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45" yWindow="3255" windowWidth="9885" windowHeight="7680" tabRatio="773" activeTab="5"/>
  </bookViews>
  <sheets>
    <sheet name="DIDSON Daily Counts" sheetId="16" r:id="rId1"/>
    <sheet name="Fish R1" sheetId="9" r:id="rId2"/>
    <sheet name="Fish R2" sheetId="14" r:id="rId3"/>
    <sheet name="Stratification Schemes" sheetId="7" r:id="rId4"/>
    <sheet name="DIDSON All Species" sheetId="26" r:id="rId5"/>
    <sheet name="Fish Wheel Catch" sheetId="25" r:id="rId6"/>
    <sheet name="Species ID" sheetId="30" r:id="rId7"/>
    <sheet name="Wheel Operating Days" sheetId="31" r:id="rId8"/>
    <sheet name="Fish Wheel Summary" sheetId="27" r:id="rId9"/>
    <sheet name="Range vs Discharge" sheetId="32" r:id="rId10"/>
  </sheets>
  <definedNames>
    <definedName name="_xlnm._FilterDatabase" localSheetId="5" hidden="1">'Fish Wheel Catch'!$B$1:$B$229</definedName>
    <definedName name="_xlnm._FilterDatabase" localSheetId="8" hidden="1">'Fish Wheel Summary'!$B$1:$B$228</definedName>
    <definedName name="FC_CSOT_2012_07_08_030000_HF_P1225" localSheetId="1">'Fish R1'!$O$185:$AK$742</definedName>
    <definedName name="FC_CSOT_2012_08_17_000000_P0952" localSheetId="1">'Fish R1'!$A$1177:$J$1527</definedName>
  </definedNames>
  <calcPr calcId="145621"/>
  <pivotCaches>
    <pivotCache cacheId="11" r:id="rId11"/>
    <pivotCache cacheId="12" r:id="rId12"/>
    <pivotCache cacheId="13" r:id="rId13"/>
    <pivotCache cacheId="14" r:id="rId14"/>
  </pivotCaches>
</workbook>
</file>

<file path=xl/calcChain.xml><?xml version="1.0" encoding="utf-8"?>
<calcChain xmlns="http://schemas.openxmlformats.org/spreadsheetml/2006/main">
  <c r="F21" i="30" l="1"/>
  <c r="D7" i="30"/>
  <c r="D8" i="30" s="1"/>
  <c r="D5" i="30"/>
  <c r="D6" i="30"/>
  <c r="D12" i="30"/>
  <c r="E12" i="30"/>
  <c r="J24" i="31"/>
  <c r="J19" i="31"/>
  <c r="J11" i="31"/>
  <c r="K10" i="30" l="1"/>
  <c r="K11" i="30" s="1"/>
  <c r="J10" i="30"/>
  <c r="J11" i="30" s="1"/>
  <c r="I10" i="30"/>
  <c r="I11" i="30" s="1"/>
  <c r="L5" i="30"/>
  <c r="L6" i="30"/>
  <c r="L7" i="30"/>
  <c r="L8" i="30"/>
  <c r="L9" i="30"/>
  <c r="L4" i="30"/>
  <c r="F107" i="27"/>
  <c r="F58" i="27"/>
  <c r="E108" i="25"/>
  <c r="E76" i="25"/>
  <c r="J1366" i="9"/>
  <c r="K1366" i="9"/>
  <c r="J1367" i="9"/>
  <c r="K1367" i="9"/>
  <c r="L1367" i="9" s="1"/>
  <c r="J1363" i="9"/>
  <c r="L1363" i="9" s="1"/>
  <c r="K1363" i="9"/>
  <c r="J1364" i="9"/>
  <c r="K1364" i="9"/>
  <c r="J1365" i="9"/>
  <c r="L1365" i="9" s="1"/>
  <c r="K1365" i="9"/>
  <c r="J1359" i="9"/>
  <c r="K1359" i="9"/>
  <c r="J1360" i="9"/>
  <c r="K1360" i="9"/>
  <c r="L1360" i="9" s="1"/>
  <c r="J1361" i="9"/>
  <c r="L1361" i="9" s="1"/>
  <c r="K1361" i="9"/>
  <c r="J1362" i="9"/>
  <c r="L1362" i="9" s="1"/>
  <c r="K1362" i="9"/>
  <c r="J1357" i="9"/>
  <c r="L1357" i="9" s="1"/>
  <c r="K1357" i="9"/>
  <c r="J1358" i="9"/>
  <c r="K1358" i="9"/>
  <c r="J1354" i="9"/>
  <c r="L1354" i="9" s="1"/>
  <c r="K1354" i="9"/>
  <c r="J1355" i="9"/>
  <c r="K1355" i="9"/>
  <c r="J1356" i="9"/>
  <c r="L1356" i="9" s="1"/>
  <c r="K1356" i="9"/>
  <c r="J1350" i="9"/>
  <c r="K1350" i="9"/>
  <c r="J1351" i="9"/>
  <c r="K1351" i="9"/>
  <c r="L1351" i="9" s="1"/>
  <c r="J1352" i="9"/>
  <c r="L1352" i="9" s="1"/>
  <c r="K1352" i="9"/>
  <c r="J1353" i="9"/>
  <c r="L1353" i="9" s="1"/>
  <c r="K1353" i="9"/>
  <c r="J1346" i="9"/>
  <c r="L1346" i="9" s="1"/>
  <c r="K1346" i="9"/>
  <c r="J1347" i="9"/>
  <c r="K1347" i="9"/>
  <c r="L1347" i="9"/>
  <c r="J1348" i="9"/>
  <c r="K1348" i="9"/>
  <c r="L1348" i="9" s="1"/>
  <c r="J1349" i="9"/>
  <c r="L1349" i="9" s="1"/>
  <c r="K1349" i="9"/>
  <c r="J1341" i="9"/>
  <c r="L1341" i="9" s="1"/>
  <c r="K1341" i="9"/>
  <c r="J1342" i="9"/>
  <c r="K1342" i="9"/>
  <c r="J1343" i="9"/>
  <c r="K1343" i="9"/>
  <c r="L1343" i="9"/>
  <c r="J1344" i="9"/>
  <c r="K1344" i="9"/>
  <c r="J1345" i="9"/>
  <c r="K1345" i="9"/>
  <c r="J1339" i="9"/>
  <c r="K1339" i="9"/>
  <c r="J1340" i="9"/>
  <c r="K1340" i="9"/>
  <c r="L1340" i="9" s="1"/>
  <c r="J1336" i="9"/>
  <c r="K1336" i="9"/>
  <c r="L1336" i="9" s="1"/>
  <c r="J1337" i="9"/>
  <c r="L1337" i="9" s="1"/>
  <c r="K1337" i="9"/>
  <c r="J1338" i="9"/>
  <c r="L1338" i="9" s="1"/>
  <c r="K1338" i="9"/>
  <c r="J1334" i="9"/>
  <c r="L1334" i="9" s="1"/>
  <c r="K1334" i="9"/>
  <c r="J1335" i="9"/>
  <c r="K1335" i="9"/>
  <c r="J1330" i="9"/>
  <c r="L1330" i="9" s="1"/>
  <c r="K1330" i="9"/>
  <c r="J1331" i="9"/>
  <c r="K1331" i="9"/>
  <c r="J1332" i="9"/>
  <c r="L1332" i="9" s="1"/>
  <c r="K1332" i="9"/>
  <c r="J1333" i="9"/>
  <c r="K1333" i="9"/>
  <c r="J1329" i="9"/>
  <c r="K1329" i="9"/>
  <c r="L1329" i="9" s="1"/>
  <c r="J1317" i="9"/>
  <c r="L1317" i="9" s="1"/>
  <c r="K1317" i="9"/>
  <c r="J1318" i="9"/>
  <c r="K1318" i="9"/>
  <c r="J1319" i="9"/>
  <c r="L1319" i="9" s="1"/>
  <c r="K1319" i="9"/>
  <c r="J1320" i="9"/>
  <c r="K1320" i="9"/>
  <c r="J1321" i="9"/>
  <c r="K1321" i="9"/>
  <c r="J1322" i="9"/>
  <c r="K1322" i="9"/>
  <c r="L1322" i="9" s="1"/>
  <c r="J1323" i="9"/>
  <c r="K1323" i="9"/>
  <c r="L1323" i="9" s="1"/>
  <c r="J1324" i="9"/>
  <c r="L1324" i="9" s="1"/>
  <c r="K1324" i="9"/>
  <c r="J1325" i="9"/>
  <c r="L1325" i="9" s="1"/>
  <c r="K1325" i="9"/>
  <c r="J1326" i="9"/>
  <c r="K1326" i="9"/>
  <c r="J1327" i="9"/>
  <c r="K1327" i="9"/>
  <c r="L1327" i="9"/>
  <c r="J1328" i="9"/>
  <c r="K1328" i="9"/>
  <c r="J1316" i="9"/>
  <c r="K1316" i="9"/>
  <c r="J1314" i="9"/>
  <c r="K1314" i="9"/>
  <c r="J1315" i="9"/>
  <c r="K1315" i="9"/>
  <c r="L1315" i="9" s="1"/>
  <c r="J1311" i="9"/>
  <c r="K1311" i="9"/>
  <c r="J1312" i="9"/>
  <c r="K1312" i="9"/>
  <c r="L1312" i="9" s="1"/>
  <c r="J1313" i="9"/>
  <c r="K1313" i="9"/>
  <c r="L1313" i="9"/>
  <c r="J1282" i="9"/>
  <c r="K1282" i="9"/>
  <c r="J1283" i="9"/>
  <c r="K1283" i="9"/>
  <c r="L1283" i="9" s="1"/>
  <c r="J1284" i="9"/>
  <c r="L1284" i="9" s="1"/>
  <c r="K1284" i="9"/>
  <c r="J1285" i="9"/>
  <c r="L1285" i="9" s="1"/>
  <c r="K1285" i="9"/>
  <c r="J1286" i="9"/>
  <c r="L1286" i="9" s="1"/>
  <c r="K1286" i="9"/>
  <c r="J1287" i="9"/>
  <c r="K1287" i="9"/>
  <c r="J1288" i="9"/>
  <c r="K1288" i="9"/>
  <c r="L1288" i="9"/>
  <c r="J1289" i="9"/>
  <c r="K1289" i="9"/>
  <c r="J1290" i="9"/>
  <c r="K1290" i="9"/>
  <c r="J1291" i="9"/>
  <c r="K1291" i="9"/>
  <c r="L1291" i="9" s="1"/>
  <c r="J1292" i="9"/>
  <c r="K1292" i="9"/>
  <c r="L1292" i="9" s="1"/>
  <c r="J1293" i="9"/>
  <c r="L1293" i="9" s="1"/>
  <c r="K1293" i="9"/>
  <c r="J1294" i="9"/>
  <c r="L1294" i="9" s="1"/>
  <c r="K1294" i="9"/>
  <c r="J1295" i="9"/>
  <c r="K1295" i="9"/>
  <c r="J1296" i="9"/>
  <c r="L1296" i="9" s="1"/>
  <c r="K1296" i="9"/>
  <c r="J1297" i="9"/>
  <c r="K1297" i="9"/>
  <c r="J1298" i="9"/>
  <c r="K1298" i="9"/>
  <c r="J1299" i="9"/>
  <c r="K1299" i="9"/>
  <c r="L1299" i="9" s="1"/>
  <c r="J1300" i="9"/>
  <c r="K1300" i="9"/>
  <c r="L1300" i="9" s="1"/>
  <c r="J1301" i="9"/>
  <c r="L1301" i="9" s="1"/>
  <c r="K1301" i="9"/>
  <c r="J1302" i="9"/>
  <c r="L1302" i="9" s="1"/>
  <c r="K1302" i="9"/>
  <c r="J1303" i="9"/>
  <c r="K1303" i="9"/>
  <c r="J1304" i="9"/>
  <c r="K1304" i="9"/>
  <c r="L1304" i="9"/>
  <c r="J1305" i="9"/>
  <c r="K1305" i="9"/>
  <c r="J1306" i="9"/>
  <c r="K1306" i="9"/>
  <c r="J1307" i="9"/>
  <c r="K1307" i="9"/>
  <c r="L1307" i="9" s="1"/>
  <c r="J1308" i="9"/>
  <c r="L1308" i="9" s="1"/>
  <c r="K1308" i="9"/>
  <c r="J1309" i="9"/>
  <c r="L1309" i="9" s="1"/>
  <c r="K1309" i="9"/>
  <c r="J1310" i="9"/>
  <c r="L1310" i="9" s="1"/>
  <c r="K1310" i="9"/>
  <c r="J1265" i="9"/>
  <c r="L1265" i="9" s="1"/>
  <c r="K1265" i="9"/>
  <c r="J1266" i="9"/>
  <c r="K1266" i="9"/>
  <c r="J1267" i="9"/>
  <c r="K1267" i="9"/>
  <c r="L1267" i="9"/>
  <c r="J1268" i="9"/>
  <c r="K1268" i="9"/>
  <c r="J1269" i="9"/>
  <c r="K1269" i="9"/>
  <c r="J1270" i="9"/>
  <c r="K1270" i="9"/>
  <c r="L1270" i="9" s="1"/>
  <c r="J1271" i="9"/>
  <c r="L1271" i="9" s="1"/>
  <c r="K1271" i="9"/>
  <c r="J1272" i="9"/>
  <c r="L1272" i="9" s="1"/>
  <c r="K1272" i="9"/>
  <c r="J1273" i="9"/>
  <c r="L1273" i="9" s="1"/>
  <c r="K1273" i="9"/>
  <c r="J1274" i="9"/>
  <c r="K1274" i="9"/>
  <c r="J1275" i="9"/>
  <c r="L1275" i="9" s="1"/>
  <c r="K1275" i="9"/>
  <c r="J1276" i="9"/>
  <c r="K1276" i="9"/>
  <c r="J1277" i="9"/>
  <c r="K1277" i="9"/>
  <c r="J1278" i="9"/>
  <c r="K1278" i="9"/>
  <c r="L1278" i="9" s="1"/>
  <c r="J1279" i="9"/>
  <c r="K1279" i="9"/>
  <c r="L1279" i="9" s="1"/>
  <c r="J1280" i="9"/>
  <c r="L1280" i="9" s="1"/>
  <c r="K1280" i="9"/>
  <c r="J1281" i="9"/>
  <c r="L1281" i="9" s="1"/>
  <c r="K1281" i="9"/>
  <c r="J1256" i="9"/>
  <c r="L1256" i="9" s="1"/>
  <c r="K1256" i="9"/>
  <c r="J1257" i="9"/>
  <c r="K1257" i="9"/>
  <c r="J1258" i="9"/>
  <c r="L1258" i="9" s="1"/>
  <c r="K1258" i="9"/>
  <c r="J1259" i="9"/>
  <c r="K1259" i="9"/>
  <c r="J1260" i="9"/>
  <c r="K1260" i="9"/>
  <c r="J1261" i="9"/>
  <c r="K1261" i="9"/>
  <c r="L1261" i="9" s="1"/>
  <c r="J1262" i="9"/>
  <c r="K1262" i="9"/>
  <c r="L1262" i="9" s="1"/>
  <c r="J1263" i="9"/>
  <c r="L1263" i="9" s="1"/>
  <c r="K1263" i="9"/>
  <c r="J1264" i="9"/>
  <c r="L1264" i="9" s="1"/>
  <c r="K1264" i="9"/>
  <c r="J1244" i="9"/>
  <c r="L1244" i="9" s="1"/>
  <c r="K1244" i="9"/>
  <c r="J1245" i="9"/>
  <c r="K1245" i="9"/>
  <c r="J1246" i="9"/>
  <c r="L1246" i="9" s="1"/>
  <c r="K1246" i="9"/>
  <c r="J1247" i="9"/>
  <c r="K1247" i="9"/>
  <c r="J1248" i="9"/>
  <c r="K1248" i="9"/>
  <c r="J1249" i="9"/>
  <c r="K1249" i="9"/>
  <c r="L1249" i="9" s="1"/>
  <c r="J1250" i="9"/>
  <c r="L1250" i="9" s="1"/>
  <c r="K1250" i="9"/>
  <c r="J1251" i="9"/>
  <c r="L1251" i="9" s="1"/>
  <c r="K1251" i="9"/>
  <c r="J1252" i="9"/>
  <c r="L1252" i="9" s="1"/>
  <c r="K1252" i="9"/>
  <c r="J1253" i="9"/>
  <c r="K1253" i="9"/>
  <c r="J1254" i="9"/>
  <c r="K1254" i="9"/>
  <c r="L1254" i="9"/>
  <c r="J1255" i="9"/>
  <c r="K1255" i="9"/>
  <c r="J1232" i="9"/>
  <c r="K1232" i="9"/>
  <c r="J1233" i="9"/>
  <c r="K1233" i="9"/>
  <c r="L1233" i="9" s="1"/>
  <c r="J1234" i="9"/>
  <c r="K1234" i="9"/>
  <c r="L1234" i="9" s="1"/>
  <c r="J1235" i="9"/>
  <c r="L1235" i="9" s="1"/>
  <c r="K1235" i="9"/>
  <c r="J1236" i="9"/>
  <c r="L1236" i="9" s="1"/>
  <c r="K1236" i="9"/>
  <c r="J1237" i="9"/>
  <c r="K1237" i="9"/>
  <c r="J1238" i="9"/>
  <c r="L1238" i="9" s="1"/>
  <c r="K1238" i="9"/>
  <c r="J1239" i="9"/>
  <c r="K1239" i="9"/>
  <c r="J1240" i="9"/>
  <c r="K1240" i="9"/>
  <c r="J1241" i="9"/>
  <c r="K1241" i="9"/>
  <c r="L1241" i="9" s="1"/>
  <c r="J1242" i="9"/>
  <c r="K1242" i="9"/>
  <c r="L1242" i="9" s="1"/>
  <c r="J1243" i="9"/>
  <c r="L1243" i="9" s="1"/>
  <c r="K1243" i="9"/>
  <c r="J1220" i="9"/>
  <c r="L1220" i="9" s="1"/>
  <c r="K1220" i="9"/>
  <c r="J1221" i="9"/>
  <c r="L1221" i="9" s="1"/>
  <c r="K1221" i="9"/>
  <c r="J1222" i="9"/>
  <c r="L1222" i="9" s="1"/>
  <c r="K1222" i="9"/>
  <c r="J1223" i="9"/>
  <c r="L1223" i="9" s="1"/>
  <c r="K1223" i="9"/>
  <c r="J1224" i="9"/>
  <c r="L1224" i="9" s="1"/>
  <c r="K1224" i="9"/>
  <c r="J1225" i="9"/>
  <c r="K1225" i="9"/>
  <c r="J1226" i="9"/>
  <c r="L1226" i="9" s="1"/>
  <c r="K1226" i="9"/>
  <c r="J1227" i="9"/>
  <c r="K1227" i="9"/>
  <c r="J1228" i="9"/>
  <c r="K1228" i="9"/>
  <c r="J1229" i="9"/>
  <c r="L1229" i="9" s="1"/>
  <c r="K1229" i="9"/>
  <c r="J1230" i="9"/>
  <c r="K1230" i="9"/>
  <c r="L1230" i="9"/>
  <c r="J1231" i="9"/>
  <c r="K1231" i="9"/>
  <c r="K1208" i="9"/>
  <c r="K1209" i="9"/>
  <c r="K1210" i="9"/>
  <c r="K1211" i="9"/>
  <c r="K1212" i="9"/>
  <c r="K1213" i="9"/>
  <c r="K1214" i="9"/>
  <c r="K1215" i="9"/>
  <c r="K1216" i="9"/>
  <c r="K1217" i="9"/>
  <c r="K1218" i="9"/>
  <c r="K1219" i="9"/>
  <c r="J1208" i="9"/>
  <c r="L1208" i="9" s="1"/>
  <c r="J1209" i="9"/>
  <c r="L1209" i="9" s="1"/>
  <c r="J1210" i="9"/>
  <c r="L1210" i="9" s="1"/>
  <c r="J1211" i="9"/>
  <c r="L1211" i="9" s="1"/>
  <c r="J1212" i="9"/>
  <c r="L1212" i="9" s="1"/>
  <c r="J1213" i="9"/>
  <c r="L1213" i="9" s="1"/>
  <c r="J1214" i="9"/>
  <c r="L1214" i="9" s="1"/>
  <c r="J1215" i="9"/>
  <c r="L1215" i="9" s="1"/>
  <c r="J1216" i="9"/>
  <c r="L1216" i="9" s="1"/>
  <c r="J1217" i="9"/>
  <c r="L1217" i="9" s="1"/>
  <c r="J1218" i="9"/>
  <c r="L1218" i="9" s="1"/>
  <c r="J1219" i="9"/>
  <c r="L1219" i="9" s="1"/>
  <c r="L1194" i="9"/>
  <c r="L1198" i="9"/>
  <c r="L1202" i="9"/>
  <c r="L1206" i="9"/>
  <c r="K1193" i="9"/>
  <c r="K1194" i="9"/>
  <c r="K1195" i="9"/>
  <c r="K1196" i="9"/>
  <c r="K1197" i="9"/>
  <c r="K1198" i="9"/>
  <c r="K1199" i="9"/>
  <c r="K1200" i="9"/>
  <c r="K1201" i="9"/>
  <c r="K1202" i="9"/>
  <c r="K1203" i="9"/>
  <c r="K1204" i="9"/>
  <c r="K1205" i="9"/>
  <c r="K1206" i="9"/>
  <c r="K1207" i="9"/>
  <c r="J1193" i="9"/>
  <c r="L1193" i="9" s="1"/>
  <c r="J1194" i="9"/>
  <c r="J1195" i="9"/>
  <c r="L1195" i="9" s="1"/>
  <c r="J1196" i="9"/>
  <c r="L1196" i="9" s="1"/>
  <c r="J1197" i="9"/>
  <c r="L1197" i="9" s="1"/>
  <c r="J1198" i="9"/>
  <c r="J1199" i="9"/>
  <c r="L1199" i="9" s="1"/>
  <c r="J1200" i="9"/>
  <c r="L1200" i="9" s="1"/>
  <c r="J1201" i="9"/>
  <c r="L1201" i="9" s="1"/>
  <c r="J1202" i="9"/>
  <c r="J1203" i="9"/>
  <c r="L1203" i="9" s="1"/>
  <c r="J1204" i="9"/>
  <c r="L1204" i="9" s="1"/>
  <c r="J1205" i="9"/>
  <c r="L1205" i="9" s="1"/>
  <c r="J1206" i="9"/>
  <c r="J1207" i="9"/>
  <c r="L1207" i="9" s="1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77" i="9"/>
  <c r="K1177" i="9"/>
  <c r="K1178" i="9"/>
  <c r="K1179" i="9"/>
  <c r="K1180" i="9"/>
  <c r="K1181" i="9"/>
  <c r="K1182" i="9"/>
  <c r="K1183" i="9"/>
  <c r="K1184" i="9"/>
  <c r="K1185" i="9"/>
  <c r="K1186" i="9"/>
  <c r="K1187" i="9"/>
  <c r="K1188" i="9"/>
  <c r="K1189" i="9"/>
  <c r="K1190" i="9"/>
  <c r="K1191" i="9"/>
  <c r="K1192" i="9"/>
  <c r="J1177" i="9"/>
  <c r="L1177" i="9" s="1"/>
  <c r="J1178" i="9"/>
  <c r="L1178" i="9" s="1"/>
  <c r="J1179" i="9"/>
  <c r="L1179" i="9" s="1"/>
  <c r="J1180" i="9"/>
  <c r="L1180" i="9" s="1"/>
  <c r="J1181" i="9"/>
  <c r="L1181" i="9" s="1"/>
  <c r="J1182" i="9"/>
  <c r="L1182" i="9" s="1"/>
  <c r="J1183" i="9"/>
  <c r="L1183" i="9" s="1"/>
  <c r="J1184" i="9"/>
  <c r="L1184" i="9" s="1"/>
  <c r="J1185" i="9"/>
  <c r="L1185" i="9" s="1"/>
  <c r="J1186" i="9"/>
  <c r="L1186" i="9" s="1"/>
  <c r="J1187" i="9"/>
  <c r="L1187" i="9" s="1"/>
  <c r="J1188" i="9"/>
  <c r="L1188" i="9" s="1"/>
  <c r="J1189" i="9"/>
  <c r="L1189" i="9" s="1"/>
  <c r="J1190" i="9"/>
  <c r="L1190" i="9" s="1"/>
  <c r="J1191" i="9"/>
  <c r="L1191" i="9" s="1"/>
  <c r="J1192" i="9"/>
  <c r="L1192" i="9" s="1"/>
  <c r="O74" i="16"/>
  <c r="P74" i="16"/>
  <c r="Q74" i="16"/>
  <c r="O75" i="16"/>
  <c r="P75" i="16"/>
  <c r="Q75" i="16"/>
  <c r="O76" i="16"/>
  <c r="P76" i="16"/>
  <c r="Q76" i="16"/>
  <c r="O77" i="16"/>
  <c r="P77" i="16"/>
  <c r="Q77" i="16"/>
  <c r="O78" i="16"/>
  <c r="P78" i="16"/>
  <c r="Q78" i="16"/>
  <c r="O79" i="16"/>
  <c r="P79" i="16"/>
  <c r="Q79" i="16"/>
  <c r="O80" i="16"/>
  <c r="P80" i="16"/>
  <c r="Q80" i="16"/>
  <c r="O81" i="16"/>
  <c r="P81" i="16"/>
  <c r="Q81" i="16"/>
  <c r="O82" i="16"/>
  <c r="P82" i="16"/>
  <c r="Q82" i="16"/>
  <c r="J1158" i="9"/>
  <c r="K1158" i="9"/>
  <c r="J1159" i="9"/>
  <c r="K1159" i="9"/>
  <c r="L1159" i="9" s="1"/>
  <c r="J1160" i="9"/>
  <c r="L1160" i="9" s="1"/>
  <c r="K1160" i="9"/>
  <c r="J1161" i="9"/>
  <c r="L1161" i="9" s="1"/>
  <c r="K1161" i="9"/>
  <c r="J1162" i="9"/>
  <c r="L1162" i="9" s="1"/>
  <c r="K1162" i="9"/>
  <c r="J1163" i="9"/>
  <c r="K1163" i="9"/>
  <c r="J1164" i="9"/>
  <c r="L1164" i="9" s="1"/>
  <c r="K1164" i="9"/>
  <c r="J1165" i="9"/>
  <c r="K1165" i="9"/>
  <c r="J1166" i="9"/>
  <c r="K1166" i="9"/>
  <c r="J1167" i="9"/>
  <c r="K1167" i="9"/>
  <c r="L1167" i="9" s="1"/>
  <c r="J1168" i="9"/>
  <c r="K1168" i="9"/>
  <c r="L1168" i="9" s="1"/>
  <c r="J1169" i="9"/>
  <c r="L1169" i="9" s="1"/>
  <c r="K1169" i="9"/>
  <c r="J1170" i="9"/>
  <c r="L1170" i="9" s="1"/>
  <c r="K1170" i="9"/>
  <c r="J1171" i="9"/>
  <c r="K1171" i="9"/>
  <c r="J1172" i="9"/>
  <c r="K1172" i="9"/>
  <c r="L1172" i="9"/>
  <c r="J1173" i="9"/>
  <c r="K1173" i="9"/>
  <c r="J1174" i="9"/>
  <c r="K1174" i="9"/>
  <c r="J1175" i="9"/>
  <c r="K1175" i="9"/>
  <c r="L1175" i="9" s="1"/>
  <c r="J1176" i="9"/>
  <c r="L1176" i="9" s="1"/>
  <c r="K1176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J1115" i="9"/>
  <c r="K1115" i="9"/>
  <c r="J1116" i="9"/>
  <c r="K1116" i="9"/>
  <c r="L1116" i="9" s="1"/>
  <c r="J1117" i="9"/>
  <c r="L1117" i="9" s="1"/>
  <c r="K1117" i="9"/>
  <c r="J1118" i="9"/>
  <c r="L1118" i="9" s="1"/>
  <c r="K1118" i="9"/>
  <c r="J1119" i="9"/>
  <c r="L1119" i="9" s="1"/>
  <c r="K1119" i="9"/>
  <c r="J1120" i="9"/>
  <c r="K1120" i="9"/>
  <c r="J1121" i="9"/>
  <c r="K1121" i="9"/>
  <c r="L1121" i="9"/>
  <c r="J1122" i="9"/>
  <c r="K1122" i="9"/>
  <c r="J1123" i="9"/>
  <c r="K1123" i="9"/>
  <c r="J1124" i="9"/>
  <c r="K1124" i="9"/>
  <c r="L1124" i="9" s="1"/>
  <c r="J1125" i="9"/>
  <c r="K1125" i="9"/>
  <c r="L1125" i="9" s="1"/>
  <c r="J1126" i="9"/>
  <c r="L1126" i="9" s="1"/>
  <c r="K1126" i="9"/>
  <c r="J1127" i="9"/>
  <c r="L1127" i="9" s="1"/>
  <c r="K1127" i="9"/>
  <c r="J1128" i="9"/>
  <c r="K1128" i="9"/>
  <c r="J1129" i="9"/>
  <c r="L1129" i="9" s="1"/>
  <c r="K1129" i="9"/>
  <c r="J1130" i="9"/>
  <c r="K1130" i="9"/>
  <c r="J1131" i="9"/>
  <c r="K1131" i="9"/>
  <c r="J1132" i="9"/>
  <c r="K1132" i="9"/>
  <c r="L1132" i="9" s="1"/>
  <c r="J1133" i="9"/>
  <c r="L1133" i="9" s="1"/>
  <c r="K1133" i="9"/>
  <c r="J1134" i="9"/>
  <c r="L1134" i="9" s="1"/>
  <c r="K1134" i="9"/>
  <c r="J1135" i="9"/>
  <c r="L1135" i="9" s="1"/>
  <c r="K1135" i="9"/>
  <c r="J1136" i="9"/>
  <c r="K1136" i="9"/>
  <c r="J1137" i="9"/>
  <c r="K1137" i="9"/>
  <c r="L1137" i="9"/>
  <c r="J1138" i="9"/>
  <c r="K1138" i="9"/>
  <c r="J1139" i="9"/>
  <c r="K1139" i="9"/>
  <c r="J1140" i="9"/>
  <c r="K1140" i="9"/>
  <c r="L1140" i="9" s="1"/>
  <c r="J1141" i="9"/>
  <c r="L1141" i="9" s="1"/>
  <c r="K1141" i="9"/>
  <c r="J1142" i="9"/>
  <c r="L1142" i="9" s="1"/>
  <c r="K1142" i="9"/>
  <c r="J1143" i="9"/>
  <c r="L1143" i="9" s="1"/>
  <c r="K1143" i="9"/>
  <c r="J1144" i="9"/>
  <c r="K1144" i="9"/>
  <c r="J1145" i="9"/>
  <c r="L1145" i="9" s="1"/>
  <c r="K1145" i="9"/>
  <c r="J1146" i="9"/>
  <c r="K1146" i="9"/>
  <c r="J1147" i="9"/>
  <c r="K1147" i="9"/>
  <c r="J1148" i="9"/>
  <c r="K1148" i="9"/>
  <c r="L1148" i="9" s="1"/>
  <c r="J1149" i="9"/>
  <c r="K1149" i="9"/>
  <c r="L1149" i="9" s="1"/>
  <c r="J1150" i="9"/>
  <c r="L1150" i="9" s="1"/>
  <c r="K1150" i="9"/>
  <c r="J1151" i="9"/>
  <c r="L1151" i="9" s="1"/>
  <c r="K1151" i="9"/>
  <c r="J1152" i="9"/>
  <c r="K1152" i="9"/>
  <c r="J1153" i="9"/>
  <c r="K1153" i="9"/>
  <c r="L1153" i="9"/>
  <c r="J1154" i="9"/>
  <c r="K1154" i="9"/>
  <c r="J1155" i="9"/>
  <c r="K1155" i="9"/>
  <c r="J1156" i="9"/>
  <c r="K1156" i="9"/>
  <c r="L1156" i="9" s="1"/>
  <c r="J1157" i="9"/>
  <c r="K1157" i="9"/>
  <c r="L1157" i="9" s="1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L1155" i="9" l="1"/>
  <c r="L1146" i="9"/>
  <c r="L1144" i="9"/>
  <c r="L1139" i="9"/>
  <c r="L1130" i="9"/>
  <c r="L1128" i="9"/>
  <c r="L1123" i="9"/>
  <c r="L1174" i="9"/>
  <c r="L1165" i="9"/>
  <c r="L1163" i="9"/>
  <c r="L1158" i="9"/>
  <c r="L1227" i="9"/>
  <c r="L1225" i="9"/>
  <c r="L1239" i="9"/>
  <c r="L1237" i="9"/>
  <c r="L1232" i="9"/>
  <c r="L1247" i="9"/>
  <c r="L1245" i="9"/>
  <c r="L1259" i="9"/>
  <c r="L1257" i="9"/>
  <c r="L1276" i="9"/>
  <c r="L1274" i="9"/>
  <c r="L1269" i="9"/>
  <c r="L1306" i="9"/>
  <c r="L1297" i="9"/>
  <c r="L1295" i="9"/>
  <c r="L1290" i="9"/>
  <c r="L1316" i="9"/>
  <c r="L1320" i="9"/>
  <c r="L1318" i="9"/>
  <c r="L1333" i="9"/>
  <c r="L1331" i="9"/>
  <c r="L1335" i="9"/>
  <c r="L1345" i="9"/>
  <c r="L1350" i="9"/>
  <c r="L1355" i="9"/>
  <c r="L1358" i="9"/>
  <c r="L1359" i="9"/>
  <c r="L1364" i="9"/>
  <c r="L1366" i="9"/>
  <c r="M7" i="30"/>
  <c r="M6" i="30"/>
  <c r="L1154" i="9"/>
  <c r="L1152" i="9"/>
  <c r="L1147" i="9"/>
  <c r="L1138" i="9"/>
  <c r="L1136" i="9"/>
  <c r="L1131" i="9"/>
  <c r="L1122" i="9"/>
  <c r="L1120" i="9"/>
  <c r="L1115" i="9"/>
  <c r="L1173" i="9"/>
  <c r="L1171" i="9"/>
  <c r="L1166" i="9"/>
  <c r="L1231" i="9"/>
  <c r="L1228" i="9"/>
  <c r="L1240" i="9"/>
  <c r="L1255" i="9"/>
  <c r="L1253" i="9"/>
  <c r="L1248" i="9"/>
  <c r="L1260" i="9"/>
  <c r="L1277" i="9"/>
  <c r="L1268" i="9"/>
  <c r="L1266" i="9"/>
  <c r="L1305" i="9"/>
  <c r="L1303" i="9"/>
  <c r="L1298" i="9"/>
  <c r="L1289" i="9"/>
  <c r="L1287" i="9"/>
  <c r="L1282" i="9"/>
  <c r="L1311" i="9"/>
  <c r="L1314" i="9"/>
  <c r="L1328" i="9"/>
  <c r="L1326" i="9"/>
  <c r="L1321" i="9"/>
  <c r="L1339" i="9"/>
  <c r="L1344" i="9"/>
  <c r="L1342" i="9"/>
  <c r="M5" i="30"/>
  <c r="L10" i="30"/>
  <c r="M8" i="30" s="1"/>
  <c r="J1093" i="9"/>
  <c r="L1093" i="9" s="1"/>
  <c r="K1093" i="9"/>
  <c r="J1094" i="9"/>
  <c r="K1094" i="9"/>
  <c r="J1095" i="9"/>
  <c r="L1095" i="9" s="1"/>
  <c r="K1095" i="9"/>
  <c r="J1096" i="9"/>
  <c r="L1096" i="9" s="1"/>
  <c r="K1096" i="9"/>
  <c r="J1097" i="9"/>
  <c r="K1097" i="9"/>
  <c r="L1097" i="9"/>
  <c r="J1098" i="9"/>
  <c r="K1098" i="9"/>
  <c r="L1098" i="9" s="1"/>
  <c r="J1099" i="9"/>
  <c r="L1099" i="9" s="1"/>
  <c r="K1099" i="9"/>
  <c r="J1100" i="9"/>
  <c r="L1100" i="9" s="1"/>
  <c r="K1100" i="9"/>
  <c r="J1101" i="9"/>
  <c r="L1101" i="9" s="1"/>
  <c r="K1101" i="9"/>
  <c r="J1102" i="9"/>
  <c r="L1102" i="9" s="1"/>
  <c r="K1102" i="9"/>
  <c r="J1103" i="9"/>
  <c r="L1103" i="9" s="1"/>
  <c r="K1103" i="9"/>
  <c r="J1104" i="9"/>
  <c r="L1104" i="9" s="1"/>
  <c r="K1104" i="9"/>
  <c r="J1105" i="9"/>
  <c r="K1105" i="9"/>
  <c r="L1105" i="9"/>
  <c r="J1106" i="9"/>
  <c r="K1106" i="9"/>
  <c r="L1106" i="9" s="1"/>
  <c r="J1107" i="9"/>
  <c r="L1107" i="9" s="1"/>
  <c r="K1107" i="9"/>
  <c r="J1108" i="9"/>
  <c r="L1108" i="9" s="1"/>
  <c r="K1108" i="9"/>
  <c r="J1109" i="9"/>
  <c r="L1109" i="9" s="1"/>
  <c r="K1109" i="9"/>
  <c r="J1110" i="9"/>
  <c r="K1110" i="9"/>
  <c r="J1111" i="9"/>
  <c r="L1111" i="9" s="1"/>
  <c r="K1111" i="9"/>
  <c r="J1112" i="9"/>
  <c r="L1112" i="9" s="1"/>
  <c r="K1112" i="9"/>
  <c r="J1113" i="9"/>
  <c r="K1113" i="9"/>
  <c r="L1113" i="9"/>
  <c r="J1114" i="9"/>
  <c r="K1114" i="9"/>
  <c r="L1114" i="9" s="1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J1063" i="9"/>
  <c r="L1063" i="9" s="1"/>
  <c r="K1063" i="9"/>
  <c r="J1064" i="9"/>
  <c r="L1064" i="9" s="1"/>
  <c r="K1064" i="9"/>
  <c r="J1065" i="9"/>
  <c r="L1065" i="9" s="1"/>
  <c r="K1065" i="9"/>
  <c r="J1066" i="9"/>
  <c r="L1066" i="9" s="1"/>
  <c r="K1066" i="9"/>
  <c r="J1067" i="9"/>
  <c r="L1067" i="9" s="1"/>
  <c r="K1067" i="9"/>
  <c r="J1068" i="9"/>
  <c r="K1068" i="9"/>
  <c r="L1068" i="9"/>
  <c r="J1069" i="9"/>
  <c r="K1069" i="9"/>
  <c r="L1069" i="9" s="1"/>
  <c r="J1070" i="9"/>
  <c r="L1070" i="9" s="1"/>
  <c r="K1070" i="9"/>
  <c r="J1071" i="9"/>
  <c r="L1071" i="9" s="1"/>
  <c r="K1071" i="9"/>
  <c r="J1072" i="9"/>
  <c r="L1072" i="9" s="1"/>
  <c r="K1072" i="9"/>
  <c r="J1073" i="9"/>
  <c r="K1073" i="9"/>
  <c r="J1074" i="9"/>
  <c r="L1074" i="9" s="1"/>
  <c r="K1074" i="9"/>
  <c r="J1075" i="9"/>
  <c r="L1075" i="9" s="1"/>
  <c r="K1075" i="9"/>
  <c r="J1076" i="9"/>
  <c r="K1076" i="9"/>
  <c r="L1076" i="9"/>
  <c r="J1077" i="9"/>
  <c r="K1077" i="9"/>
  <c r="L1077" i="9" s="1"/>
  <c r="J1078" i="9"/>
  <c r="L1078" i="9" s="1"/>
  <c r="K1078" i="9"/>
  <c r="J1079" i="9"/>
  <c r="L1079" i="9" s="1"/>
  <c r="K1079" i="9"/>
  <c r="J1080" i="9"/>
  <c r="L1080" i="9" s="1"/>
  <c r="K1080" i="9"/>
  <c r="J1081" i="9"/>
  <c r="L1081" i="9" s="1"/>
  <c r="K1081" i="9"/>
  <c r="J1082" i="9"/>
  <c r="L1082" i="9" s="1"/>
  <c r="K1082" i="9"/>
  <c r="J1083" i="9"/>
  <c r="L1083" i="9" s="1"/>
  <c r="K1083" i="9"/>
  <c r="J1084" i="9"/>
  <c r="K1084" i="9"/>
  <c r="L1084" i="9"/>
  <c r="J1085" i="9"/>
  <c r="K1085" i="9"/>
  <c r="L1085" i="9" s="1"/>
  <c r="J1086" i="9"/>
  <c r="L1086" i="9" s="1"/>
  <c r="K1086" i="9"/>
  <c r="J1087" i="9"/>
  <c r="L1087" i="9" s="1"/>
  <c r="K1087" i="9"/>
  <c r="J1088" i="9"/>
  <c r="L1088" i="9" s="1"/>
  <c r="K1088" i="9"/>
  <c r="J1089" i="9"/>
  <c r="K1089" i="9"/>
  <c r="J1090" i="9"/>
  <c r="L1090" i="9" s="1"/>
  <c r="K1090" i="9"/>
  <c r="J1091" i="9"/>
  <c r="L1091" i="9" s="1"/>
  <c r="K1091" i="9"/>
  <c r="J1092" i="9"/>
  <c r="K1092" i="9"/>
  <c r="L109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J1028" i="9"/>
  <c r="K1028" i="9"/>
  <c r="J1029" i="9"/>
  <c r="K1029" i="9"/>
  <c r="L1029" i="9" s="1"/>
  <c r="J1030" i="9"/>
  <c r="L1030" i="9" s="1"/>
  <c r="K1030" i="9"/>
  <c r="J1031" i="9"/>
  <c r="K1031" i="9"/>
  <c r="J1032" i="9"/>
  <c r="K1032" i="9"/>
  <c r="J1033" i="9"/>
  <c r="L1033" i="9" s="1"/>
  <c r="K1033" i="9"/>
  <c r="J1034" i="9"/>
  <c r="K1034" i="9"/>
  <c r="L1034" i="9"/>
  <c r="J1035" i="9"/>
  <c r="K1035" i="9"/>
  <c r="J1036" i="9"/>
  <c r="K1036" i="9"/>
  <c r="J1037" i="9"/>
  <c r="K1037" i="9"/>
  <c r="L1037" i="9" s="1"/>
  <c r="J1038" i="9"/>
  <c r="L1038" i="9" s="1"/>
  <c r="K1038" i="9"/>
  <c r="J1039" i="9"/>
  <c r="K1039" i="9"/>
  <c r="J1040" i="9"/>
  <c r="K1040" i="9"/>
  <c r="J1041" i="9"/>
  <c r="K1041" i="9"/>
  <c r="J1042" i="9"/>
  <c r="K1042" i="9"/>
  <c r="L1042" i="9"/>
  <c r="J1043" i="9"/>
  <c r="K1043" i="9"/>
  <c r="J1044" i="9"/>
  <c r="K1044" i="9"/>
  <c r="J1045" i="9"/>
  <c r="K1045" i="9"/>
  <c r="L1045" i="9" s="1"/>
  <c r="J1046" i="9"/>
  <c r="L1046" i="9" s="1"/>
  <c r="K1046" i="9"/>
  <c r="J1047" i="9"/>
  <c r="K1047" i="9"/>
  <c r="J1048" i="9"/>
  <c r="K1048" i="9"/>
  <c r="J1049" i="9"/>
  <c r="L1049" i="9" s="1"/>
  <c r="K1049" i="9"/>
  <c r="J1050" i="9"/>
  <c r="K1050" i="9"/>
  <c r="L1050" i="9"/>
  <c r="J1051" i="9"/>
  <c r="K1051" i="9"/>
  <c r="J1052" i="9"/>
  <c r="K1052" i="9"/>
  <c r="J1053" i="9"/>
  <c r="K1053" i="9"/>
  <c r="L1053" i="9" s="1"/>
  <c r="J1054" i="9"/>
  <c r="L1054" i="9" s="1"/>
  <c r="K1054" i="9"/>
  <c r="J1055" i="9"/>
  <c r="K1055" i="9"/>
  <c r="J1056" i="9"/>
  <c r="K1056" i="9"/>
  <c r="J1057" i="9"/>
  <c r="K1057" i="9"/>
  <c r="J1058" i="9"/>
  <c r="K1058" i="9"/>
  <c r="L1058" i="9"/>
  <c r="J1059" i="9"/>
  <c r="K1059" i="9"/>
  <c r="J1060" i="9"/>
  <c r="K1060" i="9"/>
  <c r="J1061" i="9"/>
  <c r="K1061" i="9"/>
  <c r="L1061" i="9" s="1"/>
  <c r="J1062" i="9"/>
  <c r="L1062" i="9" s="1"/>
  <c r="K1062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J979" i="9"/>
  <c r="L979" i="9" s="1"/>
  <c r="K979" i="9"/>
  <c r="J980" i="9"/>
  <c r="L980" i="9" s="1"/>
  <c r="K980" i="9"/>
  <c r="J981" i="9"/>
  <c r="K981" i="9"/>
  <c r="L981" i="9" s="1"/>
  <c r="J982" i="9"/>
  <c r="K982" i="9"/>
  <c r="L982" i="9" s="1"/>
  <c r="J983" i="9"/>
  <c r="L983" i="9" s="1"/>
  <c r="K983" i="9"/>
  <c r="J984" i="9"/>
  <c r="L984" i="9" s="1"/>
  <c r="K984" i="9"/>
  <c r="J985" i="9"/>
  <c r="K985" i="9"/>
  <c r="J986" i="9"/>
  <c r="K986" i="9"/>
  <c r="L986" i="9"/>
  <c r="J987" i="9"/>
  <c r="K987" i="9"/>
  <c r="J988" i="9"/>
  <c r="K988" i="9"/>
  <c r="J989" i="9"/>
  <c r="K989" i="9"/>
  <c r="L989" i="9" s="1"/>
  <c r="J990" i="9"/>
  <c r="L990" i="9" s="1"/>
  <c r="K990" i="9"/>
  <c r="J991" i="9"/>
  <c r="L991" i="9" s="1"/>
  <c r="K991" i="9"/>
  <c r="J992" i="9"/>
  <c r="L992" i="9" s="1"/>
  <c r="K992" i="9"/>
  <c r="J993" i="9"/>
  <c r="K993" i="9"/>
  <c r="J994" i="9"/>
  <c r="L994" i="9" s="1"/>
  <c r="K994" i="9"/>
  <c r="J995" i="9"/>
  <c r="K995" i="9"/>
  <c r="J996" i="9"/>
  <c r="K996" i="9"/>
  <c r="J997" i="9"/>
  <c r="K997" i="9"/>
  <c r="L997" i="9" s="1"/>
  <c r="J998" i="9"/>
  <c r="K998" i="9"/>
  <c r="L998" i="9" s="1"/>
  <c r="J999" i="9"/>
  <c r="L999" i="9" s="1"/>
  <c r="K999" i="9"/>
  <c r="J1000" i="9"/>
  <c r="L1000" i="9" s="1"/>
  <c r="K1000" i="9"/>
  <c r="J1001" i="9"/>
  <c r="K1001" i="9"/>
  <c r="J1002" i="9"/>
  <c r="K1002" i="9"/>
  <c r="L1002" i="9"/>
  <c r="J1003" i="9"/>
  <c r="K1003" i="9"/>
  <c r="J1004" i="9"/>
  <c r="K1004" i="9"/>
  <c r="J1005" i="9"/>
  <c r="K1005" i="9"/>
  <c r="L1005" i="9" s="1"/>
  <c r="J1006" i="9"/>
  <c r="K1006" i="9"/>
  <c r="J1007" i="9"/>
  <c r="L1007" i="9" s="1"/>
  <c r="K1007" i="9"/>
  <c r="J1008" i="9"/>
  <c r="L1008" i="9" s="1"/>
  <c r="K1008" i="9"/>
  <c r="J1009" i="9"/>
  <c r="K1009" i="9"/>
  <c r="J1010" i="9"/>
  <c r="L1010" i="9" s="1"/>
  <c r="K1010" i="9"/>
  <c r="J1011" i="9"/>
  <c r="K1011" i="9"/>
  <c r="J1012" i="9"/>
  <c r="K1012" i="9"/>
  <c r="J1013" i="9"/>
  <c r="K1013" i="9"/>
  <c r="L1013" i="9" s="1"/>
  <c r="J1014" i="9"/>
  <c r="K1014" i="9"/>
  <c r="L1014" i="9" s="1"/>
  <c r="J1015" i="9"/>
  <c r="L1015" i="9" s="1"/>
  <c r="K1015" i="9"/>
  <c r="J1016" i="9"/>
  <c r="L1016" i="9" s="1"/>
  <c r="K1016" i="9"/>
  <c r="J1017" i="9"/>
  <c r="K1017" i="9"/>
  <c r="J1018" i="9"/>
  <c r="K1018" i="9"/>
  <c r="L1018" i="9"/>
  <c r="J1019" i="9"/>
  <c r="K1019" i="9"/>
  <c r="J1020" i="9"/>
  <c r="K1020" i="9"/>
  <c r="J1021" i="9"/>
  <c r="K1021" i="9"/>
  <c r="L1021" i="9" s="1"/>
  <c r="J1022" i="9"/>
  <c r="L1022" i="9" s="1"/>
  <c r="K1022" i="9"/>
  <c r="J1023" i="9"/>
  <c r="L1023" i="9" s="1"/>
  <c r="K1023" i="9"/>
  <c r="J1024" i="9"/>
  <c r="L1024" i="9" s="1"/>
  <c r="K1024" i="9"/>
  <c r="J1025" i="9"/>
  <c r="K1025" i="9"/>
  <c r="J1026" i="9"/>
  <c r="L1026" i="9" s="1"/>
  <c r="K1026" i="9"/>
  <c r="J1027" i="9"/>
  <c r="K1027" i="9"/>
  <c r="J978" i="9"/>
  <c r="K978" i="9"/>
  <c r="L978" i="9" s="1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978" i="9"/>
  <c r="J977" i="9"/>
  <c r="K977" i="9"/>
  <c r="L977" i="9" s="1"/>
  <c r="C977" i="9"/>
  <c r="J905" i="9"/>
  <c r="L905" i="9" s="1"/>
  <c r="K905" i="9"/>
  <c r="J906" i="9"/>
  <c r="K906" i="9"/>
  <c r="L906" i="9"/>
  <c r="J907" i="9"/>
  <c r="K907" i="9"/>
  <c r="L907" i="9" s="1"/>
  <c r="J908" i="9"/>
  <c r="L908" i="9" s="1"/>
  <c r="K908" i="9"/>
  <c r="J909" i="9"/>
  <c r="L909" i="9" s="1"/>
  <c r="K909" i="9"/>
  <c r="J910" i="9"/>
  <c r="L910" i="9" s="1"/>
  <c r="K910" i="9"/>
  <c r="J911" i="9"/>
  <c r="L911" i="9" s="1"/>
  <c r="K911" i="9"/>
  <c r="J912" i="9"/>
  <c r="L912" i="9" s="1"/>
  <c r="K912" i="9"/>
  <c r="J913" i="9"/>
  <c r="L913" i="9" s="1"/>
  <c r="K913" i="9"/>
  <c r="J914" i="9"/>
  <c r="K914" i="9"/>
  <c r="L914" i="9"/>
  <c r="J915" i="9"/>
  <c r="K915" i="9"/>
  <c r="L915" i="9" s="1"/>
  <c r="J916" i="9"/>
  <c r="L916" i="9" s="1"/>
  <c r="K916" i="9"/>
  <c r="J917" i="9"/>
  <c r="L917" i="9" s="1"/>
  <c r="K917" i="9"/>
  <c r="J918" i="9"/>
  <c r="K918" i="9"/>
  <c r="J919" i="9"/>
  <c r="K919" i="9"/>
  <c r="L919" i="9"/>
  <c r="J920" i="9"/>
  <c r="K920" i="9"/>
  <c r="J921" i="9"/>
  <c r="K921" i="9"/>
  <c r="J922" i="9"/>
  <c r="K922" i="9"/>
  <c r="L922" i="9" s="1"/>
  <c r="J923" i="9"/>
  <c r="L923" i="9" s="1"/>
  <c r="K923" i="9"/>
  <c r="J924" i="9"/>
  <c r="K924" i="9"/>
  <c r="J925" i="9"/>
  <c r="K925" i="9"/>
  <c r="J926" i="9"/>
  <c r="L926" i="9" s="1"/>
  <c r="K926" i="9"/>
  <c r="J927" i="9"/>
  <c r="K927" i="9"/>
  <c r="L927" i="9"/>
  <c r="J928" i="9"/>
  <c r="K928" i="9"/>
  <c r="J929" i="9"/>
  <c r="K929" i="9"/>
  <c r="J930" i="9"/>
  <c r="K930" i="9"/>
  <c r="L930" i="9" s="1"/>
  <c r="J931" i="9"/>
  <c r="L931" i="9" s="1"/>
  <c r="K931" i="9"/>
  <c r="J932" i="9"/>
  <c r="K932" i="9"/>
  <c r="J933" i="9"/>
  <c r="K933" i="9"/>
  <c r="J934" i="9"/>
  <c r="K934" i="9"/>
  <c r="J935" i="9"/>
  <c r="K935" i="9"/>
  <c r="L935" i="9"/>
  <c r="J936" i="9"/>
  <c r="K936" i="9"/>
  <c r="J937" i="9"/>
  <c r="K937" i="9"/>
  <c r="J938" i="9"/>
  <c r="K938" i="9"/>
  <c r="L938" i="9" s="1"/>
  <c r="J939" i="9"/>
  <c r="L939" i="9" s="1"/>
  <c r="K939" i="9"/>
  <c r="J940" i="9"/>
  <c r="K940" i="9"/>
  <c r="J941" i="9"/>
  <c r="K941" i="9"/>
  <c r="J942" i="9"/>
  <c r="L942" i="9" s="1"/>
  <c r="K942" i="9"/>
  <c r="J943" i="9"/>
  <c r="K943" i="9"/>
  <c r="L943" i="9"/>
  <c r="J944" i="9"/>
  <c r="K944" i="9"/>
  <c r="J945" i="9"/>
  <c r="K945" i="9"/>
  <c r="J946" i="9"/>
  <c r="K946" i="9"/>
  <c r="L946" i="9" s="1"/>
  <c r="J947" i="9"/>
  <c r="L947" i="9" s="1"/>
  <c r="K947" i="9"/>
  <c r="J948" i="9"/>
  <c r="K948" i="9"/>
  <c r="J949" i="9"/>
  <c r="K949" i="9"/>
  <c r="J950" i="9"/>
  <c r="K950" i="9"/>
  <c r="J951" i="9"/>
  <c r="K951" i="9"/>
  <c r="L951" i="9"/>
  <c r="J952" i="9"/>
  <c r="K952" i="9"/>
  <c r="J953" i="9"/>
  <c r="K953" i="9"/>
  <c r="J954" i="9"/>
  <c r="K954" i="9"/>
  <c r="L954" i="9" s="1"/>
  <c r="J955" i="9"/>
  <c r="L955" i="9" s="1"/>
  <c r="K955" i="9"/>
  <c r="J956" i="9"/>
  <c r="K956" i="9"/>
  <c r="J957" i="9"/>
  <c r="K957" i="9"/>
  <c r="J958" i="9"/>
  <c r="L958" i="9" s="1"/>
  <c r="K958" i="9"/>
  <c r="J959" i="9"/>
  <c r="K959" i="9"/>
  <c r="L959" i="9"/>
  <c r="J960" i="9"/>
  <c r="K960" i="9"/>
  <c r="J961" i="9"/>
  <c r="K961" i="9"/>
  <c r="J962" i="9"/>
  <c r="K962" i="9"/>
  <c r="L962" i="9" s="1"/>
  <c r="J963" i="9"/>
  <c r="L963" i="9" s="1"/>
  <c r="K963" i="9"/>
  <c r="J964" i="9"/>
  <c r="K964" i="9"/>
  <c r="J965" i="9"/>
  <c r="K965" i="9"/>
  <c r="J966" i="9"/>
  <c r="K966" i="9"/>
  <c r="J967" i="9"/>
  <c r="K967" i="9"/>
  <c r="L967" i="9"/>
  <c r="J968" i="9"/>
  <c r="K968" i="9"/>
  <c r="J969" i="9"/>
  <c r="K969" i="9"/>
  <c r="J970" i="9"/>
  <c r="K970" i="9"/>
  <c r="L970" i="9" s="1"/>
  <c r="J971" i="9"/>
  <c r="L971" i="9" s="1"/>
  <c r="K971" i="9"/>
  <c r="J972" i="9"/>
  <c r="K972" i="9"/>
  <c r="J973" i="9"/>
  <c r="K973" i="9"/>
  <c r="J974" i="9"/>
  <c r="L974" i="9" s="1"/>
  <c r="K974" i="9"/>
  <c r="J975" i="9"/>
  <c r="K975" i="9"/>
  <c r="L975" i="9"/>
  <c r="J976" i="9"/>
  <c r="K976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J838" i="9"/>
  <c r="K838" i="9"/>
  <c r="J839" i="9"/>
  <c r="K839" i="9"/>
  <c r="L839" i="9" s="1"/>
  <c r="J840" i="9"/>
  <c r="K840" i="9"/>
  <c r="J841" i="9"/>
  <c r="L841" i="9" s="1"/>
  <c r="K841" i="9"/>
  <c r="J842" i="9"/>
  <c r="L842" i="9" s="1"/>
  <c r="K842" i="9"/>
  <c r="J843" i="9"/>
  <c r="L843" i="9" s="1"/>
  <c r="K843" i="9"/>
  <c r="J844" i="9"/>
  <c r="K844" i="9"/>
  <c r="L844" i="9" s="1"/>
  <c r="J845" i="9"/>
  <c r="K845" i="9"/>
  <c r="J846" i="9"/>
  <c r="K846" i="9"/>
  <c r="J847" i="9"/>
  <c r="L847" i="9" s="1"/>
  <c r="K847" i="9"/>
  <c r="J848" i="9"/>
  <c r="K848" i="9"/>
  <c r="J849" i="9"/>
  <c r="L849" i="9" s="1"/>
  <c r="K849" i="9"/>
  <c r="J850" i="9"/>
  <c r="L850" i="9" s="1"/>
  <c r="K850" i="9"/>
  <c r="J851" i="9"/>
  <c r="K851" i="9"/>
  <c r="L851" i="9"/>
  <c r="J852" i="9"/>
  <c r="K852" i="9"/>
  <c r="L852" i="9" s="1"/>
  <c r="J853" i="9"/>
  <c r="K853" i="9"/>
  <c r="J854" i="9"/>
  <c r="K854" i="9"/>
  <c r="J855" i="9"/>
  <c r="K855" i="9"/>
  <c r="L855" i="9" s="1"/>
  <c r="J856" i="9"/>
  <c r="K856" i="9"/>
  <c r="J857" i="9"/>
  <c r="L857" i="9" s="1"/>
  <c r="K857" i="9"/>
  <c r="J858" i="9"/>
  <c r="L858" i="9" s="1"/>
  <c r="K858" i="9"/>
  <c r="J859" i="9"/>
  <c r="K859" i="9"/>
  <c r="L859" i="9"/>
  <c r="J860" i="9"/>
  <c r="K860" i="9"/>
  <c r="L860" i="9" s="1"/>
  <c r="J861" i="9"/>
  <c r="K861" i="9"/>
  <c r="J862" i="9"/>
  <c r="K862" i="9"/>
  <c r="J863" i="9"/>
  <c r="L863" i="9" s="1"/>
  <c r="K863" i="9"/>
  <c r="J864" i="9"/>
  <c r="K864" i="9"/>
  <c r="J865" i="9"/>
  <c r="L865" i="9" s="1"/>
  <c r="K865" i="9"/>
  <c r="J866" i="9"/>
  <c r="L866" i="9" s="1"/>
  <c r="K866" i="9"/>
  <c r="J867" i="9"/>
  <c r="L867" i="9" s="1"/>
  <c r="K867" i="9"/>
  <c r="J868" i="9"/>
  <c r="K868" i="9"/>
  <c r="L868" i="9" s="1"/>
  <c r="J869" i="9"/>
  <c r="K869" i="9"/>
  <c r="J870" i="9"/>
  <c r="K870" i="9"/>
  <c r="J871" i="9"/>
  <c r="K871" i="9"/>
  <c r="L871" i="9" s="1"/>
  <c r="J872" i="9"/>
  <c r="K872" i="9"/>
  <c r="J873" i="9"/>
  <c r="L873" i="9" s="1"/>
  <c r="K873" i="9"/>
  <c r="J874" i="9"/>
  <c r="L874" i="9" s="1"/>
  <c r="K874" i="9"/>
  <c r="J875" i="9"/>
  <c r="L875" i="9" s="1"/>
  <c r="K875" i="9"/>
  <c r="J876" i="9"/>
  <c r="K876" i="9"/>
  <c r="L876" i="9" s="1"/>
  <c r="J877" i="9"/>
  <c r="K877" i="9"/>
  <c r="J878" i="9"/>
  <c r="K878" i="9"/>
  <c r="J879" i="9"/>
  <c r="L879" i="9" s="1"/>
  <c r="K879" i="9"/>
  <c r="J880" i="9"/>
  <c r="K880" i="9"/>
  <c r="J881" i="9"/>
  <c r="L881" i="9" s="1"/>
  <c r="K881" i="9"/>
  <c r="J882" i="9"/>
  <c r="L882" i="9" s="1"/>
  <c r="K882" i="9"/>
  <c r="J883" i="9"/>
  <c r="K883" i="9"/>
  <c r="L883" i="9"/>
  <c r="J884" i="9"/>
  <c r="K884" i="9"/>
  <c r="L884" i="9" s="1"/>
  <c r="J885" i="9"/>
  <c r="K885" i="9"/>
  <c r="J886" i="9"/>
  <c r="K886" i="9"/>
  <c r="J887" i="9"/>
  <c r="K887" i="9"/>
  <c r="L887" i="9" s="1"/>
  <c r="J888" i="9"/>
  <c r="K888" i="9"/>
  <c r="J889" i="9"/>
  <c r="L889" i="9" s="1"/>
  <c r="K889" i="9"/>
  <c r="J890" i="9"/>
  <c r="L890" i="9" s="1"/>
  <c r="K890" i="9"/>
  <c r="J891" i="9"/>
  <c r="K891" i="9"/>
  <c r="L891" i="9"/>
  <c r="J892" i="9"/>
  <c r="K892" i="9"/>
  <c r="L892" i="9" s="1"/>
  <c r="J893" i="9"/>
  <c r="K893" i="9"/>
  <c r="J894" i="9"/>
  <c r="K894" i="9"/>
  <c r="J895" i="9"/>
  <c r="L895" i="9" s="1"/>
  <c r="K895" i="9"/>
  <c r="J896" i="9"/>
  <c r="K896" i="9"/>
  <c r="J897" i="9"/>
  <c r="L897" i="9" s="1"/>
  <c r="K897" i="9"/>
  <c r="J898" i="9"/>
  <c r="L898" i="9" s="1"/>
  <c r="K898" i="9"/>
  <c r="J899" i="9"/>
  <c r="L899" i="9" s="1"/>
  <c r="K899" i="9"/>
  <c r="J900" i="9"/>
  <c r="K900" i="9"/>
  <c r="L900" i="9" s="1"/>
  <c r="J901" i="9"/>
  <c r="K901" i="9"/>
  <c r="J902" i="9"/>
  <c r="K902" i="9"/>
  <c r="J903" i="9"/>
  <c r="K903" i="9"/>
  <c r="L903" i="9" s="1"/>
  <c r="J904" i="9"/>
  <c r="K904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O70" i="16"/>
  <c r="P70" i="16"/>
  <c r="Q70" i="16"/>
  <c r="O71" i="16"/>
  <c r="P71" i="16"/>
  <c r="Q71" i="16"/>
  <c r="O72" i="16"/>
  <c r="P72" i="16"/>
  <c r="Q72" i="16"/>
  <c r="O73" i="16"/>
  <c r="P73" i="16"/>
  <c r="Q73" i="16"/>
  <c r="J773" i="9"/>
  <c r="K773" i="9"/>
  <c r="J774" i="9"/>
  <c r="L774" i="9" s="1"/>
  <c r="K774" i="9"/>
  <c r="J775" i="9"/>
  <c r="L775" i="9" s="1"/>
  <c r="K775" i="9"/>
  <c r="J776" i="9"/>
  <c r="K776" i="9"/>
  <c r="J777" i="9"/>
  <c r="K777" i="9"/>
  <c r="J778" i="9"/>
  <c r="K778" i="9"/>
  <c r="L778" i="9" s="1"/>
  <c r="J779" i="9"/>
  <c r="L779" i="9" s="1"/>
  <c r="K779" i="9"/>
  <c r="J780" i="9"/>
  <c r="K780" i="9"/>
  <c r="J781" i="9"/>
  <c r="K781" i="9"/>
  <c r="J782" i="9"/>
  <c r="L782" i="9" s="1"/>
  <c r="K782" i="9"/>
  <c r="J783" i="9"/>
  <c r="K783" i="9"/>
  <c r="L783" i="9"/>
  <c r="J784" i="9"/>
  <c r="K784" i="9"/>
  <c r="J785" i="9"/>
  <c r="K785" i="9"/>
  <c r="J786" i="9"/>
  <c r="K786" i="9"/>
  <c r="L786" i="9" s="1"/>
  <c r="J787" i="9"/>
  <c r="L787" i="9" s="1"/>
  <c r="K787" i="9"/>
  <c r="J788" i="9"/>
  <c r="K788" i="9"/>
  <c r="J789" i="9"/>
  <c r="K789" i="9"/>
  <c r="J790" i="9"/>
  <c r="K790" i="9"/>
  <c r="J791" i="9"/>
  <c r="K791" i="9"/>
  <c r="L791" i="9" s="1"/>
  <c r="J792" i="9"/>
  <c r="K792" i="9"/>
  <c r="J793" i="9"/>
  <c r="L793" i="9" s="1"/>
  <c r="K793" i="9"/>
  <c r="J794" i="9"/>
  <c r="K794" i="9"/>
  <c r="L794" i="9"/>
  <c r="J795" i="9"/>
  <c r="L795" i="9" s="1"/>
  <c r="K795" i="9"/>
  <c r="J796" i="9"/>
  <c r="L796" i="9" s="1"/>
  <c r="K796" i="9"/>
  <c r="J797" i="9"/>
  <c r="K797" i="9"/>
  <c r="J798" i="9"/>
  <c r="L798" i="9" s="1"/>
  <c r="K798" i="9"/>
  <c r="J799" i="9"/>
  <c r="L799" i="9" s="1"/>
  <c r="K799" i="9"/>
  <c r="J800" i="9"/>
  <c r="K800" i="9"/>
  <c r="J801" i="9"/>
  <c r="K801" i="9"/>
  <c r="J802" i="9"/>
  <c r="L802" i="9" s="1"/>
  <c r="K802" i="9"/>
  <c r="J803" i="9"/>
  <c r="K803" i="9"/>
  <c r="L803" i="9"/>
  <c r="J804" i="9"/>
  <c r="K804" i="9"/>
  <c r="J805" i="9"/>
  <c r="K805" i="9"/>
  <c r="J806" i="9"/>
  <c r="K806" i="9"/>
  <c r="L806" i="9" s="1"/>
  <c r="J807" i="9"/>
  <c r="L807" i="9" s="1"/>
  <c r="K807" i="9"/>
  <c r="J808" i="9"/>
  <c r="K808" i="9"/>
  <c r="J809" i="9"/>
  <c r="K809" i="9"/>
  <c r="J810" i="9"/>
  <c r="L810" i="9" s="1"/>
  <c r="K810" i="9"/>
  <c r="J811" i="9"/>
  <c r="K811" i="9"/>
  <c r="L811" i="9"/>
  <c r="J812" i="9"/>
  <c r="K812" i="9"/>
  <c r="J813" i="9"/>
  <c r="K813" i="9"/>
  <c r="J814" i="9"/>
  <c r="K814" i="9"/>
  <c r="L814" i="9" s="1"/>
  <c r="J815" i="9"/>
  <c r="L815" i="9" s="1"/>
  <c r="K815" i="9"/>
  <c r="J816" i="9"/>
  <c r="K816" i="9"/>
  <c r="J817" i="9"/>
  <c r="K817" i="9"/>
  <c r="J818" i="9"/>
  <c r="K818" i="9"/>
  <c r="J819" i="9"/>
  <c r="K819" i="9"/>
  <c r="L819" i="9"/>
  <c r="J820" i="9"/>
  <c r="K820" i="9"/>
  <c r="J821" i="9"/>
  <c r="K821" i="9"/>
  <c r="J822" i="9"/>
  <c r="K822" i="9"/>
  <c r="L822" i="9" s="1"/>
  <c r="J823" i="9"/>
  <c r="L823" i="9" s="1"/>
  <c r="K823" i="9"/>
  <c r="J824" i="9"/>
  <c r="K824" i="9"/>
  <c r="J825" i="9"/>
  <c r="K825" i="9"/>
  <c r="J826" i="9"/>
  <c r="L826" i="9" s="1"/>
  <c r="K826" i="9"/>
  <c r="J827" i="9"/>
  <c r="K827" i="9"/>
  <c r="L827" i="9"/>
  <c r="J828" i="9"/>
  <c r="K828" i="9"/>
  <c r="J829" i="9"/>
  <c r="K829" i="9"/>
  <c r="J830" i="9"/>
  <c r="K830" i="9"/>
  <c r="L830" i="9" s="1"/>
  <c r="J831" i="9"/>
  <c r="L831" i="9" s="1"/>
  <c r="K831" i="9"/>
  <c r="J832" i="9"/>
  <c r="K832" i="9"/>
  <c r="J833" i="9"/>
  <c r="K833" i="9"/>
  <c r="J834" i="9"/>
  <c r="L834" i="9" s="1"/>
  <c r="K834" i="9"/>
  <c r="J835" i="9"/>
  <c r="K835" i="9"/>
  <c r="L835" i="9"/>
  <c r="J836" i="9"/>
  <c r="K836" i="9"/>
  <c r="J837" i="9"/>
  <c r="K837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J691" i="9"/>
  <c r="L691" i="9" s="1"/>
  <c r="K691" i="9"/>
  <c r="J692" i="9"/>
  <c r="L692" i="9" s="1"/>
  <c r="K692" i="9"/>
  <c r="J693" i="9"/>
  <c r="K693" i="9"/>
  <c r="J694" i="9"/>
  <c r="L694" i="9" s="1"/>
  <c r="K694" i="9"/>
  <c r="J695" i="9"/>
  <c r="L695" i="9" s="1"/>
  <c r="K695" i="9"/>
  <c r="J696" i="9"/>
  <c r="K696" i="9"/>
  <c r="L696" i="9"/>
  <c r="J697" i="9"/>
  <c r="K697" i="9"/>
  <c r="L697" i="9" s="1"/>
  <c r="J698" i="9"/>
  <c r="L698" i="9" s="1"/>
  <c r="K698" i="9"/>
  <c r="J699" i="9"/>
  <c r="L699" i="9" s="1"/>
  <c r="K699" i="9"/>
  <c r="J700" i="9"/>
  <c r="L700" i="9" s="1"/>
  <c r="K700" i="9"/>
  <c r="J701" i="9"/>
  <c r="L701" i="9" s="1"/>
  <c r="K701" i="9"/>
  <c r="J702" i="9"/>
  <c r="L702" i="9" s="1"/>
  <c r="K702" i="9"/>
  <c r="J703" i="9"/>
  <c r="L703" i="9" s="1"/>
  <c r="K703" i="9"/>
  <c r="J704" i="9"/>
  <c r="K704" i="9"/>
  <c r="L704" i="9"/>
  <c r="J705" i="9"/>
  <c r="K705" i="9"/>
  <c r="L705" i="9" s="1"/>
  <c r="J706" i="9"/>
  <c r="L706" i="9" s="1"/>
  <c r="K706" i="9"/>
  <c r="J707" i="9"/>
  <c r="L707" i="9" s="1"/>
  <c r="K707" i="9"/>
  <c r="J708" i="9"/>
  <c r="L708" i="9" s="1"/>
  <c r="K708" i="9"/>
  <c r="J709" i="9"/>
  <c r="L709" i="9" s="1"/>
  <c r="K709" i="9"/>
  <c r="J710" i="9"/>
  <c r="L710" i="9" s="1"/>
  <c r="K710" i="9"/>
  <c r="J711" i="9"/>
  <c r="L711" i="9" s="1"/>
  <c r="K711" i="9"/>
  <c r="J712" i="9"/>
  <c r="K712" i="9"/>
  <c r="L712" i="9"/>
  <c r="J713" i="9"/>
  <c r="K713" i="9"/>
  <c r="L713" i="9" s="1"/>
  <c r="J714" i="9"/>
  <c r="L714" i="9" s="1"/>
  <c r="K714" i="9"/>
  <c r="J715" i="9"/>
  <c r="L715" i="9" s="1"/>
  <c r="K715" i="9"/>
  <c r="J716" i="9"/>
  <c r="L716" i="9" s="1"/>
  <c r="K716" i="9"/>
  <c r="J717" i="9"/>
  <c r="L717" i="9" s="1"/>
  <c r="K717" i="9"/>
  <c r="J718" i="9"/>
  <c r="L718" i="9" s="1"/>
  <c r="K718" i="9"/>
  <c r="J719" i="9"/>
  <c r="L719" i="9" s="1"/>
  <c r="K719" i="9"/>
  <c r="J720" i="9"/>
  <c r="K720" i="9"/>
  <c r="L720" i="9"/>
  <c r="J721" i="9"/>
  <c r="K721" i="9"/>
  <c r="L721" i="9" s="1"/>
  <c r="J722" i="9"/>
  <c r="L722" i="9" s="1"/>
  <c r="K722" i="9"/>
  <c r="J723" i="9"/>
  <c r="L723" i="9" s="1"/>
  <c r="K723" i="9"/>
  <c r="J724" i="9"/>
  <c r="L724" i="9" s="1"/>
  <c r="K724" i="9"/>
  <c r="J725" i="9"/>
  <c r="K725" i="9"/>
  <c r="J726" i="9"/>
  <c r="L726" i="9" s="1"/>
  <c r="K726" i="9"/>
  <c r="J727" i="9"/>
  <c r="L727" i="9" s="1"/>
  <c r="K727" i="9"/>
  <c r="J728" i="9"/>
  <c r="K728" i="9"/>
  <c r="L728" i="9"/>
  <c r="J729" i="9"/>
  <c r="K729" i="9"/>
  <c r="L729" i="9" s="1"/>
  <c r="J730" i="9"/>
  <c r="L730" i="9" s="1"/>
  <c r="K730" i="9"/>
  <c r="J731" i="9"/>
  <c r="L731" i="9" s="1"/>
  <c r="K731" i="9"/>
  <c r="J732" i="9"/>
  <c r="L732" i="9" s="1"/>
  <c r="K732" i="9"/>
  <c r="J733" i="9"/>
  <c r="L733" i="9" s="1"/>
  <c r="K733" i="9"/>
  <c r="J734" i="9"/>
  <c r="L734" i="9" s="1"/>
  <c r="K734" i="9"/>
  <c r="J735" i="9"/>
  <c r="L735" i="9" s="1"/>
  <c r="K735" i="9"/>
  <c r="J736" i="9"/>
  <c r="K736" i="9"/>
  <c r="L736" i="9"/>
  <c r="J737" i="9"/>
  <c r="K737" i="9"/>
  <c r="L737" i="9" s="1"/>
  <c r="J738" i="9"/>
  <c r="L738" i="9" s="1"/>
  <c r="K738" i="9"/>
  <c r="J739" i="9"/>
  <c r="L739" i="9" s="1"/>
  <c r="K739" i="9"/>
  <c r="J740" i="9"/>
  <c r="L740" i="9" s="1"/>
  <c r="K740" i="9"/>
  <c r="J741" i="9"/>
  <c r="L741" i="9" s="1"/>
  <c r="K741" i="9"/>
  <c r="J742" i="9"/>
  <c r="L742" i="9" s="1"/>
  <c r="K742" i="9"/>
  <c r="J743" i="9"/>
  <c r="L743" i="9" s="1"/>
  <c r="K743" i="9"/>
  <c r="J744" i="9"/>
  <c r="K744" i="9"/>
  <c r="L744" i="9"/>
  <c r="J745" i="9"/>
  <c r="K745" i="9"/>
  <c r="L745" i="9" s="1"/>
  <c r="J746" i="9"/>
  <c r="L746" i="9" s="1"/>
  <c r="K746" i="9"/>
  <c r="J747" i="9"/>
  <c r="L747" i="9" s="1"/>
  <c r="K747" i="9"/>
  <c r="J748" i="9"/>
  <c r="L748" i="9" s="1"/>
  <c r="K748" i="9"/>
  <c r="J749" i="9"/>
  <c r="L749" i="9" s="1"/>
  <c r="K749" i="9"/>
  <c r="J750" i="9"/>
  <c r="L750" i="9" s="1"/>
  <c r="K750" i="9"/>
  <c r="J751" i="9"/>
  <c r="L751" i="9" s="1"/>
  <c r="K751" i="9"/>
  <c r="J752" i="9"/>
  <c r="K752" i="9"/>
  <c r="L752" i="9"/>
  <c r="J753" i="9"/>
  <c r="K753" i="9"/>
  <c r="L753" i="9" s="1"/>
  <c r="J754" i="9"/>
  <c r="L754" i="9" s="1"/>
  <c r="K754" i="9"/>
  <c r="J755" i="9"/>
  <c r="L755" i="9" s="1"/>
  <c r="K755" i="9"/>
  <c r="J756" i="9"/>
  <c r="L756" i="9" s="1"/>
  <c r="K756" i="9"/>
  <c r="J757" i="9"/>
  <c r="K757" i="9"/>
  <c r="J758" i="9"/>
  <c r="L758" i="9" s="1"/>
  <c r="K758" i="9"/>
  <c r="J759" i="9"/>
  <c r="L759" i="9" s="1"/>
  <c r="K759" i="9"/>
  <c r="J760" i="9"/>
  <c r="K760" i="9"/>
  <c r="L760" i="9"/>
  <c r="J761" i="9"/>
  <c r="K761" i="9"/>
  <c r="L761" i="9" s="1"/>
  <c r="J762" i="9"/>
  <c r="L762" i="9" s="1"/>
  <c r="K762" i="9"/>
  <c r="J763" i="9"/>
  <c r="L763" i="9" s="1"/>
  <c r="K763" i="9"/>
  <c r="J764" i="9"/>
  <c r="L764" i="9" s="1"/>
  <c r="K764" i="9"/>
  <c r="J765" i="9"/>
  <c r="L765" i="9" s="1"/>
  <c r="K765" i="9"/>
  <c r="J766" i="9"/>
  <c r="L766" i="9" s="1"/>
  <c r="K766" i="9"/>
  <c r="J767" i="9"/>
  <c r="L767" i="9" s="1"/>
  <c r="K767" i="9"/>
  <c r="J768" i="9"/>
  <c r="K768" i="9"/>
  <c r="L768" i="9"/>
  <c r="J769" i="9"/>
  <c r="K769" i="9"/>
  <c r="L769" i="9" s="1"/>
  <c r="J770" i="9"/>
  <c r="L770" i="9" s="1"/>
  <c r="K770" i="9"/>
  <c r="J771" i="9"/>
  <c r="L771" i="9" s="1"/>
  <c r="K771" i="9"/>
  <c r="J772" i="9"/>
  <c r="L772" i="9" s="1"/>
  <c r="K772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J613" i="9"/>
  <c r="K613" i="9"/>
  <c r="J614" i="9"/>
  <c r="K614" i="9"/>
  <c r="J615" i="9"/>
  <c r="K615" i="9"/>
  <c r="L615" i="9" s="1"/>
  <c r="J616" i="9"/>
  <c r="L616" i="9" s="1"/>
  <c r="K616" i="9"/>
  <c r="J617" i="9"/>
  <c r="L617" i="9" s="1"/>
  <c r="K617" i="9"/>
  <c r="J618" i="9"/>
  <c r="L618" i="9" s="1"/>
  <c r="K618" i="9"/>
  <c r="J619" i="9"/>
  <c r="K619" i="9"/>
  <c r="J620" i="9"/>
  <c r="L620" i="9" s="1"/>
  <c r="K620" i="9"/>
  <c r="J621" i="9"/>
  <c r="K621" i="9"/>
  <c r="J622" i="9"/>
  <c r="K622" i="9"/>
  <c r="J623" i="9"/>
  <c r="K623" i="9"/>
  <c r="L623" i="9" s="1"/>
  <c r="J624" i="9"/>
  <c r="K624" i="9"/>
  <c r="L624" i="9" s="1"/>
  <c r="J625" i="9"/>
  <c r="L625" i="9" s="1"/>
  <c r="K625" i="9"/>
  <c r="J626" i="9"/>
  <c r="L626" i="9" s="1"/>
  <c r="K626" i="9"/>
  <c r="J627" i="9"/>
  <c r="K627" i="9"/>
  <c r="J628" i="9"/>
  <c r="K628" i="9"/>
  <c r="L628" i="9"/>
  <c r="J629" i="9"/>
  <c r="K629" i="9"/>
  <c r="J630" i="9"/>
  <c r="K630" i="9"/>
  <c r="J631" i="9"/>
  <c r="K631" i="9"/>
  <c r="L631" i="9" s="1"/>
  <c r="J632" i="9"/>
  <c r="L632" i="9" s="1"/>
  <c r="K632" i="9"/>
  <c r="J633" i="9"/>
  <c r="L633" i="9" s="1"/>
  <c r="K633" i="9"/>
  <c r="J634" i="9"/>
  <c r="L634" i="9" s="1"/>
  <c r="K634" i="9"/>
  <c r="J635" i="9"/>
  <c r="K635" i="9"/>
  <c r="J636" i="9"/>
  <c r="L636" i="9" s="1"/>
  <c r="K636" i="9"/>
  <c r="J637" i="9"/>
  <c r="K637" i="9"/>
  <c r="J638" i="9"/>
  <c r="K638" i="9"/>
  <c r="J639" i="9"/>
  <c r="K639" i="9"/>
  <c r="L639" i="9" s="1"/>
  <c r="J640" i="9"/>
  <c r="K640" i="9"/>
  <c r="L640" i="9" s="1"/>
  <c r="J641" i="9"/>
  <c r="L641" i="9" s="1"/>
  <c r="K641" i="9"/>
  <c r="J642" i="9"/>
  <c r="L642" i="9" s="1"/>
  <c r="K642" i="9"/>
  <c r="J643" i="9"/>
  <c r="K643" i="9"/>
  <c r="J644" i="9"/>
  <c r="K644" i="9"/>
  <c r="L644" i="9"/>
  <c r="J645" i="9"/>
  <c r="K645" i="9"/>
  <c r="J646" i="9"/>
  <c r="K646" i="9"/>
  <c r="J647" i="9"/>
  <c r="K647" i="9"/>
  <c r="L647" i="9" s="1"/>
  <c r="J648" i="9"/>
  <c r="K648" i="9"/>
  <c r="J649" i="9"/>
  <c r="L649" i="9" s="1"/>
  <c r="K649" i="9"/>
  <c r="J650" i="9"/>
  <c r="L650" i="9" s="1"/>
  <c r="K650" i="9"/>
  <c r="J651" i="9"/>
  <c r="K651" i="9"/>
  <c r="J652" i="9"/>
  <c r="L652" i="9" s="1"/>
  <c r="K652" i="9"/>
  <c r="J653" i="9"/>
  <c r="K653" i="9"/>
  <c r="J654" i="9"/>
  <c r="K654" i="9"/>
  <c r="J655" i="9"/>
  <c r="K655" i="9"/>
  <c r="L655" i="9" s="1"/>
  <c r="J656" i="9"/>
  <c r="K656" i="9"/>
  <c r="L656" i="9" s="1"/>
  <c r="J657" i="9"/>
  <c r="L657" i="9" s="1"/>
  <c r="K657" i="9"/>
  <c r="J658" i="9"/>
  <c r="L658" i="9" s="1"/>
  <c r="K658" i="9"/>
  <c r="J659" i="9"/>
  <c r="K659" i="9"/>
  <c r="J660" i="9"/>
  <c r="K660" i="9"/>
  <c r="L660" i="9"/>
  <c r="J661" i="9"/>
  <c r="K661" i="9"/>
  <c r="J662" i="9"/>
  <c r="K662" i="9"/>
  <c r="J663" i="9"/>
  <c r="K663" i="9"/>
  <c r="L663" i="9" s="1"/>
  <c r="J664" i="9"/>
  <c r="L664" i="9" s="1"/>
  <c r="K664" i="9"/>
  <c r="J665" i="9"/>
  <c r="L665" i="9" s="1"/>
  <c r="K665" i="9"/>
  <c r="J666" i="9"/>
  <c r="L666" i="9" s="1"/>
  <c r="K666" i="9"/>
  <c r="J667" i="9"/>
  <c r="K667" i="9"/>
  <c r="J668" i="9"/>
  <c r="L668" i="9" s="1"/>
  <c r="K668" i="9"/>
  <c r="J669" i="9"/>
  <c r="K669" i="9"/>
  <c r="J670" i="9"/>
  <c r="K670" i="9"/>
  <c r="J671" i="9"/>
  <c r="K671" i="9"/>
  <c r="L671" i="9" s="1"/>
  <c r="J672" i="9"/>
  <c r="K672" i="9"/>
  <c r="L672" i="9" s="1"/>
  <c r="J673" i="9"/>
  <c r="L673" i="9" s="1"/>
  <c r="K673" i="9"/>
  <c r="J674" i="9"/>
  <c r="L674" i="9" s="1"/>
  <c r="K674" i="9"/>
  <c r="J675" i="9"/>
  <c r="K675" i="9"/>
  <c r="J676" i="9"/>
  <c r="K676" i="9"/>
  <c r="L676" i="9"/>
  <c r="J677" i="9"/>
  <c r="K677" i="9"/>
  <c r="J678" i="9"/>
  <c r="K678" i="9"/>
  <c r="J679" i="9"/>
  <c r="K679" i="9"/>
  <c r="L679" i="9" s="1"/>
  <c r="J680" i="9"/>
  <c r="L680" i="9" s="1"/>
  <c r="K680" i="9"/>
  <c r="J681" i="9"/>
  <c r="L681" i="9" s="1"/>
  <c r="K681" i="9"/>
  <c r="J682" i="9"/>
  <c r="L682" i="9" s="1"/>
  <c r="K682" i="9"/>
  <c r="J683" i="9"/>
  <c r="K683" i="9"/>
  <c r="J684" i="9"/>
  <c r="L684" i="9" s="1"/>
  <c r="K684" i="9"/>
  <c r="J685" i="9"/>
  <c r="K685" i="9"/>
  <c r="J686" i="9"/>
  <c r="K686" i="9"/>
  <c r="J687" i="9"/>
  <c r="K687" i="9"/>
  <c r="L687" i="9" s="1"/>
  <c r="J688" i="9"/>
  <c r="K688" i="9"/>
  <c r="L688" i="9" s="1"/>
  <c r="J689" i="9"/>
  <c r="L689" i="9" s="1"/>
  <c r="K689" i="9"/>
  <c r="J690" i="9"/>
  <c r="L690" i="9" s="1"/>
  <c r="K690" i="9"/>
  <c r="J612" i="9"/>
  <c r="L612" i="9" s="1"/>
  <c r="K612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J610" i="9"/>
  <c r="K610" i="9"/>
  <c r="L610" i="9" s="1"/>
  <c r="J611" i="9"/>
  <c r="L611" i="9" s="1"/>
  <c r="K611" i="9"/>
  <c r="C610" i="9"/>
  <c r="C611" i="9"/>
  <c r="J529" i="9"/>
  <c r="K529" i="9"/>
  <c r="J530" i="9"/>
  <c r="K530" i="9"/>
  <c r="L530" i="9" s="1"/>
  <c r="J531" i="9"/>
  <c r="K531" i="9"/>
  <c r="L531" i="9" s="1"/>
  <c r="J532" i="9"/>
  <c r="L532" i="9" s="1"/>
  <c r="K532" i="9"/>
  <c r="J533" i="9"/>
  <c r="L533" i="9" s="1"/>
  <c r="K533" i="9"/>
  <c r="J534" i="9"/>
  <c r="K534" i="9"/>
  <c r="J535" i="9"/>
  <c r="K535" i="9"/>
  <c r="L535" i="9"/>
  <c r="J536" i="9"/>
  <c r="K536" i="9"/>
  <c r="J537" i="9"/>
  <c r="K537" i="9"/>
  <c r="J538" i="9"/>
  <c r="K538" i="9"/>
  <c r="L538" i="9" s="1"/>
  <c r="J539" i="9"/>
  <c r="K539" i="9"/>
  <c r="J540" i="9"/>
  <c r="L540" i="9" s="1"/>
  <c r="K540" i="9"/>
  <c r="J541" i="9"/>
  <c r="L541" i="9" s="1"/>
  <c r="K541" i="9"/>
  <c r="J542" i="9"/>
  <c r="K542" i="9"/>
  <c r="J543" i="9"/>
  <c r="L543" i="9" s="1"/>
  <c r="K543" i="9"/>
  <c r="J544" i="9"/>
  <c r="K544" i="9"/>
  <c r="J545" i="9"/>
  <c r="K545" i="9"/>
  <c r="J546" i="9"/>
  <c r="K546" i="9"/>
  <c r="L546" i="9" s="1"/>
  <c r="J547" i="9"/>
  <c r="K547" i="9"/>
  <c r="L547" i="9" s="1"/>
  <c r="J548" i="9"/>
  <c r="L548" i="9" s="1"/>
  <c r="K548" i="9"/>
  <c r="J549" i="9"/>
  <c r="L549" i="9" s="1"/>
  <c r="K549" i="9"/>
  <c r="J550" i="9"/>
  <c r="K550" i="9"/>
  <c r="J551" i="9"/>
  <c r="K551" i="9"/>
  <c r="L551" i="9"/>
  <c r="J552" i="9"/>
  <c r="K552" i="9"/>
  <c r="J553" i="9"/>
  <c r="K553" i="9"/>
  <c r="J554" i="9"/>
  <c r="K554" i="9"/>
  <c r="L554" i="9" s="1"/>
  <c r="J555" i="9"/>
  <c r="L555" i="9" s="1"/>
  <c r="K555" i="9"/>
  <c r="J556" i="9"/>
  <c r="L556" i="9" s="1"/>
  <c r="K556" i="9"/>
  <c r="J557" i="9"/>
  <c r="L557" i="9" s="1"/>
  <c r="K557" i="9"/>
  <c r="J558" i="9"/>
  <c r="K558" i="9"/>
  <c r="J559" i="9"/>
  <c r="L559" i="9" s="1"/>
  <c r="K559" i="9"/>
  <c r="J560" i="9"/>
  <c r="K560" i="9"/>
  <c r="J561" i="9"/>
  <c r="K561" i="9"/>
  <c r="J562" i="9"/>
  <c r="K562" i="9"/>
  <c r="L562" i="9" s="1"/>
  <c r="J563" i="9"/>
  <c r="K563" i="9"/>
  <c r="L563" i="9" s="1"/>
  <c r="J564" i="9"/>
  <c r="L564" i="9" s="1"/>
  <c r="K564" i="9"/>
  <c r="J565" i="9"/>
  <c r="L565" i="9" s="1"/>
  <c r="K565" i="9"/>
  <c r="J566" i="9"/>
  <c r="K566" i="9"/>
  <c r="J567" i="9"/>
  <c r="L567" i="9" s="1"/>
  <c r="K567" i="9"/>
  <c r="J568" i="9"/>
  <c r="K568" i="9"/>
  <c r="J569" i="9"/>
  <c r="K569" i="9"/>
  <c r="J570" i="9"/>
  <c r="K570" i="9"/>
  <c r="L570" i="9" s="1"/>
  <c r="J571" i="9"/>
  <c r="L571" i="9" s="1"/>
  <c r="K571" i="9"/>
  <c r="J572" i="9"/>
  <c r="L572" i="9" s="1"/>
  <c r="K572" i="9"/>
  <c r="J573" i="9"/>
  <c r="L573" i="9" s="1"/>
  <c r="K573" i="9"/>
  <c r="J574" i="9"/>
  <c r="K574" i="9"/>
  <c r="J575" i="9"/>
  <c r="K575" i="9"/>
  <c r="L575" i="9"/>
  <c r="J576" i="9"/>
  <c r="K576" i="9"/>
  <c r="J577" i="9"/>
  <c r="K577" i="9"/>
  <c r="J578" i="9"/>
  <c r="K578" i="9"/>
  <c r="L578" i="9" s="1"/>
  <c r="J579" i="9"/>
  <c r="K579" i="9"/>
  <c r="L579" i="9" s="1"/>
  <c r="J580" i="9"/>
  <c r="L580" i="9" s="1"/>
  <c r="K580" i="9"/>
  <c r="J581" i="9"/>
  <c r="L581" i="9" s="1"/>
  <c r="K581" i="9"/>
  <c r="J582" i="9"/>
  <c r="K582" i="9"/>
  <c r="J583" i="9"/>
  <c r="K583" i="9"/>
  <c r="L583" i="9"/>
  <c r="J584" i="9"/>
  <c r="K584" i="9"/>
  <c r="J585" i="9"/>
  <c r="K585" i="9"/>
  <c r="J586" i="9"/>
  <c r="K586" i="9"/>
  <c r="L586" i="9" s="1"/>
  <c r="J587" i="9"/>
  <c r="L587" i="9" s="1"/>
  <c r="K587" i="9"/>
  <c r="J588" i="9"/>
  <c r="L588" i="9" s="1"/>
  <c r="K588" i="9"/>
  <c r="J589" i="9"/>
  <c r="L589" i="9" s="1"/>
  <c r="K589" i="9"/>
  <c r="J590" i="9"/>
  <c r="K590" i="9"/>
  <c r="J591" i="9"/>
  <c r="L591" i="9" s="1"/>
  <c r="K591" i="9"/>
  <c r="J592" i="9"/>
  <c r="K592" i="9"/>
  <c r="J593" i="9"/>
  <c r="K593" i="9"/>
  <c r="J594" i="9"/>
  <c r="K594" i="9"/>
  <c r="L594" i="9" s="1"/>
  <c r="J595" i="9"/>
  <c r="K595" i="9"/>
  <c r="L595" i="9" s="1"/>
  <c r="J596" i="9"/>
  <c r="L596" i="9" s="1"/>
  <c r="K596" i="9"/>
  <c r="J597" i="9"/>
  <c r="L597" i="9" s="1"/>
  <c r="K597" i="9"/>
  <c r="J598" i="9"/>
  <c r="K598" i="9"/>
  <c r="J599" i="9"/>
  <c r="L599" i="9" s="1"/>
  <c r="K599" i="9"/>
  <c r="J600" i="9"/>
  <c r="K600" i="9"/>
  <c r="J601" i="9"/>
  <c r="K601" i="9"/>
  <c r="J602" i="9"/>
  <c r="K602" i="9"/>
  <c r="L602" i="9" s="1"/>
  <c r="J603" i="9"/>
  <c r="L603" i="9" s="1"/>
  <c r="K603" i="9"/>
  <c r="J604" i="9"/>
  <c r="L604" i="9" s="1"/>
  <c r="K604" i="9"/>
  <c r="J605" i="9"/>
  <c r="L605" i="9" s="1"/>
  <c r="K605" i="9"/>
  <c r="J606" i="9"/>
  <c r="K606" i="9"/>
  <c r="J607" i="9"/>
  <c r="K607" i="9"/>
  <c r="L607" i="9"/>
  <c r="J608" i="9"/>
  <c r="K608" i="9"/>
  <c r="J609" i="9"/>
  <c r="K609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O68" i="16"/>
  <c r="P68" i="16"/>
  <c r="Q68" i="16"/>
  <c r="O69" i="16"/>
  <c r="P69" i="16"/>
  <c r="Q69" i="16"/>
  <c r="C472" i="9"/>
  <c r="O66" i="16"/>
  <c r="P66" i="16"/>
  <c r="Q66" i="16"/>
  <c r="O67" i="16"/>
  <c r="P67" i="16"/>
  <c r="Q67" i="16"/>
  <c r="J474" i="9"/>
  <c r="K474" i="9"/>
  <c r="J475" i="9"/>
  <c r="K475" i="9"/>
  <c r="J476" i="9"/>
  <c r="L476" i="9" s="1"/>
  <c r="K476" i="9"/>
  <c r="J477" i="9"/>
  <c r="L477" i="9" s="1"/>
  <c r="K477" i="9"/>
  <c r="J478" i="9"/>
  <c r="K478" i="9"/>
  <c r="J479" i="9"/>
  <c r="L479" i="9" s="1"/>
  <c r="K479" i="9"/>
  <c r="J480" i="9"/>
  <c r="K480" i="9"/>
  <c r="J481" i="9"/>
  <c r="K481" i="9"/>
  <c r="J482" i="9"/>
  <c r="K482" i="9"/>
  <c r="J483" i="9"/>
  <c r="K483" i="9"/>
  <c r="J484" i="9"/>
  <c r="L484" i="9" s="1"/>
  <c r="K484" i="9"/>
  <c r="J485" i="9"/>
  <c r="L485" i="9" s="1"/>
  <c r="K485" i="9"/>
  <c r="J486" i="9"/>
  <c r="K486" i="9"/>
  <c r="J487" i="9"/>
  <c r="K487" i="9"/>
  <c r="L487" i="9"/>
  <c r="J488" i="9"/>
  <c r="K488" i="9"/>
  <c r="J489" i="9"/>
  <c r="K489" i="9"/>
  <c r="J490" i="9"/>
  <c r="K490" i="9"/>
  <c r="J491" i="9"/>
  <c r="K491" i="9"/>
  <c r="J492" i="9"/>
  <c r="L492" i="9" s="1"/>
  <c r="K492" i="9"/>
  <c r="J493" i="9"/>
  <c r="K493" i="9"/>
  <c r="J494" i="9"/>
  <c r="K494" i="9"/>
  <c r="J495" i="9"/>
  <c r="K495" i="9"/>
  <c r="J496" i="9"/>
  <c r="K496" i="9"/>
  <c r="J497" i="9"/>
  <c r="K497" i="9"/>
  <c r="J498" i="9"/>
  <c r="K498" i="9"/>
  <c r="J499" i="9"/>
  <c r="K499" i="9"/>
  <c r="L499" i="9" s="1"/>
  <c r="J500" i="9"/>
  <c r="L500" i="9" s="1"/>
  <c r="K500" i="9"/>
  <c r="J501" i="9"/>
  <c r="K501" i="9"/>
  <c r="J502" i="9"/>
  <c r="K502" i="9"/>
  <c r="J503" i="9"/>
  <c r="K503" i="9"/>
  <c r="L503" i="9"/>
  <c r="J504" i="9"/>
  <c r="K504" i="9"/>
  <c r="J505" i="9"/>
  <c r="K505" i="9"/>
  <c r="J506" i="9"/>
  <c r="K506" i="9"/>
  <c r="J507" i="9"/>
  <c r="K507" i="9"/>
  <c r="L507" i="9" s="1"/>
  <c r="J508" i="9"/>
  <c r="L508" i="9" s="1"/>
  <c r="K508" i="9"/>
  <c r="J509" i="9"/>
  <c r="K509" i="9"/>
  <c r="J510" i="9"/>
  <c r="K510" i="9"/>
  <c r="J511" i="9"/>
  <c r="K511" i="9"/>
  <c r="J512" i="9"/>
  <c r="K512" i="9"/>
  <c r="J513" i="9"/>
  <c r="K513" i="9"/>
  <c r="J514" i="9"/>
  <c r="K514" i="9"/>
  <c r="J515" i="9"/>
  <c r="K515" i="9"/>
  <c r="J516" i="9"/>
  <c r="L516" i="9" s="1"/>
  <c r="K516" i="9"/>
  <c r="J517" i="9"/>
  <c r="K517" i="9"/>
  <c r="J518" i="9"/>
  <c r="K518" i="9"/>
  <c r="J519" i="9"/>
  <c r="K519" i="9"/>
  <c r="J520" i="9"/>
  <c r="K520" i="9"/>
  <c r="J521" i="9"/>
  <c r="K521" i="9"/>
  <c r="J522" i="9"/>
  <c r="K522" i="9"/>
  <c r="L522" i="9" s="1"/>
  <c r="J523" i="9"/>
  <c r="K523" i="9"/>
  <c r="J524" i="9"/>
  <c r="K524" i="9"/>
  <c r="J525" i="9"/>
  <c r="L525" i="9" s="1"/>
  <c r="K525" i="9"/>
  <c r="J526" i="9"/>
  <c r="K526" i="9"/>
  <c r="J527" i="9"/>
  <c r="L527" i="9" s="1"/>
  <c r="K527" i="9"/>
  <c r="J528" i="9"/>
  <c r="K528" i="9"/>
  <c r="J473" i="9"/>
  <c r="K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473" i="9"/>
  <c r="B82" i="26"/>
  <c r="J471" i="9"/>
  <c r="K471" i="9"/>
  <c r="C471" i="9"/>
  <c r="J452" i="9"/>
  <c r="K452" i="9"/>
  <c r="J453" i="9"/>
  <c r="L453" i="9" s="1"/>
  <c r="K453" i="9"/>
  <c r="J454" i="9"/>
  <c r="L454" i="9" s="1"/>
  <c r="K454" i="9"/>
  <c r="J455" i="9"/>
  <c r="K455" i="9"/>
  <c r="J456" i="9"/>
  <c r="L456" i="9" s="1"/>
  <c r="K456" i="9"/>
  <c r="J457" i="9"/>
  <c r="L457" i="9" s="1"/>
  <c r="K457" i="9"/>
  <c r="J458" i="9"/>
  <c r="L458" i="9" s="1"/>
  <c r="K458" i="9"/>
  <c r="J459" i="9"/>
  <c r="K459" i="9"/>
  <c r="J460" i="9"/>
  <c r="K460" i="9"/>
  <c r="J461" i="9"/>
  <c r="K461" i="9"/>
  <c r="L461" i="9"/>
  <c r="J462" i="9"/>
  <c r="L462" i="9" s="1"/>
  <c r="K462" i="9"/>
  <c r="J463" i="9"/>
  <c r="K463" i="9"/>
  <c r="J464" i="9"/>
  <c r="L464" i="9" s="1"/>
  <c r="K464" i="9"/>
  <c r="J465" i="9"/>
  <c r="K465" i="9"/>
  <c r="J466" i="9"/>
  <c r="K466" i="9"/>
  <c r="L466" i="9"/>
  <c r="J467" i="9"/>
  <c r="L467" i="9" s="1"/>
  <c r="K467" i="9"/>
  <c r="J468" i="9"/>
  <c r="K468" i="9"/>
  <c r="J469" i="9"/>
  <c r="L469" i="9" s="1"/>
  <c r="K469" i="9"/>
  <c r="J470" i="9"/>
  <c r="K470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J393" i="9"/>
  <c r="K393" i="9"/>
  <c r="J394" i="9"/>
  <c r="K394" i="9"/>
  <c r="L394" i="9"/>
  <c r="J395" i="9"/>
  <c r="K395" i="9"/>
  <c r="J396" i="9"/>
  <c r="K396" i="9"/>
  <c r="J397" i="9"/>
  <c r="K397" i="9"/>
  <c r="J398" i="9"/>
  <c r="K398" i="9"/>
  <c r="J399" i="9"/>
  <c r="K399" i="9"/>
  <c r="J400" i="9"/>
  <c r="K400" i="9"/>
  <c r="J401" i="9"/>
  <c r="K401" i="9"/>
  <c r="L401" i="9"/>
  <c r="J402" i="9"/>
  <c r="L402" i="9" s="1"/>
  <c r="K402" i="9"/>
  <c r="J403" i="9"/>
  <c r="K403" i="9"/>
  <c r="J404" i="9"/>
  <c r="K404" i="9"/>
  <c r="J405" i="9"/>
  <c r="K405" i="9"/>
  <c r="J406" i="9"/>
  <c r="K406" i="9"/>
  <c r="J407" i="9"/>
  <c r="K407" i="9"/>
  <c r="J408" i="9"/>
  <c r="K408" i="9"/>
  <c r="J409" i="9"/>
  <c r="K409" i="9"/>
  <c r="J410" i="9"/>
  <c r="K410" i="9"/>
  <c r="J411" i="9"/>
  <c r="L411" i="9" s="1"/>
  <c r="K411" i="9"/>
  <c r="J412" i="9"/>
  <c r="L412" i="9" s="1"/>
  <c r="K412" i="9"/>
  <c r="J413" i="9"/>
  <c r="L413" i="9" s="1"/>
  <c r="K413" i="9"/>
  <c r="J414" i="9"/>
  <c r="K414" i="9"/>
  <c r="J415" i="9"/>
  <c r="L415" i="9" s="1"/>
  <c r="K415" i="9"/>
  <c r="J416" i="9"/>
  <c r="L416" i="9" s="1"/>
  <c r="K416" i="9"/>
  <c r="J417" i="9"/>
  <c r="K417" i="9"/>
  <c r="L417" i="9"/>
  <c r="J418" i="9"/>
  <c r="K418" i="9"/>
  <c r="L418" i="9" s="1"/>
  <c r="J419" i="9"/>
  <c r="K419" i="9"/>
  <c r="J420" i="9"/>
  <c r="K420" i="9"/>
  <c r="J421" i="9"/>
  <c r="K421" i="9"/>
  <c r="J422" i="9"/>
  <c r="K422" i="9"/>
  <c r="J423" i="9"/>
  <c r="K423" i="9"/>
  <c r="J424" i="9"/>
  <c r="K424" i="9"/>
  <c r="J425" i="9"/>
  <c r="K425" i="9"/>
  <c r="L425" i="9" s="1"/>
  <c r="J426" i="9"/>
  <c r="K426" i="9"/>
  <c r="J427" i="9"/>
  <c r="L427" i="9" s="1"/>
  <c r="K427" i="9"/>
  <c r="J428" i="9"/>
  <c r="K428" i="9"/>
  <c r="J429" i="9"/>
  <c r="L429" i="9" s="1"/>
  <c r="K429" i="9"/>
  <c r="J430" i="9"/>
  <c r="K430" i="9"/>
  <c r="J431" i="9"/>
  <c r="L431" i="9" s="1"/>
  <c r="K431" i="9"/>
  <c r="J432" i="9"/>
  <c r="K432" i="9"/>
  <c r="J433" i="9"/>
  <c r="L433" i="9" s="1"/>
  <c r="K433" i="9"/>
  <c r="J434" i="9"/>
  <c r="K434" i="9"/>
  <c r="L434" i="9" s="1"/>
  <c r="J435" i="9"/>
  <c r="K435" i="9"/>
  <c r="J436" i="9"/>
  <c r="K436" i="9"/>
  <c r="J437" i="9"/>
  <c r="K437" i="9"/>
  <c r="J438" i="9"/>
  <c r="K438" i="9"/>
  <c r="J439" i="9"/>
  <c r="K439" i="9"/>
  <c r="J440" i="9"/>
  <c r="K440" i="9"/>
  <c r="J441" i="9"/>
  <c r="K441" i="9"/>
  <c r="L441" i="9"/>
  <c r="J442" i="9"/>
  <c r="K442" i="9"/>
  <c r="J443" i="9"/>
  <c r="K443" i="9"/>
  <c r="J444" i="9"/>
  <c r="L444" i="9" s="1"/>
  <c r="K444" i="9"/>
  <c r="J445" i="9"/>
  <c r="K445" i="9"/>
  <c r="J446" i="9"/>
  <c r="L446" i="9" s="1"/>
  <c r="K446" i="9"/>
  <c r="J447" i="9"/>
  <c r="K447" i="9"/>
  <c r="J448" i="9"/>
  <c r="L448" i="9" s="1"/>
  <c r="K448" i="9"/>
  <c r="J449" i="9"/>
  <c r="K449" i="9"/>
  <c r="L449" i="9"/>
  <c r="J450" i="9"/>
  <c r="K450" i="9"/>
  <c r="L450" i="9" s="1"/>
  <c r="J451" i="9"/>
  <c r="K451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J277" i="9"/>
  <c r="L277" i="9" s="1"/>
  <c r="K277" i="9"/>
  <c r="J278" i="9"/>
  <c r="K278" i="9"/>
  <c r="L278" i="9" s="1"/>
  <c r="J279" i="9"/>
  <c r="L279" i="9" s="1"/>
  <c r="K279" i="9"/>
  <c r="J280" i="9"/>
  <c r="K280" i="9"/>
  <c r="J281" i="9"/>
  <c r="K281" i="9"/>
  <c r="J282" i="9"/>
  <c r="K282" i="9"/>
  <c r="J283" i="9"/>
  <c r="K283" i="9"/>
  <c r="J284" i="9"/>
  <c r="K284" i="9"/>
  <c r="J285" i="9"/>
  <c r="K285" i="9"/>
  <c r="J286" i="9"/>
  <c r="K286" i="9"/>
  <c r="L286" i="9" s="1"/>
  <c r="J287" i="9"/>
  <c r="K287" i="9"/>
  <c r="L287" i="9"/>
  <c r="J288" i="9"/>
  <c r="L288" i="9" s="1"/>
  <c r="K288" i="9"/>
  <c r="J289" i="9"/>
  <c r="K289" i="9"/>
  <c r="J290" i="9"/>
  <c r="L290" i="9" s="1"/>
  <c r="K290" i="9"/>
  <c r="J291" i="9"/>
  <c r="K291" i="9"/>
  <c r="J292" i="9"/>
  <c r="K292" i="9"/>
  <c r="J293" i="9"/>
  <c r="K293" i="9"/>
  <c r="J294" i="9"/>
  <c r="K294" i="9"/>
  <c r="J295" i="9"/>
  <c r="K295" i="9"/>
  <c r="L295" i="9"/>
  <c r="J296" i="9"/>
  <c r="K296" i="9"/>
  <c r="J297" i="9"/>
  <c r="K297" i="9"/>
  <c r="J298" i="9"/>
  <c r="K298" i="9"/>
  <c r="J299" i="9"/>
  <c r="K299" i="9"/>
  <c r="J300" i="9"/>
  <c r="K300" i="9"/>
  <c r="J301" i="9"/>
  <c r="K301" i="9"/>
  <c r="J302" i="9"/>
  <c r="K302" i="9"/>
  <c r="L302" i="9" s="1"/>
  <c r="J303" i="9"/>
  <c r="L303" i="9" s="1"/>
  <c r="K303" i="9"/>
  <c r="J304" i="9"/>
  <c r="K304" i="9"/>
  <c r="J305" i="9"/>
  <c r="K305" i="9"/>
  <c r="J306" i="9"/>
  <c r="K306" i="9"/>
  <c r="J307" i="9"/>
  <c r="L307" i="9" s="1"/>
  <c r="K307" i="9"/>
  <c r="J308" i="9"/>
  <c r="K308" i="9"/>
  <c r="J309" i="9"/>
  <c r="L309" i="9" s="1"/>
  <c r="K309" i="9"/>
  <c r="J310" i="9"/>
  <c r="K310" i="9"/>
  <c r="L310" i="9" s="1"/>
  <c r="J311" i="9"/>
  <c r="L311" i="9" s="1"/>
  <c r="K311" i="9"/>
  <c r="J312" i="9"/>
  <c r="K312" i="9"/>
  <c r="J313" i="9"/>
  <c r="K313" i="9"/>
  <c r="J314" i="9"/>
  <c r="K314" i="9"/>
  <c r="J315" i="9"/>
  <c r="K315" i="9"/>
  <c r="J316" i="9"/>
  <c r="K316" i="9"/>
  <c r="J317" i="9"/>
  <c r="K317" i="9"/>
  <c r="J318" i="9"/>
  <c r="K318" i="9"/>
  <c r="L318" i="9" s="1"/>
  <c r="J319" i="9"/>
  <c r="K319" i="9"/>
  <c r="L319" i="9"/>
  <c r="J320" i="9"/>
  <c r="L320" i="9" s="1"/>
  <c r="K320" i="9"/>
  <c r="J321" i="9"/>
  <c r="K321" i="9"/>
  <c r="J322" i="9"/>
  <c r="L322" i="9" s="1"/>
  <c r="K322" i="9"/>
  <c r="J323" i="9"/>
  <c r="K323" i="9"/>
  <c r="J324" i="9"/>
  <c r="K324" i="9"/>
  <c r="J325" i="9"/>
  <c r="K325" i="9"/>
  <c r="J326" i="9"/>
  <c r="K326" i="9"/>
  <c r="J327" i="9"/>
  <c r="K327" i="9"/>
  <c r="L327" i="9"/>
  <c r="J328" i="9"/>
  <c r="K328" i="9"/>
  <c r="J329" i="9"/>
  <c r="K329" i="9"/>
  <c r="J330" i="9"/>
  <c r="K330" i="9"/>
  <c r="J331" i="9"/>
  <c r="K331" i="9"/>
  <c r="J332" i="9"/>
  <c r="K332" i="9"/>
  <c r="J333" i="9"/>
  <c r="K333" i="9"/>
  <c r="J334" i="9"/>
  <c r="K334" i="9"/>
  <c r="L334" i="9" s="1"/>
  <c r="J335" i="9"/>
  <c r="L335" i="9" s="1"/>
  <c r="K335" i="9"/>
  <c r="J336" i="9"/>
  <c r="K336" i="9"/>
  <c r="J337" i="9"/>
  <c r="K337" i="9"/>
  <c r="J338" i="9"/>
  <c r="K338" i="9"/>
  <c r="J339" i="9"/>
  <c r="L339" i="9" s="1"/>
  <c r="K339" i="9"/>
  <c r="J340" i="9"/>
  <c r="K340" i="9"/>
  <c r="J341" i="9"/>
  <c r="L341" i="9" s="1"/>
  <c r="K341" i="9"/>
  <c r="J342" i="9"/>
  <c r="K342" i="9"/>
  <c r="L342" i="9" s="1"/>
  <c r="J343" i="9"/>
  <c r="L343" i="9" s="1"/>
  <c r="K343" i="9"/>
  <c r="J344" i="9"/>
  <c r="K344" i="9"/>
  <c r="J345" i="9"/>
  <c r="K345" i="9"/>
  <c r="J346" i="9"/>
  <c r="K346" i="9"/>
  <c r="J347" i="9"/>
  <c r="K347" i="9"/>
  <c r="J348" i="9"/>
  <c r="K348" i="9"/>
  <c r="J349" i="9"/>
  <c r="K349" i="9"/>
  <c r="J350" i="9"/>
  <c r="K350" i="9"/>
  <c r="L350" i="9" s="1"/>
  <c r="J351" i="9"/>
  <c r="K351" i="9"/>
  <c r="L351" i="9"/>
  <c r="J352" i="9"/>
  <c r="L352" i="9" s="1"/>
  <c r="K352" i="9"/>
  <c r="J353" i="9"/>
  <c r="K353" i="9"/>
  <c r="J354" i="9"/>
  <c r="L354" i="9" s="1"/>
  <c r="K354" i="9"/>
  <c r="J355" i="9"/>
  <c r="K355" i="9"/>
  <c r="J356" i="9"/>
  <c r="K356" i="9"/>
  <c r="J357" i="9"/>
  <c r="K357" i="9"/>
  <c r="J358" i="9"/>
  <c r="K358" i="9"/>
  <c r="J359" i="9"/>
  <c r="K359" i="9"/>
  <c r="L359" i="9"/>
  <c r="J360" i="9"/>
  <c r="K360" i="9"/>
  <c r="J361" i="9"/>
  <c r="K361" i="9"/>
  <c r="J362" i="9"/>
  <c r="K362" i="9"/>
  <c r="J363" i="9"/>
  <c r="K363" i="9"/>
  <c r="J364" i="9"/>
  <c r="K364" i="9"/>
  <c r="J365" i="9"/>
  <c r="K365" i="9"/>
  <c r="J366" i="9"/>
  <c r="K366" i="9"/>
  <c r="L366" i="9" s="1"/>
  <c r="J367" i="9"/>
  <c r="L367" i="9" s="1"/>
  <c r="K367" i="9"/>
  <c r="J368" i="9"/>
  <c r="K368" i="9"/>
  <c r="J369" i="9"/>
  <c r="K369" i="9"/>
  <c r="J370" i="9"/>
  <c r="K370" i="9"/>
  <c r="J371" i="9"/>
  <c r="L371" i="9" s="1"/>
  <c r="K371" i="9"/>
  <c r="J372" i="9"/>
  <c r="K372" i="9"/>
  <c r="J373" i="9"/>
  <c r="L373" i="9" s="1"/>
  <c r="K373" i="9"/>
  <c r="J374" i="9"/>
  <c r="K374" i="9"/>
  <c r="L374" i="9" s="1"/>
  <c r="J375" i="9"/>
  <c r="L375" i="9" s="1"/>
  <c r="K375" i="9"/>
  <c r="J376" i="9"/>
  <c r="K376" i="9"/>
  <c r="J377" i="9"/>
  <c r="K377" i="9"/>
  <c r="J378" i="9"/>
  <c r="K378" i="9"/>
  <c r="J379" i="9"/>
  <c r="K379" i="9"/>
  <c r="J380" i="9"/>
  <c r="K380" i="9"/>
  <c r="J381" i="9"/>
  <c r="K381" i="9"/>
  <c r="J382" i="9"/>
  <c r="K382" i="9"/>
  <c r="L382" i="9" s="1"/>
  <c r="J383" i="9"/>
  <c r="K383" i="9"/>
  <c r="L383" i="9"/>
  <c r="J384" i="9"/>
  <c r="L384" i="9" s="1"/>
  <c r="K384" i="9"/>
  <c r="J385" i="9"/>
  <c r="K385" i="9"/>
  <c r="J386" i="9"/>
  <c r="L386" i="9" s="1"/>
  <c r="K386" i="9"/>
  <c r="J387" i="9"/>
  <c r="K387" i="9"/>
  <c r="J388" i="9"/>
  <c r="K388" i="9"/>
  <c r="J389" i="9"/>
  <c r="K389" i="9"/>
  <c r="J390" i="9"/>
  <c r="K390" i="9"/>
  <c r="J391" i="9"/>
  <c r="K391" i="9"/>
  <c r="L391" i="9"/>
  <c r="J392" i="9"/>
  <c r="K392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277" i="9"/>
  <c r="O57" i="16"/>
  <c r="P57" i="16"/>
  <c r="Q57" i="16"/>
  <c r="O58" i="16"/>
  <c r="P58" i="16"/>
  <c r="Q58" i="16"/>
  <c r="O59" i="16"/>
  <c r="P59" i="16"/>
  <c r="Q59" i="16"/>
  <c r="O60" i="16"/>
  <c r="P60" i="16"/>
  <c r="Q60" i="16"/>
  <c r="O61" i="16"/>
  <c r="P61" i="16"/>
  <c r="Q61" i="16"/>
  <c r="O62" i="16"/>
  <c r="P62" i="16"/>
  <c r="Q62" i="16"/>
  <c r="O63" i="16"/>
  <c r="P63" i="16"/>
  <c r="Q63" i="16"/>
  <c r="O64" i="16"/>
  <c r="P64" i="16"/>
  <c r="Q64" i="16"/>
  <c r="O65" i="16"/>
  <c r="P65" i="16"/>
  <c r="Q65" i="16"/>
  <c r="O46" i="16"/>
  <c r="P46" i="16"/>
  <c r="Q46" i="16"/>
  <c r="O47" i="16"/>
  <c r="P47" i="16"/>
  <c r="Q47" i="16"/>
  <c r="O48" i="16"/>
  <c r="P48" i="16"/>
  <c r="Q48" i="16"/>
  <c r="O49" i="16"/>
  <c r="P49" i="16"/>
  <c r="Q49" i="16"/>
  <c r="O50" i="16"/>
  <c r="P50" i="16"/>
  <c r="Q50" i="16"/>
  <c r="O51" i="16"/>
  <c r="P51" i="16"/>
  <c r="Q51" i="16"/>
  <c r="O52" i="16"/>
  <c r="P52" i="16"/>
  <c r="Q52" i="16"/>
  <c r="O53" i="16"/>
  <c r="P53" i="16"/>
  <c r="Q53" i="16"/>
  <c r="O54" i="16"/>
  <c r="P54" i="16"/>
  <c r="Q54" i="16"/>
  <c r="O55" i="16"/>
  <c r="P55" i="16"/>
  <c r="Q55" i="16"/>
  <c r="O56" i="16"/>
  <c r="P56" i="16"/>
  <c r="Q56" i="16"/>
  <c r="J265" i="9"/>
  <c r="K265" i="9"/>
  <c r="J266" i="9"/>
  <c r="K266" i="9"/>
  <c r="L266" i="9" s="1"/>
  <c r="J267" i="9"/>
  <c r="K267" i="9"/>
  <c r="J268" i="9"/>
  <c r="K268" i="9"/>
  <c r="J269" i="9"/>
  <c r="K269" i="9"/>
  <c r="J270" i="9"/>
  <c r="K270" i="9"/>
  <c r="J271" i="9"/>
  <c r="K271" i="9"/>
  <c r="J272" i="9"/>
  <c r="K272" i="9"/>
  <c r="J273" i="9"/>
  <c r="K273" i="9"/>
  <c r="J274" i="9"/>
  <c r="K274" i="9"/>
  <c r="J275" i="9"/>
  <c r="L275" i="9" s="1"/>
  <c r="K275" i="9"/>
  <c r="J276" i="9"/>
  <c r="K276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J242" i="9"/>
  <c r="L242" i="9" s="1"/>
  <c r="K242" i="9"/>
  <c r="J243" i="9"/>
  <c r="K243" i="9"/>
  <c r="L243" i="9" s="1"/>
  <c r="J244" i="9"/>
  <c r="L244" i="9" s="1"/>
  <c r="K244" i="9"/>
  <c r="J245" i="9"/>
  <c r="K245" i="9"/>
  <c r="J246" i="9"/>
  <c r="L246" i="9" s="1"/>
  <c r="K246" i="9"/>
  <c r="J247" i="9"/>
  <c r="K247" i="9"/>
  <c r="J248" i="9"/>
  <c r="K248" i="9"/>
  <c r="J249" i="9"/>
  <c r="K249" i="9"/>
  <c r="J250" i="9"/>
  <c r="K250" i="9"/>
  <c r="J251" i="9"/>
  <c r="K251" i="9"/>
  <c r="L251" i="9"/>
  <c r="J252" i="9"/>
  <c r="K252" i="9"/>
  <c r="J253" i="9"/>
  <c r="K253" i="9"/>
  <c r="J254" i="9"/>
  <c r="K254" i="9"/>
  <c r="J255" i="9"/>
  <c r="K255" i="9"/>
  <c r="J256" i="9"/>
  <c r="K256" i="9"/>
  <c r="J257" i="9"/>
  <c r="K257" i="9"/>
  <c r="J258" i="9"/>
  <c r="K258" i="9"/>
  <c r="L258" i="9" s="1"/>
  <c r="J259" i="9"/>
  <c r="L259" i="9" s="1"/>
  <c r="K259" i="9"/>
  <c r="J260" i="9"/>
  <c r="K260" i="9"/>
  <c r="J261" i="9"/>
  <c r="K261" i="9"/>
  <c r="J262" i="9"/>
  <c r="K262" i="9"/>
  <c r="J263" i="9"/>
  <c r="L263" i="9" s="1"/>
  <c r="K263" i="9"/>
  <c r="J264" i="9"/>
  <c r="K264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J227" i="9"/>
  <c r="K227" i="9"/>
  <c r="J228" i="9"/>
  <c r="K228" i="9"/>
  <c r="L228" i="9"/>
  <c r="J229" i="9"/>
  <c r="L229" i="9" s="1"/>
  <c r="K229" i="9"/>
  <c r="J230" i="9"/>
  <c r="K230" i="9"/>
  <c r="J231" i="9"/>
  <c r="K231" i="9"/>
  <c r="J232" i="9"/>
  <c r="K232" i="9"/>
  <c r="L232" i="9" s="1"/>
  <c r="J233" i="9"/>
  <c r="L233" i="9" s="1"/>
  <c r="K233" i="9"/>
  <c r="J234" i="9"/>
  <c r="K234" i="9"/>
  <c r="J235" i="9"/>
  <c r="K235" i="9"/>
  <c r="J236" i="9"/>
  <c r="K236" i="9"/>
  <c r="J237" i="9"/>
  <c r="K237" i="9"/>
  <c r="J238" i="9"/>
  <c r="K238" i="9"/>
  <c r="J239" i="9"/>
  <c r="K239" i="9"/>
  <c r="J240" i="9"/>
  <c r="K240" i="9"/>
  <c r="L240" i="9"/>
  <c r="J241" i="9"/>
  <c r="K241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J220" i="9"/>
  <c r="K220" i="9"/>
  <c r="L220" i="9"/>
  <c r="J221" i="9"/>
  <c r="K221" i="9"/>
  <c r="J222" i="9"/>
  <c r="K222" i="9"/>
  <c r="J223" i="9"/>
  <c r="K223" i="9"/>
  <c r="J224" i="9"/>
  <c r="K224" i="9"/>
  <c r="J225" i="9"/>
  <c r="K225" i="9"/>
  <c r="L225" i="9" s="1"/>
  <c r="J226" i="9"/>
  <c r="K226" i="9"/>
  <c r="C220" i="9"/>
  <c r="C221" i="9"/>
  <c r="C222" i="9"/>
  <c r="C223" i="9"/>
  <c r="C224" i="9"/>
  <c r="C225" i="9"/>
  <c r="C226" i="9"/>
  <c r="J210" i="9"/>
  <c r="K210" i="9"/>
  <c r="J211" i="9"/>
  <c r="K211" i="9"/>
  <c r="J212" i="9"/>
  <c r="L212" i="9" s="1"/>
  <c r="K212" i="9"/>
  <c r="J213" i="9"/>
  <c r="K213" i="9"/>
  <c r="J214" i="9"/>
  <c r="L214" i="9" s="1"/>
  <c r="K214" i="9"/>
  <c r="J215" i="9"/>
  <c r="K215" i="9"/>
  <c r="L215" i="9" s="1"/>
  <c r="J216" i="9"/>
  <c r="L216" i="9" s="1"/>
  <c r="K216" i="9"/>
  <c r="J217" i="9"/>
  <c r="K217" i="9"/>
  <c r="J218" i="9"/>
  <c r="K218" i="9"/>
  <c r="J219" i="9"/>
  <c r="K219" i="9"/>
  <c r="C210" i="9"/>
  <c r="C211" i="9"/>
  <c r="C212" i="9"/>
  <c r="C213" i="9"/>
  <c r="C214" i="9"/>
  <c r="C215" i="9"/>
  <c r="C216" i="9"/>
  <c r="C217" i="9"/>
  <c r="C218" i="9"/>
  <c r="C219" i="9"/>
  <c r="J205" i="9"/>
  <c r="K205" i="9"/>
  <c r="L205" i="9" s="1"/>
  <c r="J206" i="9"/>
  <c r="K206" i="9"/>
  <c r="J207" i="9"/>
  <c r="K207" i="9"/>
  <c r="J208" i="9"/>
  <c r="L208" i="9" s="1"/>
  <c r="K208" i="9"/>
  <c r="J209" i="9"/>
  <c r="K209" i="9"/>
  <c r="C205" i="9"/>
  <c r="C206" i="9"/>
  <c r="C207" i="9"/>
  <c r="C208" i="9"/>
  <c r="C209" i="9"/>
  <c r="L222" i="9" l="1"/>
  <c r="L255" i="9"/>
  <c r="L378" i="9"/>
  <c r="L376" i="9"/>
  <c r="L365" i="9"/>
  <c r="L363" i="9"/>
  <c r="L346" i="9"/>
  <c r="L344" i="9"/>
  <c r="L333" i="9"/>
  <c r="L331" i="9"/>
  <c r="L314" i="9"/>
  <c r="L312" i="9"/>
  <c r="L301" i="9"/>
  <c r="L299" i="9"/>
  <c r="L282" i="9"/>
  <c r="L280" i="9"/>
  <c r="L451" i="9"/>
  <c r="L440" i="9"/>
  <c r="L438" i="9"/>
  <c r="L436" i="9"/>
  <c r="L393" i="9"/>
  <c r="L465" i="9"/>
  <c r="L226" i="9"/>
  <c r="L257" i="9"/>
  <c r="L207" i="9"/>
  <c r="L217" i="9"/>
  <c r="L211" i="9"/>
  <c r="L238" i="9"/>
  <c r="L234" i="9"/>
  <c r="L260" i="9"/>
  <c r="L247" i="9"/>
  <c r="L272" i="9"/>
  <c r="L268" i="9"/>
  <c r="L387" i="9"/>
  <c r="L370" i="9"/>
  <c r="L368" i="9"/>
  <c r="L357" i="9"/>
  <c r="L355" i="9"/>
  <c r="L338" i="9"/>
  <c r="L336" i="9"/>
  <c r="L325" i="9"/>
  <c r="L323" i="9"/>
  <c r="L306" i="9"/>
  <c r="L304" i="9"/>
  <c r="L293" i="9"/>
  <c r="L291" i="9"/>
  <c r="L447" i="9"/>
  <c r="L445" i="9"/>
  <c r="L443" i="9"/>
  <c r="L432" i="9"/>
  <c r="L430" i="9"/>
  <c r="L428" i="9"/>
  <c r="L409" i="9"/>
  <c r="L407" i="9"/>
  <c r="L405" i="9"/>
  <c r="L403" i="9"/>
  <c r="L400" i="9"/>
  <c r="L398" i="9"/>
  <c r="L470" i="9"/>
  <c r="L519" i="9"/>
  <c r="L517" i="9"/>
  <c r="L515" i="9"/>
  <c r="L511" i="9"/>
  <c r="L509" i="9"/>
  <c r="L224" i="9"/>
  <c r="L219" i="9"/>
  <c r="L213" i="9"/>
  <c r="L236" i="9"/>
  <c r="L262" i="9"/>
  <c r="L249" i="9"/>
  <c r="L274" i="9"/>
  <c r="L270" i="9"/>
  <c r="L389" i="9"/>
  <c r="L206" i="9"/>
  <c r="L210" i="9"/>
  <c r="L223" i="9"/>
  <c r="L221" i="9"/>
  <c r="L241" i="9"/>
  <c r="L239" i="9"/>
  <c r="L254" i="9"/>
  <c r="L252" i="9"/>
  <c r="L250" i="9"/>
  <c r="L273" i="9"/>
  <c r="L269" i="9"/>
  <c r="L392" i="9"/>
  <c r="L390" i="9"/>
  <c r="L381" i="9"/>
  <c r="L379" i="9"/>
  <c r="L362" i="9"/>
  <c r="L360" i="9"/>
  <c r="L358" i="9"/>
  <c r="L349" i="9"/>
  <c r="L347" i="9"/>
  <c r="L330" i="9"/>
  <c r="L328" i="9"/>
  <c r="L326" i="9"/>
  <c r="L317" i="9"/>
  <c r="L315" i="9"/>
  <c r="L298" i="9"/>
  <c r="L296" i="9"/>
  <c r="L294" i="9"/>
  <c r="L285" i="9"/>
  <c r="L283" i="9"/>
  <c r="L442" i="9"/>
  <c r="L439" i="9"/>
  <c r="L437" i="9"/>
  <c r="L435" i="9"/>
  <c r="L424" i="9"/>
  <c r="L422" i="9"/>
  <c r="L420" i="9"/>
  <c r="L414" i="9"/>
  <c r="L410" i="9"/>
  <c r="L482" i="9"/>
  <c r="L474" i="9"/>
  <c r="L426" i="9"/>
  <c r="L423" i="9"/>
  <c r="L421" i="9"/>
  <c r="L419" i="9"/>
  <c r="L408" i="9"/>
  <c r="L406" i="9"/>
  <c r="L397" i="9"/>
  <c r="L395" i="9"/>
  <c r="L459" i="9"/>
  <c r="L524" i="9"/>
  <c r="L514" i="9"/>
  <c r="L506" i="9"/>
  <c r="L501" i="9"/>
  <c r="L495" i="9"/>
  <c r="L493" i="9"/>
  <c r="L491" i="9"/>
  <c r="L483" i="9"/>
  <c r="L475" i="9"/>
  <c r="L539" i="9"/>
  <c r="L648" i="9"/>
  <c r="L757" i="9"/>
  <c r="L725" i="9"/>
  <c r="L693" i="9"/>
  <c r="L818" i="9"/>
  <c r="L473" i="9"/>
  <c r="L523" i="9"/>
  <c r="L498" i="9"/>
  <c r="L490" i="9"/>
  <c r="L608" i="9"/>
  <c r="L606" i="9"/>
  <c r="L601" i="9"/>
  <c r="L592" i="9"/>
  <c r="L590" i="9"/>
  <c r="L585" i="9"/>
  <c r="L576" i="9"/>
  <c r="L574" i="9"/>
  <c r="L569" i="9"/>
  <c r="L560" i="9"/>
  <c r="L558" i="9"/>
  <c r="L553" i="9"/>
  <c r="L544" i="9"/>
  <c r="L542" i="9"/>
  <c r="L537" i="9"/>
  <c r="L685" i="9"/>
  <c r="L683" i="9"/>
  <c r="L678" i="9"/>
  <c r="L669" i="9"/>
  <c r="L667" i="9"/>
  <c r="L662" i="9"/>
  <c r="L653" i="9"/>
  <c r="L651" i="9"/>
  <c r="L646" i="9"/>
  <c r="L637" i="9"/>
  <c r="L635" i="9"/>
  <c r="L630" i="9"/>
  <c r="L621" i="9"/>
  <c r="L619" i="9"/>
  <c r="L614" i="9"/>
  <c r="L837" i="9"/>
  <c r="L832" i="9"/>
  <c r="L829" i="9"/>
  <c r="L824" i="9"/>
  <c r="L821" i="9"/>
  <c r="L816" i="9"/>
  <c r="L813" i="9"/>
  <c r="L808" i="9"/>
  <c r="L805" i="9"/>
  <c r="L790" i="9"/>
  <c r="L788" i="9"/>
  <c r="L785" i="9"/>
  <c r="L966" i="9"/>
  <c r="L934" i="9"/>
  <c r="L1041" i="9"/>
  <c r="L1073" i="9"/>
  <c r="L1094" i="9"/>
  <c r="L609" i="9"/>
  <c r="L600" i="9"/>
  <c r="L598" i="9"/>
  <c r="L593" i="9"/>
  <c r="L584" i="9"/>
  <c r="L582" i="9"/>
  <c r="L577" i="9"/>
  <c r="L568" i="9"/>
  <c r="L566" i="9"/>
  <c r="L561" i="9"/>
  <c r="L552" i="9"/>
  <c r="L550" i="9"/>
  <c r="L545" i="9"/>
  <c r="L536" i="9"/>
  <c r="L534" i="9"/>
  <c r="L529" i="9"/>
  <c r="L686" i="9"/>
  <c r="L677" i="9"/>
  <c r="L675" i="9"/>
  <c r="L670" i="9"/>
  <c r="L661" i="9"/>
  <c r="L659" i="9"/>
  <c r="L654" i="9"/>
  <c r="L645" i="9"/>
  <c r="L643" i="9"/>
  <c r="L638" i="9"/>
  <c r="L629" i="9"/>
  <c r="L627" i="9"/>
  <c r="L622" i="9"/>
  <c r="L613" i="9"/>
  <c r="L836" i="9"/>
  <c r="L833" i="9"/>
  <c r="L828" i="9"/>
  <c r="L825" i="9"/>
  <c r="L820" i="9"/>
  <c r="L817" i="9"/>
  <c r="L812" i="9"/>
  <c r="L809" i="9"/>
  <c r="L804" i="9"/>
  <c r="L801" i="9"/>
  <c r="L950" i="9"/>
  <c r="L1006" i="9"/>
  <c r="L1057" i="9"/>
  <c r="L1089" i="9"/>
  <c r="L1110" i="9"/>
  <c r="L780" i="9"/>
  <c r="L777" i="9"/>
  <c r="L902" i="9"/>
  <c r="L896" i="9"/>
  <c r="L893" i="9"/>
  <c r="L886" i="9"/>
  <c r="L880" i="9"/>
  <c r="L877" i="9"/>
  <c r="L870" i="9"/>
  <c r="L864" i="9"/>
  <c r="L861" i="9"/>
  <c r="L854" i="9"/>
  <c r="L848" i="9"/>
  <c r="L845" i="9"/>
  <c r="L838" i="9"/>
  <c r="L972" i="9"/>
  <c r="L969" i="9"/>
  <c r="L964" i="9"/>
  <c r="L961" i="9"/>
  <c r="L956" i="9"/>
  <c r="L953" i="9"/>
  <c r="L948" i="9"/>
  <c r="L945" i="9"/>
  <c r="L940" i="9"/>
  <c r="L937" i="9"/>
  <c r="L932" i="9"/>
  <c r="L929" i="9"/>
  <c r="L924" i="9"/>
  <c r="L921" i="9"/>
  <c r="L1027" i="9"/>
  <c r="L1025" i="9"/>
  <c r="L1020" i="9"/>
  <c r="L1011" i="9"/>
  <c r="L1009" i="9"/>
  <c r="L1004" i="9"/>
  <c r="L995" i="9"/>
  <c r="L993" i="9"/>
  <c r="L988" i="9"/>
  <c r="L1060" i="9"/>
  <c r="L1055" i="9"/>
  <c r="L1052" i="9"/>
  <c r="L1047" i="9"/>
  <c r="L1044" i="9"/>
  <c r="L1039" i="9"/>
  <c r="L1036" i="9"/>
  <c r="L1031" i="9"/>
  <c r="L1028" i="9"/>
  <c r="M4" i="30"/>
  <c r="L800" i="9"/>
  <c r="L797" i="9"/>
  <c r="L792" i="9"/>
  <c r="L789" i="9"/>
  <c r="L784" i="9"/>
  <c r="L781" i="9"/>
  <c r="L776" i="9"/>
  <c r="L773" i="9"/>
  <c r="L904" i="9"/>
  <c r="L901" i="9"/>
  <c r="L894" i="9"/>
  <c r="L888" i="9"/>
  <c r="L885" i="9"/>
  <c r="L878" i="9"/>
  <c r="L872" i="9"/>
  <c r="L869" i="9"/>
  <c r="L862" i="9"/>
  <c r="L856" i="9"/>
  <c r="L853" i="9"/>
  <c r="L846" i="9"/>
  <c r="L840" i="9"/>
  <c r="L976" i="9"/>
  <c r="L973" i="9"/>
  <c r="L968" i="9"/>
  <c r="L965" i="9"/>
  <c r="L960" i="9"/>
  <c r="L957" i="9"/>
  <c r="L952" i="9"/>
  <c r="L949" i="9"/>
  <c r="L944" i="9"/>
  <c r="L941" i="9"/>
  <c r="L936" i="9"/>
  <c r="L933" i="9"/>
  <c r="L928" i="9"/>
  <c r="L925" i="9"/>
  <c r="L920" i="9"/>
  <c r="L918" i="9"/>
  <c r="L1019" i="9"/>
  <c r="L1017" i="9"/>
  <c r="L1012" i="9"/>
  <c r="L1003" i="9"/>
  <c r="L1001" i="9"/>
  <c r="L996" i="9"/>
  <c r="L987" i="9"/>
  <c r="L985" i="9"/>
  <c r="L1059" i="9"/>
  <c r="L1056" i="9"/>
  <c r="L1051" i="9"/>
  <c r="L1048" i="9"/>
  <c r="L1043" i="9"/>
  <c r="L1040" i="9"/>
  <c r="L1035" i="9"/>
  <c r="L1032" i="9"/>
  <c r="M9" i="30"/>
  <c r="L227" i="9"/>
  <c r="L471" i="9"/>
  <c r="L520" i="9"/>
  <c r="L518" i="9"/>
  <c r="L513" i="9"/>
  <c r="L504" i="9"/>
  <c r="L502" i="9"/>
  <c r="L497" i="9"/>
  <c r="L488" i="9"/>
  <c r="L486" i="9"/>
  <c r="L481" i="9"/>
  <c r="L231" i="9"/>
  <c r="L276" i="9"/>
  <c r="L267" i="9"/>
  <c r="L265" i="9"/>
  <c r="L404" i="9"/>
  <c r="L399" i="9"/>
  <c r="L396" i="9"/>
  <c r="L209" i="9"/>
  <c r="L218" i="9"/>
  <c r="L237" i="9"/>
  <c r="L235" i="9"/>
  <c r="L230" i="9"/>
  <c r="L264" i="9"/>
  <c r="L261" i="9"/>
  <c r="L256" i="9"/>
  <c r="L253" i="9"/>
  <c r="L248" i="9"/>
  <c r="L245" i="9"/>
  <c r="L271" i="9"/>
  <c r="L388" i="9"/>
  <c r="L385" i="9"/>
  <c r="L380" i="9"/>
  <c r="L377" i="9"/>
  <c r="L372" i="9"/>
  <c r="L369" i="9"/>
  <c r="L364" i="9"/>
  <c r="L361" i="9"/>
  <c r="L356" i="9"/>
  <c r="L353" i="9"/>
  <c r="L348" i="9"/>
  <c r="L345" i="9"/>
  <c r="L340" i="9"/>
  <c r="L337" i="9"/>
  <c r="L332" i="9"/>
  <c r="L329" i="9"/>
  <c r="L324" i="9"/>
  <c r="L321" i="9"/>
  <c r="L316" i="9"/>
  <c r="L313" i="9"/>
  <c r="L308" i="9"/>
  <c r="L305" i="9"/>
  <c r="L300" i="9"/>
  <c r="L297" i="9"/>
  <c r="L292" i="9"/>
  <c r="L289" i="9"/>
  <c r="L284" i="9"/>
  <c r="L281" i="9"/>
  <c r="L468" i="9"/>
  <c r="L463" i="9"/>
  <c r="L460" i="9"/>
  <c r="L455" i="9"/>
  <c r="L452" i="9"/>
  <c r="L528" i="9"/>
  <c r="L526" i="9"/>
  <c r="L521" i="9"/>
  <c r="L512" i="9"/>
  <c r="L510" i="9"/>
  <c r="L505" i="9"/>
  <c r="L496" i="9"/>
  <c r="L494" i="9"/>
  <c r="L489" i="9"/>
  <c r="L480" i="9"/>
  <c r="L478" i="9"/>
  <c r="G142" i="26" l="1"/>
  <c r="F142" i="26"/>
  <c r="E142" i="26"/>
  <c r="W29" i="26"/>
  <c r="C10" i="26"/>
  <c r="C11" i="26" s="1"/>
  <c r="C12" i="26" s="1"/>
  <c r="C13" i="26" s="1"/>
  <c r="C14" i="26" s="1"/>
  <c r="C15" i="26" s="1"/>
  <c r="C16" i="26" s="1"/>
  <c r="C17" i="26" s="1"/>
  <c r="C18" i="26" s="1"/>
  <c r="C19" i="26" s="1"/>
  <c r="C20" i="26" s="1"/>
  <c r="C21" i="26" s="1"/>
  <c r="C22" i="26" s="1"/>
  <c r="C23" i="26" s="1"/>
  <c r="C24" i="26" s="1"/>
  <c r="C25" i="26" s="1"/>
  <c r="C26" i="26" s="1"/>
  <c r="C27" i="26" s="1"/>
  <c r="C28" i="26" s="1"/>
  <c r="C29" i="26" s="1"/>
  <c r="C30" i="26" s="1"/>
  <c r="C31" i="26" s="1"/>
  <c r="C32" i="26" s="1"/>
  <c r="C33" i="26" s="1"/>
  <c r="C34" i="26" s="1"/>
  <c r="C35" i="26" s="1"/>
  <c r="C36" i="26" s="1"/>
  <c r="C37" i="26" s="1"/>
  <c r="C38" i="26" s="1"/>
  <c r="C39" i="26" s="1"/>
  <c r="C40" i="26" s="1"/>
  <c r="C41" i="26" s="1"/>
  <c r="C42" i="26" s="1"/>
  <c r="C43" i="26" s="1"/>
  <c r="C44" i="26" s="1"/>
  <c r="C45" i="26" s="1"/>
  <c r="C46" i="26" s="1"/>
  <c r="C47" i="26" s="1"/>
  <c r="C48" i="26" s="1"/>
  <c r="C49" i="26" s="1"/>
  <c r="C50" i="26" s="1"/>
  <c r="C51" i="26" s="1"/>
  <c r="C52" i="26" s="1"/>
  <c r="C53" i="26" s="1"/>
  <c r="C54" i="26" s="1"/>
  <c r="C55" i="26" s="1"/>
  <c r="C56" i="26" s="1"/>
  <c r="C57" i="26" s="1"/>
  <c r="C58" i="26" s="1"/>
  <c r="C59" i="26" s="1"/>
  <c r="C60" i="26" s="1"/>
  <c r="C61" i="26" s="1"/>
  <c r="C62" i="26" s="1"/>
  <c r="C63" i="26" s="1"/>
  <c r="C64" i="26" s="1"/>
  <c r="C65" i="26" s="1"/>
  <c r="C66" i="26" s="1"/>
  <c r="C67" i="26" s="1"/>
  <c r="C68" i="26" s="1"/>
  <c r="C69" i="26" s="1"/>
  <c r="C70" i="26" s="1"/>
  <c r="C71" i="26" s="1"/>
  <c r="C72" i="26" s="1"/>
  <c r="C73" i="26" s="1"/>
  <c r="C74" i="26" s="1"/>
  <c r="C75" i="26" s="1"/>
  <c r="C76" i="26" s="1"/>
  <c r="C77" i="26" s="1"/>
  <c r="C78" i="26" s="1"/>
  <c r="C79" i="26" s="1"/>
  <c r="C80" i="26" s="1"/>
  <c r="C81" i="26" s="1"/>
  <c r="C82" i="26" s="1"/>
  <c r="C83" i="26" s="1"/>
  <c r="C84" i="26" s="1"/>
  <c r="C85" i="26" s="1"/>
  <c r="C86" i="26" s="1"/>
  <c r="C87" i="26" s="1"/>
  <c r="C88" i="26" s="1"/>
  <c r="C89" i="26" s="1"/>
  <c r="C90" i="26" s="1"/>
  <c r="C91" i="26" s="1"/>
  <c r="C92" i="26" s="1"/>
  <c r="C93" i="26" s="1"/>
  <c r="C94" i="26" s="1"/>
  <c r="C95" i="26" s="1"/>
  <c r="C96" i="26" s="1"/>
  <c r="C97" i="26" s="1"/>
  <c r="C98" i="26" s="1"/>
  <c r="C99" i="26" s="1"/>
  <c r="C100" i="26" s="1"/>
  <c r="C101" i="26" s="1"/>
  <c r="C102" i="26" s="1"/>
  <c r="C103" i="26" s="1"/>
  <c r="C104" i="26" s="1"/>
  <c r="C105" i="26" s="1"/>
  <c r="C106" i="26" s="1"/>
  <c r="C107" i="26" s="1"/>
  <c r="C108" i="26" s="1"/>
  <c r="C109" i="26" s="1"/>
  <c r="C110" i="26" s="1"/>
  <c r="C111" i="26" s="1"/>
  <c r="C112" i="26" s="1"/>
  <c r="C113" i="26" s="1"/>
  <c r="C114" i="26" s="1"/>
  <c r="C115" i="26" s="1"/>
  <c r="C116" i="26" s="1"/>
  <c r="C117" i="26" s="1"/>
  <c r="C118" i="26" s="1"/>
  <c r="C119" i="26" s="1"/>
  <c r="C120" i="26" s="1"/>
  <c r="C121" i="26" s="1"/>
  <c r="C122" i="26" s="1"/>
  <c r="C123" i="26" s="1"/>
  <c r="C124" i="26" s="1"/>
  <c r="C125" i="26" s="1"/>
  <c r="C126" i="26" s="1"/>
  <c r="C127" i="26" s="1"/>
  <c r="C128" i="26" s="1"/>
  <c r="C129" i="26" s="1"/>
  <c r="C130" i="26" s="1"/>
  <c r="C131" i="26" s="1"/>
  <c r="C132" i="26" s="1"/>
  <c r="C133" i="26" s="1"/>
  <c r="C134" i="26" s="1"/>
  <c r="C135" i="26" s="1"/>
  <c r="C136" i="26" s="1"/>
  <c r="C137" i="26" s="1"/>
  <c r="C138" i="26" s="1"/>
  <c r="C139" i="26" s="1"/>
  <c r="C140" i="26" s="1"/>
  <c r="C141" i="26" s="1"/>
  <c r="T4" i="25"/>
  <c r="U4" i="25"/>
  <c r="T5" i="25"/>
  <c r="U5" i="25"/>
  <c r="T6" i="25"/>
  <c r="U6" i="25"/>
  <c r="I7" i="25"/>
  <c r="K7" i="25"/>
  <c r="M7" i="25"/>
  <c r="O7" i="25"/>
  <c r="Q7" i="25"/>
  <c r="S7" i="25"/>
  <c r="T7" i="25"/>
  <c r="I8" i="25"/>
  <c r="K8" i="25"/>
  <c r="M8" i="25"/>
  <c r="O8" i="25"/>
  <c r="Q8" i="25"/>
  <c r="S8" i="25"/>
  <c r="T8" i="25"/>
  <c r="I9" i="25"/>
  <c r="K9" i="25"/>
  <c r="M9" i="25"/>
  <c r="O9" i="25"/>
  <c r="Q9" i="25"/>
  <c r="S9" i="25"/>
  <c r="T9" i="25"/>
  <c r="I10" i="25"/>
  <c r="K10" i="25"/>
  <c r="M10" i="25"/>
  <c r="O10" i="25"/>
  <c r="Q10" i="25"/>
  <c r="S10" i="25"/>
  <c r="T10" i="25"/>
  <c r="I11" i="25"/>
  <c r="K11" i="25"/>
  <c r="M11" i="25"/>
  <c r="O11" i="25"/>
  <c r="Q11" i="25"/>
  <c r="S11" i="25"/>
  <c r="T11" i="25"/>
  <c r="I12" i="25"/>
  <c r="K12" i="25"/>
  <c r="M12" i="25"/>
  <c r="O12" i="25"/>
  <c r="Q12" i="25"/>
  <c r="S12" i="25"/>
  <c r="T12" i="25"/>
  <c r="T14" i="25"/>
  <c r="U14" i="25"/>
  <c r="I15" i="25"/>
  <c r="K15" i="25"/>
  <c r="M15" i="25"/>
  <c r="O15" i="25"/>
  <c r="Q15" i="25"/>
  <c r="S15" i="25"/>
  <c r="T15" i="25"/>
  <c r="T17" i="25"/>
  <c r="U17" i="25"/>
  <c r="T18" i="25"/>
  <c r="U18" i="25"/>
  <c r="I19" i="25"/>
  <c r="K19" i="25"/>
  <c r="M19" i="25"/>
  <c r="O19" i="25"/>
  <c r="Q19" i="25"/>
  <c r="S19" i="25"/>
  <c r="T19" i="25"/>
  <c r="I20" i="25"/>
  <c r="K20" i="25"/>
  <c r="M20" i="25"/>
  <c r="O20" i="25"/>
  <c r="Q20" i="25"/>
  <c r="S20" i="25"/>
  <c r="T20" i="25"/>
  <c r="T21" i="25"/>
  <c r="U21" i="25"/>
  <c r="T22" i="25"/>
  <c r="U22" i="25"/>
  <c r="I23" i="25"/>
  <c r="K23" i="25"/>
  <c r="M23" i="25"/>
  <c r="O23" i="25"/>
  <c r="Q23" i="25"/>
  <c r="S23" i="25"/>
  <c r="T23" i="25"/>
  <c r="I24" i="25"/>
  <c r="K24" i="25"/>
  <c r="M24" i="25"/>
  <c r="O24" i="25"/>
  <c r="Q24" i="25"/>
  <c r="S24" i="25"/>
  <c r="T24" i="25"/>
  <c r="I25" i="25"/>
  <c r="K25" i="25"/>
  <c r="M25" i="25"/>
  <c r="O25" i="25"/>
  <c r="Q25" i="25"/>
  <c r="S25" i="25"/>
  <c r="T25" i="25"/>
  <c r="T26" i="25"/>
  <c r="U26" i="25"/>
  <c r="T27" i="25"/>
  <c r="U27" i="25"/>
  <c r="I28" i="25"/>
  <c r="K28" i="25"/>
  <c r="M28" i="25"/>
  <c r="O28" i="25"/>
  <c r="Q28" i="25"/>
  <c r="S28" i="25"/>
  <c r="T28" i="25"/>
  <c r="I29" i="25"/>
  <c r="K29" i="25"/>
  <c r="M29" i="25"/>
  <c r="O29" i="25"/>
  <c r="Q29" i="25"/>
  <c r="S29" i="25"/>
  <c r="T29" i="25"/>
  <c r="T30" i="25"/>
  <c r="U30" i="25"/>
  <c r="T31" i="25"/>
  <c r="U31" i="25"/>
  <c r="T32" i="25"/>
  <c r="U32" i="25"/>
  <c r="T33" i="25"/>
  <c r="U33" i="25"/>
  <c r="T34" i="25"/>
  <c r="U34" i="25"/>
  <c r="T35" i="25"/>
  <c r="U35" i="25"/>
  <c r="T36" i="25"/>
  <c r="U36" i="25"/>
  <c r="T37" i="25"/>
  <c r="U37" i="25"/>
  <c r="I38" i="25"/>
  <c r="K38" i="25"/>
  <c r="M38" i="25"/>
  <c r="O38" i="25"/>
  <c r="Q38" i="25"/>
  <c r="S38" i="25"/>
  <c r="T38" i="25"/>
  <c r="I39" i="25"/>
  <c r="K39" i="25"/>
  <c r="M39" i="25"/>
  <c r="O39" i="25"/>
  <c r="Q39" i="25"/>
  <c r="S39" i="25"/>
  <c r="T39" i="25"/>
  <c r="I43" i="25"/>
  <c r="K43" i="25"/>
  <c r="M43" i="25"/>
  <c r="O43" i="25"/>
  <c r="Q43" i="25"/>
  <c r="S43" i="25"/>
  <c r="T43" i="25"/>
  <c r="T44" i="25"/>
  <c r="U44" i="25"/>
  <c r="T45" i="25"/>
  <c r="U45" i="25"/>
  <c r="T46" i="25"/>
  <c r="U46" i="25"/>
  <c r="I47" i="25"/>
  <c r="K47" i="25"/>
  <c r="M47" i="25"/>
  <c r="O47" i="25"/>
  <c r="Q47" i="25"/>
  <c r="S47" i="25"/>
  <c r="T47" i="25"/>
  <c r="I48" i="25"/>
  <c r="K48" i="25"/>
  <c r="M48" i="25"/>
  <c r="O48" i="25"/>
  <c r="Q48" i="25"/>
  <c r="S48" i="25"/>
  <c r="T48" i="25"/>
  <c r="I49" i="25"/>
  <c r="K49" i="25"/>
  <c r="M49" i="25"/>
  <c r="O49" i="25"/>
  <c r="Q49" i="25"/>
  <c r="S49" i="25"/>
  <c r="T49" i="25"/>
  <c r="I50" i="25"/>
  <c r="K50" i="25"/>
  <c r="M50" i="25"/>
  <c r="O50" i="25"/>
  <c r="Q50" i="25"/>
  <c r="S50" i="25"/>
  <c r="T50" i="25"/>
  <c r="I51" i="25"/>
  <c r="K51" i="25"/>
  <c r="M51" i="25"/>
  <c r="O51" i="25"/>
  <c r="Q51" i="25"/>
  <c r="S51" i="25"/>
  <c r="T51" i="25"/>
  <c r="I52" i="25"/>
  <c r="K52" i="25"/>
  <c r="M52" i="25"/>
  <c r="O52" i="25"/>
  <c r="Q52" i="25"/>
  <c r="S52" i="25"/>
  <c r="T52" i="25"/>
  <c r="I53" i="25"/>
  <c r="K53" i="25"/>
  <c r="M53" i="25"/>
  <c r="O53" i="25"/>
  <c r="Q53" i="25"/>
  <c r="S53" i="25"/>
  <c r="T53" i="25"/>
  <c r="I54" i="25"/>
  <c r="K54" i="25"/>
  <c r="M54" i="25"/>
  <c r="O54" i="25"/>
  <c r="Q54" i="25"/>
  <c r="S54" i="25"/>
  <c r="T54" i="25"/>
  <c r="I55" i="25"/>
  <c r="K55" i="25"/>
  <c r="M55" i="25"/>
  <c r="O55" i="25"/>
  <c r="Q55" i="25"/>
  <c r="S55" i="25"/>
  <c r="T55" i="25"/>
  <c r="I56" i="25"/>
  <c r="K56" i="25"/>
  <c r="M56" i="25"/>
  <c r="O56" i="25"/>
  <c r="Q56" i="25"/>
  <c r="S56" i="25"/>
  <c r="T56" i="25"/>
  <c r="I57" i="25"/>
  <c r="K57" i="25"/>
  <c r="M57" i="25"/>
  <c r="O57" i="25"/>
  <c r="Q57" i="25"/>
  <c r="S57" i="25"/>
  <c r="T57" i="25"/>
  <c r="T58" i="25"/>
  <c r="U58" i="25"/>
  <c r="T59" i="25"/>
  <c r="U59" i="25"/>
  <c r="T60" i="25"/>
  <c r="U60" i="25"/>
  <c r="T61" i="25"/>
  <c r="U61" i="25"/>
  <c r="I62" i="25"/>
  <c r="K62" i="25"/>
  <c r="M62" i="25"/>
  <c r="O62" i="25"/>
  <c r="Q62" i="25"/>
  <c r="S62" i="25"/>
  <c r="T62" i="25"/>
  <c r="I63" i="25"/>
  <c r="K63" i="25"/>
  <c r="M63" i="25"/>
  <c r="O63" i="25"/>
  <c r="Q63" i="25"/>
  <c r="S63" i="25"/>
  <c r="T63" i="25"/>
  <c r="T64" i="25"/>
  <c r="U64" i="25"/>
  <c r="T65" i="25"/>
  <c r="U65" i="25"/>
  <c r="I66" i="25"/>
  <c r="K66" i="25"/>
  <c r="M66" i="25"/>
  <c r="O66" i="25"/>
  <c r="Q66" i="25"/>
  <c r="S66" i="25"/>
  <c r="T66" i="25"/>
  <c r="I67" i="25"/>
  <c r="K67" i="25"/>
  <c r="M67" i="25"/>
  <c r="O67" i="25"/>
  <c r="Q67" i="25"/>
  <c r="S67" i="25"/>
  <c r="T67" i="25"/>
  <c r="T68" i="25"/>
  <c r="U68" i="25"/>
  <c r="I69" i="25"/>
  <c r="K69" i="25"/>
  <c r="M69" i="25"/>
  <c r="O69" i="25"/>
  <c r="Q69" i="25"/>
  <c r="S69" i="25"/>
  <c r="T69" i="25"/>
  <c r="T70" i="25"/>
  <c r="U70" i="25"/>
  <c r="I71" i="25"/>
  <c r="K71" i="25"/>
  <c r="M71" i="25"/>
  <c r="O71" i="25"/>
  <c r="Q71" i="25"/>
  <c r="S71" i="25"/>
  <c r="T71" i="25"/>
  <c r="I72" i="25"/>
  <c r="K72" i="25"/>
  <c r="M72" i="25"/>
  <c r="O72" i="25"/>
  <c r="Q72" i="25"/>
  <c r="S72" i="25"/>
  <c r="T72" i="25"/>
  <c r="T73" i="25"/>
  <c r="U73" i="25"/>
  <c r="T74" i="25"/>
  <c r="U74" i="25"/>
  <c r="I75" i="25"/>
  <c r="K75" i="25"/>
  <c r="M75" i="25"/>
  <c r="O75" i="25"/>
  <c r="Q75" i="25"/>
  <c r="S75" i="25"/>
  <c r="T75" i="25"/>
  <c r="I76" i="25"/>
  <c r="K76" i="25"/>
  <c r="M76" i="25"/>
  <c r="O76" i="25"/>
  <c r="Q76" i="25"/>
  <c r="S76" i="25"/>
  <c r="T76" i="25"/>
  <c r="I77" i="25"/>
  <c r="K77" i="25"/>
  <c r="M77" i="25"/>
  <c r="O77" i="25"/>
  <c r="Q77" i="25"/>
  <c r="S77" i="25"/>
  <c r="T77" i="25"/>
  <c r="T78" i="25"/>
  <c r="U78" i="25"/>
  <c r="I79" i="25"/>
  <c r="K79" i="25"/>
  <c r="M79" i="25"/>
  <c r="O79" i="25"/>
  <c r="Q79" i="25"/>
  <c r="S79" i="25"/>
  <c r="T79" i="25"/>
  <c r="T80" i="25"/>
  <c r="U80" i="25"/>
  <c r="T81" i="25"/>
  <c r="U81" i="25"/>
  <c r="T82" i="25"/>
  <c r="U82" i="25"/>
  <c r="I83" i="25"/>
  <c r="K83" i="25"/>
  <c r="M83" i="25"/>
  <c r="O83" i="25"/>
  <c r="Q83" i="25"/>
  <c r="S83" i="25"/>
  <c r="T83" i="25"/>
  <c r="T84" i="25"/>
  <c r="U84" i="25"/>
  <c r="T85" i="25"/>
  <c r="U85" i="25"/>
  <c r="T86" i="25"/>
  <c r="U86" i="25"/>
  <c r="T87" i="25"/>
  <c r="U87" i="25"/>
  <c r="T88" i="25"/>
  <c r="U88" i="25"/>
  <c r="T89" i="25"/>
  <c r="U89" i="25"/>
  <c r="T90" i="25"/>
  <c r="U90" i="25"/>
  <c r="T91" i="25"/>
  <c r="U91" i="25"/>
  <c r="T92" i="25"/>
  <c r="U92" i="25"/>
  <c r="T93" i="25"/>
  <c r="U93" i="25"/>
  <c r="T94" i="25"/>
  <c r="U94" i="25"/>
  <c r="H95" i="25"/>
  <c r="AB5" i="25" s="1"/>
  <c r="J95" i="25"/>
  <c r="L95" i="25"/>
  <c r="N95" i="25"/>
  <c r="P95" i="25"/>
  <c r="R95" i="25"/>
  <c r="U15" i="25" l="1"/>
  <c r="U8" i="25"/>
  <c r="AB7" i="25"/>
  <c r="AB8" i="25"/>
  <c r="U39" i="25"/>
  <c r="U25" i="25"/>
  <c r="U43" i="25"/>
  <c r="U28" i="25"/>
  <c r="U20" i="25"/>
  <c r="U11" i="25"/>
  <c r="U9" i="25"/>
  <c r="U19" i="25"/>
  <c r="U79" i="25"/>
  <c r="U66" i="25"/>
  <c r="U56" i="25"/>
  <c r="U52" i="25"/>
  <c r="U38" i="25"/>
  <c r="U24" i="25"/>
  <c r="U10" i="25"/>
  <c r="U29" i="25"/>
  <c r="U23" i="25"/>
  <c r="U12" i="25"/>
  <c r="U7" i="25"/>
  <c r="U76" i="25"/>
  <c r="U69" i="25"/>
  <c r="U62" i="25"/>
  <c r="T95" i="25"/>
  <c r="AB9" i="25" s="1"/>
  <c r="U54" i="25"/>
  <c r="U50" i="25"/>
  <c r="U72" i="25"/>
  <c r="U83" i="25"/>
  <c r="U75" i="25"/>
  <c r="U67" i="25"/>
  <c r="U57" i="25"/>
  <c r="U53" i="25"/>
  <c r="U49" i="25"/>
  <c r="U48" i="25"/>
  <c r="U77" i="25"/>
  <c r="U71" i="25"/>
  <c r="U63" i="25"/>
  <c r="U55" i="25"/>
  <c r="U51" i="25"/>
  <c r="U47" i="25"/>
  <c r="S95" i="25"/>
  <c r="K95" i="25"/>
  <c r="O95" i="25"/>
  <c r="Q95" i="25"/>
  <c r="M95" i="25"/>
  <c r="I95" i="25"/>
  <c r="AB6" i="25"/>
  <c r="U95" i="25" l="1"/>
  <c r="V95" i="25"/>
  <c r="AB10" i="25" s="1"/>
  <c r="AB4" i="25" s="1"/>
  <c r="C197" i="9"/>
  <c r="C198" i="9"/>
  <c r="C199" i="9"/>
  <c r="C143" i="9"/>
  <c r="C144" i="9"/>
  <c r="K93" i="14"/>
  <c r="J93" i="14"/>
  <c r="L93" i="14" s="1"/>
  <c r="C93" i="14"/>
  <c r="K92" i="14"/>
  <c r="J92" i="14"/>
  <c r="L92" i="14" s="1"/>
  <c r="C92" i="14"/>
  <c r="J200" i="9"/>
  <c r="K200" i="9"/>
  <c r="J201" i="9"/>
  <c r="K201" i="9"/>
  <c r="J202" i="9"/>
  <c r="K202" i="9"/>
  <c r="J203" i="9"/>
  <c r="K203" i="9"/>
  <c r="J204" i="9"/>
  <c r="K204" i="9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J134" i="9"/>
  <c r="K134" i="9"/>
  <c r="J135" i="9"/>
  <c r="K135" i="9"/>
  <c r="J136" i="9"/>
  <c r="K136" i="9"/>
  <c r="J137" i="9"/>
  <c r="K137" i="9"/>
  <c r="J138" i="9"/>
  <c r="K138" i="9"/>
  <c r="J139" i="9"/>
  <c r="K139" i="9"/>
  <c r="J140" i="9"/>
  <c r="K140" i="9"/>
  <c r="J141" i="9"/>
  <c r="K141" i="9"/>
  <c r="J142" i="9"/>
  <c r="K142" i="9"/>
  <c r="L134" i="9"/>
  <c r="L136" i="9"/>
  <c r="L140" i="9"/>
  <c r="C201" i="9"/>
  <c r="C202" i="9"/>
  <c r="C203" i="9"/>
  <c r="C204" i="9"/>
  <c r="C200" i="9"/>
  <c r="J197" i="9"/>
  <c r="K197" i="9"/>
  <c r="J198" i="9"/>
  <c r="K198" i="9"/>
  <c r="J199" i="9"/>
  <c r="K199" i="9"/>
  <c r="X28" i="16"/>
  <c r="Y28" i="16"/>
  <c r="Z28" i="16"/>
  <c r="X29" i="16"/>
  <c r="Y29" i="16"/>
  <c r="Z29" i="16"/>
  <c r="X30" i="16"/>
  <c r="Y30" i="16"/>
  <c r="Z30" i="16"/>
  <c r="X31" i="16"/>
  <c r="Y31" i="16"/>
  <c r="Z31" i="16"/>
  <c r="X32" i="16"/>
  <c r="Y32" i="16"/>
  <c r="Z32" i="16"/>
  <c r="X33" i="16"/>
  <c r="Y33" i="16"/>
  <c r="Z33" i="16"/>
  <c r="X34" i="16"/>
  <c r="Y34" i="16"/>
  <c r="Z34" i="16"/>
  <c r="K91" i="14"/>
  <c r="J91" i="14"/>
  <c r="C91" i="14"/>
  <c r="K90" i="14"/>
  <c r="J90" i="14"/>
  <c r="L90" i="14" s="1"/>
  <c r="C90" i="14"/>
  <c r="K89" i="14"/>
  <c r="J89" i="14"/>
  <c r="C89" i="14"/>
  <c r="K88" i="14"/>
  <c r="J88" i="14"/>
  <c r="C88" i="14"/>
  <c r="K87" i="14"/>
  <c r="J87" i="14"/>
  <c r="C87" i="14"/>
  <c r="K86" i="14"/>
  <c r="J86" i="14"/>
  <c r="L86" i="14" s="1"/>
  <c r="C86" i="14"/>
  <c r="K85" i="14"/>
  <c r="J85" i="14"/>
  <c r="C85" i="14"/>
  <c r="K84" i="14"/>
  <c r="J84" i="14"/>
  <c r="C84" i="14"/>
  <c r="K83" i="14"/>
  <c r="J83" i="14"/>
  <c r="C83" i="14"/>
  <c r="K82" i="14"/>
  <c r="J82" i="14"/>
  <c r="L82" i="14" s="1"/>
  <c r="C82" i="14"/>
  <c r="K81" i="14"/>
  <c r="J81" i="14"/>
  <c r="C81" i="14"/>
  <c r="K80" i="14"/>
  <c r="J80" i="14"/>
  <c r="C80" i="14"/>
  <c r="K79" i="14"/>
  <c r="J79" i="14"/>
  <c r="C79" i="14"/>
  <c r="K78" i="14"/>
  <c r="J78" i="14"/>
  <c r="L78" i="14" s="1"/>
  <c r="C78" i="14"/>
  <c r="K77" i="14"/>
  <c r="J77" i="14"/>
  <c r="C77" i="14"/>
  <c r="K76" i="14"/>
  <c r="J76" i="14"/>
  <c r="C76" i="14"/>
  <c r="K75" i="14"/>
  <c r="J75" i="14"/>
  <c r="C75" i="14"/>
  <c r="K74" i="14"/>
  <c r="J74" i="14"/>
  <c r="L74" i="14" s="1"/>
  <c r="C74" i="14"/>
  <c r="K73" i="14"/>
  <c r="J73" i="14"/>
  <c r="C73" i="14"/>
  <c r="K72" i="14"/>
  <c r="J72" i="14"/>
  <c r="C72" i="14"/>
  <c r="O24" i="16"/>
  <c r="P24" i="16"/>
  <c r="Q24" i="16"/>
  <c r="O25" i="16"/>
  <c r="P25" i="16"/>
  <c r="Q25" i="16"/>
  <c r="O26" i="16"/>
  <c r="Q26" i="16"/>
  <c r="O27" i="16"/>
  <c r="Q27" i="16"/>
  <c r="O28" i="16"/>
  <c r="Q28" i="16"/>
  <c r="O29" i="16"/>
  <c r="Q29" i="16"/>
  <c r="O30" i="16"/>
  <c r="Q30" i="16"/>
  <c r="O31" i="16"/>
  <c r="Q31" i="16"/>
  <c r="O32" i="16"/>
  <c r="Q32" i="16"/>
  <c r="O33" i="16"/>
  <c r="Q33" i="16"/>
  <c r="O34" i="16"/>
  <c r="Q34" i="16"/>
  <c r="O35" i="16"/>
  <c r="Q35" i="16"/>
  <c r="O36" i="16"/>
  <c r="Q36" i="16"/>
  <c r="O37" i="16"/>
  <c r="Q37" i="16"/>
  <c r="O38" i="16"/>
  <c r="Q38" i="16"/>
  <c r="O39" i="16"/>
  <c r="Q39" i="16"/>
  <c r="O40" i="16"/>
  <c r="P40" i="16"/>
  <c r="Q40" i="16"/>
  <c r="O41" i="16"/>
  <c r="P41" i="16"/>
  <c r="Q41" i="16"/>
  <c r="O42" i="16"/>
  <c r="P42" i="16"/>
  <c r="Q42" i="16"/>
  <c r="O43" i="16"/>
  <c r="P43" i="16"/>
  <c r="Q43" i="16"/>
  <c r="O44" i="16"/>
  <c r="P44" i="16"/>
  <c r="Q44" i="16"/>
  <c r="O45" i="16"/>
  <c r="P45" i="16"/>
  <c r="Q45" i="16"/>
  <c r="J189" i="9"/>
  <c r="K189" i="9"/>
  <c r="J190" i="9"/>
  <c r="K190" i="9"/>
  <c r="J191" i="9"/>
  <c r="K191" i="9"/>
  <c r="J192" i="9"/>
  <c r="K192" i="9"/>
  <c r="J193" i="9"/>
  <c r="K193" i="9"/>
  <c r="J194" i="9"/>
  <c r="K194" i="9"/>
  <c r="J195" i="9"/>
  <c r="K195" i="9"/>
  <c r="J196" i="9"/>
  <c r="K196" i="9"/>
  <c r="C189" i="9"/>
  <c r="C190" i="9"/>
  <c r="C191" i="9"/>
  <c r="C192" i="9"/>
  <c r="C193" i="9"/>
  <c r="C194" i="9"/>
  <c r="C195" i="9"/>
  <c r="C196" i="9"/>
  <c r="J186" i="9"/>
  <c r="K186" i="9"/>
  <c r="J187" i="9"/>
  <c r="K187" i="9"/>
  <c r="J188" i="9"/>
  <c r="K188" i="9"/>
  <c r="C186" i="9"/>
  <c r="C187" i="9"/>
  <c r="C188" i="9"/>
  <c r="J181" i="9"/>
  <c r="K181" i="9"/>
  <c r="J182" i="9"/>
  <c r="K182" i="9"/>
  <c r="J183" i="9"/>
  <c r="K183" i="9"/>
  <c r="J184" i="9"/>
  <c r="K184" i="9"/>
  <c r="J185" i="9"/>
  <c r="K185" i="9"/>
  <c r="C181" i="9"/>
  <c r="C182" i="9"/>
  <c r="C183" i="9"/>
  <c r="C184" i="9"/>
  <c r="C185" i="9"/>
  <c r="J175" i="9"/>
  <c r="K175" i="9"/>
  <c r="J176" i="9"/>
  <c r="K176" i="9"/>
  <c r="J177" i="9"/>
  <c r="K177" i="9"/>
  <c r="J178" i="9"/>
  <c r="K178" i="9"/>
  <c r="J179" i="9"/>
  <c r="K179" i="9"/>
  <c r="J180" i="9"/>
  <c r="K180" i="9"/>
  <c r="C175" i="9"/>
  <c r="C176" i="9"/>
  <c r="C177" i="9"/>
  <c r="C178" i="9"/>
  <c r="C179" i="9"/>
  <c r="C180" i="9"/>
  <c r="J169" i="9"/>
  <c r="K169" i="9"/>
  <c r="J170" i="9"/>
  <c r="K170" i="9"/>
  <c r="J171" i="9"/>
  <c r="K171" i="9"/>
  <c r="J172" i="9"/>
  <c r="K172" i="9"/>
  <c r="J173" i="9"/>
  <c r="K173" i="9"/>
  <c r="J174" i="9"/>
  <c r="K174" i="9"/>
  <c r="C169" i="9"/>
  <c r="C170" i="9"/>
  <c r="C171" i="9"/>
  <c r="C172" i="9"/>
  <c r="C173" i="9"/>
  <c r="C174" i="9"/>
  <c r="J162" i="9"/>
  <c r="K162" i="9"/>
  <c r="J163" i="9"/>
  <c r="K163" i="9"/>
  <c r="J164" i="9"/>
  <c r="K164" i="9"/>
  <c r="J165" i="9"/>
  <c r="K165" i="9"/>
  <c r="J166" i="9"/>
  <c r="K166" i="9"/>
  <c r="J167" i="9"/>
  <c r="K167" i="9"/>
  <c r="J168" i="9"/>
  <c r="K168" i="9"/>
  <c r="C162" i="9"/>
  <c r="C163" i="9"/>
  <c r="C164" i="9"/>
  <c r="C165" i="9"/>
  <c r="C166" i="9"/>
  <c r="C167" i="9"/>
  <c r="C168" i="9"/>
  <c r="J156" i="9"/>
  <c r="K156" i="9"/>
  <c r="J157" i="9"/>
  <c r="K157" i="9"/>
  <c r="J158" i="9"/>
  <c r="K158" i="9"/>
  <c r="J159" i="9"/>
  <c r="K159" i="9"/>
  <c r="J160" i="9"/>
  <c r="K160" i="9"/>
  <c r="J161" i="9"/>
  <c r="K161" i="9"/>
  <c r="C160" i="9"/>
  <c r="C156" i="9"/>
  <c r="C157" i="9"/>
  <c r="C158" i="9"/>
  <c r="C159" i="9"/>
  <c r="C161" i="9"/>
  <c r="J149" i="9"/>
  <c r="K149" i="9"/>
  <c r="J150" i="9"/>
  <c r="K150" i="9"/>
  <c r="J151" i="9"/>
  <c r="K151" i="9"/>
  <c r="J152" i="9"/>
  <c r="K152" i="9"/>
  <c r="J153" i="9"/>
  <c r="K153" i="9"/>
  <c r="J154" i="9"/>
  <c r="K154" i="9"/>
  <c r="J155" i="9"/>
  <c r="K155" i="9"/>
  <c r="C151" i="9"/>
  <c r="C152" i="9"/>
  <c r="C153" i="9"/>
  <c r="C154" i="9"/>
  <c r="C155" i="9"/>
  <c r="C150" i="9"/>
  <c r="C149" i="9"/>
  <c r="J146" i="9"/>
  <c r="K146" i="9"/>
  <c r="J147" i="9"/>
  <c r="K147" i="9"/>
  <c r="J148" i="9"/>
  <c r="K148" i="9"/>
  <c r="K145" i="9"/>
  <c r="J145" i="9"/>
  <c r="C134" i="9"/>
  <c r="C135" i="9"/>
  <c r="C136" i="9"/>
  <c r="C137" i="9"/>
  <c r="C138" i="9"/>
  <c r="C139" i="9"/>
  <c r="C140" i="9"/>
  <c r="C141" i="9"/>
  <c r="C142" i="9"/>
  <c r="C145" i="9"/>
  <c r="C146" i="9"/>
  <c r="C147" i="9"/>
  <c r="C148" i="9"/>
  <c r="J144" i="9"/>
  <c r="K144" i="9"/>
  <c r="K143" i="9"/>
  <c r="J143" i="9"/>
  <c r="J133" i="9"/>
  <c r="K133" i="9"/>
  <c r="C133" i="9"/>
  <c r="L198" i="9" l="1"/>
  <c r="L199" i="9"/>
  <c r="L139" i="9"/>
  <c r="L203" i="9"/>
  <c r="L142" i="9"/>
  <c r="L138" i="9"/>
  <c r="L204" i="9"/>
  <c r="L202" i="9"/>
  <c r="L135" i="9"/>
  <c r="L201" i="9"/>
  <c r="L200" i="9"/>
  <c r="L197" i="9"/>
  <c r="L141" i="9"/>
  <c r="L137" i="9"/>
  <c r="L75" i="14"/>
  <c r="L79" i="14"/>
  <c r="L83" i="14"/>
  <c r="L87" i="14"/>
  <c r="L91" i="14"/>
  <c r="L73" i="14"/>
  <c r="L77" i="14"/>
  <c r="L81" i="14"/>
  <c r="L85" i="14"/>
  <c r="L89" i="14"/>
  <c r="L72" i="14"/>
  <c r="L76" i="14"/>
  <c r="L80" i="14"/>
  <c r="L84" i="14"/>
  <c r="L88" i="14"/>
  <c r="L190" i="9"/>
  <c r="L189" i="9"/>
  <c r="L174" i="9"/>
  <c r="L182" i="9"/>
  <c r="L181" i="9"/>
  <c r="L192" i="9"/>
  <c r="L188" i="9"/>
  <c r="L196" i="9"/>
  <c r="L159" i="9"/>
  <c r="L167" i="9"/>
  <c r="L165" i="9"/>
  <c r="L164" i="9"/>
  <c r="L162" i="9"/>
  <c r="L172" i="9"/>
  <c r="L170" i="9"/>
  <c r="L175" i="9"/>
  <c r="L185" i="9"/>
  <c r="L158" i="9"/>
  <c r="L156" i="9"/>
  <c r="L168" i="9"/>
  <c r="L166" i="9"/>
  <c r="L173" i="9"/>
  <c r="L171" i="9"/>
  <c r="L169" i="9"/>
  <c r="L180" i="9"/>
  <c r="L148" i="9"/>
  <c r="L146" i="9"/>
  <c r="L154" i="9"/>
  <c r="L152" i="9"/>
  <c r="L178" i="9"/>
  <c r="L184" i="9"/>
  <c r="L183" i="9"/>
  <c r="L186" i="9"/>
  <c r="L144" i="9"/>
  <c r="L155" i="9"/>
  <c r="L153" i="9"/>
  <c r="L151" i="9"/>
  <c r="L150" i="9"/>
  <c r="L157" i="9"/>
  <c r="L163" i="9"/>
  <c r="L179" i="9"/>
  <c r="L187" i="9"/>
  <c r="L194" i="9"/>
  <c r="L193" i="9"/>
  <c r="L145" i="9"/>
  <c r="L149" i="9"/>
  <c r="L160" i="9"/>
  <c r="L177" i="9"/>
  <c r="L133" i="9"/>
  <c r="L161" i="9"/>
  <c r="L176" i="9"/>
  <c r="L195" i="9"/>
  <c r="L191" i="9"/>
  <c r="L143" i="9"/>
  <c r="L147" i="9"/>
  <c r="X25" i="16" l="1"/>
  <c r="Y25" i="16"/>
  <c r="Z25" i="16"/>
  <c r="X26" i="16"/>
  <c r="Y26" i="16"/>
  <c r="Z26" i="16"/>
  <c r="X27" i="16"/>
  <c r="Y27" i="16"/>
  <c r="Z27" i="16"/>
  <c r="O20" i="16"/>
  <c r="P20" i="16"/>
  <c r="Q20" i="16"/>
  <c r="O21" i="16"/>
  <c r="P21" i="16"/>
  <c r="Q21" i="16"/>
  <c r="O22" i="16"/>
  <c r="P22" i="16"/>
  <c r="Q22" i="16"/>
  <c r="O23" i="16"/>
  <c r="P23" i="16"/>
  <c r="Q23" i="16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C64" i="14"/>
  <c r="C65" i="14"/>
  <c r="C66" i="14"/>
  <c r="C67" i="14"/>
  <c r="C68" i="14"/>
  <c r="C69" i="14"/>
  <c r="C70" i="14"/>
  <c r="C71" i="14"/>
  <c r="E64" i="14"/>
  <c r="E65" i="14"/>
  <c r="E66" i="14"/>
  <c r="E67" i="14"/>
  <c r="E68" i="14"/>
  <c r="E69" i="14"/>
  <c r="E70" i="14"/>
  <c r="E71" i="14"/>
  <c r="J86" i="9"/>
  <c r="K86" i="9"/>
  <c r="J87" i="9"/>
  <c r="K87" i="9"/>
  <c r="J88" i="9"/>
  <c r="K88" i="9"/>
  <c r="J89" i="9"/>
  <c r="K89" i="9"/>
  <c r="J90" i="9"/>
  <c r="K90" i="9"/>
  <c r="J91" i="9"/>
  <c r="K91" i="9"/>
  <c r="J92" i="9"/>
  <c r="K92" i="9"/>
  <c r="J93" i="9"/>
  <c r="K93" i="9"/>
  <c r="J94" i="9"/>
  <c r="K94" i="9"/>
  <c r="J95" i="9"/>
  <c r="K95" i="9"/>
  <c r="J96" i="9"/>
  <c r="K96" i="9"/>
  <c r="J97" i="9"/>
  <c r="K97" i="9"/>
  <c r="J98" i="9"/>
  <c r="K98" i="9"/>
  <c r="J99" i="9"/>
  <c r="K99" i="9"/>
  <c r="J100" i="9"/>
  <c r="K100" i="9"/>
  <c r="J101" i="9"/>
  <c r="K101" i="9"/>
  <c r="J102" i="9"/>
  <c r="K102" i="9"/>
  <c r="J103" i="9"/>
  <c r="K103" i="9"/>
  <c r="J104" i="9"/>
  <c r="K104" i="9"/>
  <c r="J105" i="9"/>
  <c r="K105" i="9"/>
  <c r="J106" i="9"/>
  <c r="K106" i="9"/>
  <c r="J107" i="9"/>
  <c r="K107" i="9"/>
  <c r="J108" i="9"/>
  <c r="K108" i="9"/>
  <c r="J109" i="9"/>
  <c r="K109" i="9"/>
  <c r="J110" i="9"/>
  <c r="K110" i="9"/>
  <c r="J111" i="9"/>
  <c r="K111" i="9"/>
  <c r="J112" i="9"/>
  <c r="K112" i="9"/>
  <c r="J113" i="9"/>
  <c r="K113" i="9"/>
  <c r="J114" i="9"/>
  <c r="K114" i="9"/>
  <c r="J115" i="9"/>
  <c r="K115" i="9"/>
  <c r="J116" i="9"/>
  <c r="K116" i="9"/>
  <c r="J117" i="9"/>
  <c r="K117" i="9"/>
  <c r="J118" i="9"/>
  <c r="K118" i="9"/>
  <c r="J119" i="9"/>
  <c r="K119" i="9"/>
  <c r="J120" i="9"/>
  <c r="K120" i="9"/>
  <c r="J121" i="9"/>
  <c r="K121" i="9"/>
  <c r="J122" i="9"/>
  <c r="K122" i="9"/>
  <c r="J123" i="9"/>
  <c r="K123" i="9"/>
  <c r="J124" i="9"/>
  <c r="K124" i="9"/>
  <c r="J125" i="9"/>
  <c r="K125" i="9"/>
  <c r="J126" i="9"/>
  <c r="K126" i="9"/>
  <c r="J127" i="9"/>
  <c r="K127" i="9"/>
  <c r="J128" i="9"/>
  <c r="K128" i="9"/>
  <c r="J129" i="9"/>
  <c r="K129" i="9"/>
  <c r="J130" i="9"/>
  <c r="K130" i="9"/>
  <c r="J131" i="9"/>
  <c r="K131" i="9"/>
  <c r="J132" i="9"/>
  <c r="K132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L67" i="14" l="1"/>
  <c r="L70" i="14"/>
  <c r="L131" i="9"/>
  <c r="L129" i="9"/>
  <c r="L127" i="9"/>
  <c r="L125" i="9"/>
  <c r="L123" i="9"/>
  <c r="L121" i="9"/>
  <c r="L119" i="9"/>
  <c r="L117" i="9"/>
  <c r="L115" i="9"/>
  <c r="L113" i="9"/>
  <c r="L111" i="9"/>
  <c r="L109" i="9"/>
  <c r="L107" i="9"/>
  <c r="L105" i="9"/>
  <c r="L103" i="9"/>
  <c r="L101" i="9"/>
  <c r="L99" i="9"/>
  <c r="L97" i="9"/>
  <c r="L95" i="9"/>
  <c r="L93" i="9"/>
  <c r="L91" i="9"/>
  <c r="L87" i="9"/>
  <c r="L89" i="9"/>
  <c r="L132" i="9"/>
  <c r="L130" i="9"/>
  <c r="L128" i="9"/>
  <c r="L126" i="9"/>
  <c r="L124" i="9"/>
  <c r="L122" i="9"/>
  <c r="L120" i="9"/>
  <c r="L118" i="9"/>
  <c r="L116" i="9"/>
  <c r="L114" i="9"/>
  <c r="L112" i="9"/>
  <c r="L110" i="9"/>
  <c r="L108" i="9"/>
  <c r="L106" i="9"/>
  <c r="L104" i="9"/>
  <c r="L102" i="9"/>
  <c r="L100" i="9"/>
  <c r="L98" i="9"/>
  <c r="L96" i="9"/>
  <c r="L94" i="9"/>
  <c r="L92" i="9"/>
  <c r="L90" i="9"/>
  <c r="L88" i="9"/>
  <c r="L86" i="9"/>
  <c r="L71" i="14"/>
  <c r="L66" i="14"/>
  <c r="L69" i="14"/>
  <c r="L64" i="14"/>
  <c r="L68" i="14"/>
  <c r="L65" i="14"/>
  <c r="X5" i="16"/>
  <c r="Y5" i="16"/>
  <c r="Z5" i="16"/>
  <c r="X6" i="16"/>
  <c r="Y6" i="16"/>
  <c r="Z6" i="16"/>
  <c r="X7" i="16"/>
  <c r="Y7" i="16"/>
  <c r="Z7" i="16"/>
  <c r="X8" i="16"/>
  <c r="Y8" i="16"/>
  <c r="Z8" i="16"/>
  <c r="X9" i="16"/>
  <c r="Y9" i="16"/>
  <c r="Z9" i="16"/>
  <c r="X10" i="16"/>
  <c r="Y10" i="16"/>
  <c r="Z10" i="16"/>
  <c r="X11" i="16"/>
  <c r="Y11" i="16"/>
  <c r="Z11" i="16"/>
  <c r="X12" i="16"/>
  <c r="Y12" i="16"/>
  <c r="Z12" i="16"/>
  <c r="X13" i="16"/>
  <c r="Y13" i="16"/>
  <c r="Z13" i="16"/>
  <c r="X14" i="16"/>
  <c r="Y14" i="16"/>
  <c r="Z14" i="16"/>
  <c r="X15" i="16"/>
  <c r="Y15" i="16"/>
  <c r="Z15" i="16"/>
  <c r="X16" i="16"/>
  <c r="Y16" i="16"/>
  <c r="Z16" i="16"/>
  <c r="X17" i="16"/>
  <c r="Y17" i="16"/>
  <c r="Z17" i="16"/>
  <c r="X18" i="16"/>
  <c r="Y18" i="16"/>
  <c r="Z18" i="16"/>
  <c r="X19" i="16"/>
  <c r="Y19" i="16"/>
  <c r="Z19" i="16"/>
  <c r="X20" i="16"/>
  <c r="Y20" i="16"/>
  <c r="Z20" i="16"/>
  <c r="X21" i="16"/>
  <c r="Y21" i="16"/>
  <c r="Z21" i="16"/>
  <c r="X22" i="16"/>
  <c r="Y22" i="16"/>
  <c r="Z22" i="16"/>
  <c r="X23" i="16"/>
  <c r="Y23" i="16"/>
  <c r="Z23" i="16"/>
  <c r="X24" i="16"/>
  <c r="Y24" i="16"/>
  <c r="Z24" i="16"/>
  <c r="Z4" i="16"/>
  <c r="Y4" i="16"/>
  <c r="X4" i="16"/>
  <c r="Y3" i="16"/>
  <c r="X3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O9" i="16"/>
  <c r="P9" i="16"/>
  <c r="Q9" i="16"/>
  <c r="O10" i="16"/>
  <c r="P10" i="16"/>
  <c r="Q10" i="16"/>
  <c r="O11" i="16"/>
  <c r="P11" i="16"/>
  <c r="Q11" i="16"/>
  <c r="O12" i="16"/>
  <c r="P12" i="16"/>
  <c r="Q12" i="16"/>
  <c r="O13" i="16"/>
  <c r="P13" i="16"/>
  <c r="Q13" i="16"/>
  <c r="O14" i="16"/>
  <c r="P14" i="16"/>
  <c r="Q14" i="16"/>
  <c r="O15" i="16"/>
  <c r="P15" i="16"/>
  <c r="Q15" i="16"/>
  <c r="O16" i="16"/>
  <c r="P16" i="16"/>
  <c r="Q16" i="16"/>
  <c r="O17" i="16"/>
  <c r="P17" i="16"/>
  <c r="Q17" i="16"/>
  <c r="O18" i="16"/>
  <c r="P18" i="16"/>
  <c r="Q18" i="16"/>
  <c r="O19" i="16"/>
  <c r="P19" i="16"/>
  <c r="Q19" i="16"/>
  <c r="P3" i="16"/>
  <c r="O3" i="16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2" i="14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1" i="9"/>
  <c r="E62" i="9"/>
  <c r="E60" i="9"/>
  <c r="E64" i="9"/>
  <c r="E65" i="9"/>
  <c r="E63" i="9"/>
  <c r="E72" i="9"/>
  <c r="E67" i="9"/>
  <c r="E70" i="9"/>
  <c r="E71" i="9"/>
  <c r="E66" i="9"/>
  <c r="E74" i="9"/>
  <c r="E75" i="9"/>
  <c r="E76" i="9"/>
  <c r="E77" i="9"/>
  <c r="E69" i="9"/>
  <c r="E68" i="9"/>
  <c r="E78" i="9"/>
  <c r="E83" i="9"/>
  <c r="E84" i="9"/>
  <c r="E85" i="9"/>
  <c r="E79" i="9"/>
  <c r="E80" i="9"/>
  <c r="E81" i="9"/>
  <c r="E82" i="9"/>
  <c r="E73" i="9"/>
  <c r="E2" i="9"/>
  <c r="J58" i="9"/>
  <c r="K58" i="9"/>
  <c r="J59" i="9"/>
  <c r="K59" i="9"/>
  <c r="J61" i="9"/>
  <c r="K61" i="9"/>
  <c r="J62" i="9"/>
  <c r="K62" i="9"/>
  <c r="J60" i="9"/>
  <c r="K60" i="9"/>
  <c r="J64" i="9"/>
  <c r="K64" i="9"/>
  <c r="J65" i="9"/>
  <c r="K65" i="9"/>
  <c r="J63" i="9"/>
  <c r="K63" i="9"/>
  <c r="J72" i="9"/>
  <c r="K72" i="9"/>
  <c r="J67" i="9"/>
  <c r="K67" i="9"/>
  <c r="J70" i="9"/>
  <c r="K70" i="9"/>
  <c r="J71" i="9"/>
  <c r="K71" i="9"/>
  <c r="J66" i="9"/>
  <c r="K66" i="9"/>
  <c r="J74" i="9"/>
  <c r="K74" i="9"/>
  <c r="J75" i="9"/>
  <c r="K75" i="9"/>
  <c r="J76" i="9"/>
  <c r="K76" i="9"/>
  <c r="J77" i="9"/>
  <c r="K77" i="9"/>
  <c r="J69" i="9"/>
  <c r="K69" i="9"/>
  <c r="J68" i="9"/>
  <c r="K68" i="9"/>
  <c r="J78" i="9"/>
  <c r="K78" i="9"/>
  <c r="J83" i="9"/>
  <c r="K83" i="9"/>
  <c r="J84" i="9"/>
  <c r="K84" i="9"/>
  <c r="J85" i="9"/>
  <c r="K85" i="9"/>
  <c r="J79" i="9"/>
  <c r="K79" i="9"/>
  <c r="J80" i="9"/>
  <c r="K80" i="9"/>
  <c r="J81" i="9"/>
  <c r="K81" i="9"/>
  <c r="J82" i="9"/>
  <c r="K82" i="9"/>
  <c r="J73" i="9"/>
  <c r="K73" i="9"/>
  <c r="C58" i="9"/>
  <c r="C59" i="9"/>
  <c r="C61" i="9"/>
  <c r="C62" i="9"/>
  <c r="C60" i="9"/>
  <c r="C64" i="9"/>
  <c r="C65" i="9"/>
  <c r="C63" i="9"/>
  <c r="C72" i="9"/>
  <c r="C67" i="9"/>
  <c r="C70" i="9"/>
  <c r="C71" i="9"/>
  <c r="C66" i="9"/>
  <c r="C74" i="9"/>
  <c r="C75" i="9"/>
  <c r="C76" i="9"/>
  <c r="C77" i="9"/>
  <c r="C69" i="9"/>
  <c r="C68" i="9"/>
  <c r="C78" i="9"/>
  <c r="C83" i="9"/>
  <c r="C84" i="9"/>
  <c r="C85" i="9"/>
  <c r="C79" i="9"/>
  <c r="C80" i="9"/>
  <c r="C81" i="9"/>
  <c r="C82" i="9"/>
  <c r="C73" i="9"/>
  <c r="E36" i="16" l="1"/>
  <c r="E40" i="16"/>
  <c r="E44" i="16"/>
  <c r="E48" i="16"/>
  <c r="E52" i="16"/>
  <c r="E56" i="16"/>
  <c r="E60" i="16"/>
  <c r="E64" i="16"/>
  <c r="E68" i="16"/>
  <c r="E72" i="16"/>
  <c r="E76" i="16"/>
  <c r="E80" i="16"/>
  <c r="E84" i="16"/>
  <c r="E88" i="16"/>
  <c r="E92" i="16"/>
  <c r="E96" i="16"/>
  <c r="E100" i="16"/>
  <c r="E104" i="16"/>
  <c r="E108" i="16"/>
  <c r="E112" i="16"/>
  <c r="E116" i="16"/>
  <c r="E34" i="16"/>
  <c r="E38" i="16"/>
  <c r="E42" i="16"/>
  <c r="E46" i="16"/>
  <c r="E50" i="16"/>
  <c r="E54" i="16"/>
  <c r="E58" i="16"/>
  <c r="E62" i="16"/>
  <c r="E37" i="16"/>
  <c r="E45" i="16"/>
  <c r="E53" i="16"/>
  <c r="E61" i="16"/>
  <c r="E67" i="16"/>
  <c r="E73" i="16"/>
  <c r="E78" i="16"/>
  <c r="E83" i="16"/>
  <c r="E89" i="16"/>
  <c r="E94" i="16"/>
  <c r="E99" i="16"/>
  <c r="E105" i="16"/>
  <c r="E110" i="16"/>
  <c r="E115" i="16"/>
  <c r="E120" i="16"/>
  <c r="E124" i="16"/>
  <c r="E128" i="16"/>
  <c r="E8" i="16"/>
  <c r="E12" i="16"/>
  <c r="E16" i="16"/>
  <c r="E20" i="16"/>
  <c r="E24" i="16"/>
  <c r="E28" i="16"/>
  <c r="E32" i="16"/>
  <c r="D35" i="16"/>
  <c r="D39" i="16"/>
  <c r="D43" i="16"/>
  <c r="D47" i="16"/>
  <c r="D51" i="16"/>
  <c r="D55" i="16"/>
  <c r="D59" i="16"/>
  <c r="D63" i="16"/>
  <c r="D67" i="16"/>
  <c r="D71" i="16"/>
  <c r="D75" i="16"/>
  <c r="D79" i="16"/>
  <c r="D83" i="16"/>
  <c r="D87" i="16"/>
  <c r="D91" i="16"/>
  <c r="D95" i="16"/>
  <c r="D99" i="16"/>
  <c r="D103" i="16"/>
  <c r="D107" i="16"/>
  <c r="D111" i="16"/>
  <c r="D115" i="16"/>
  <c r="D119" i="16"/>
  <c r="D123" i="16"/>
  <c r="D127" i="16"/>
  <c r="D11" i="16"/>
  <c r="D15" i="16"/>
  <c r="D19" i="16"/>
  <c r="D23" i="16"/>
  <c r="D27" i="16"/>
  <c r="D31" i="16"/>
  <c r="D7" i="16"/>
  <c r="E39" i="16"/>
  <c r="E47" i="16"/>
  <c r="E55" i="16"/>
  <c r="E63" i="16"/>
  <c r="E69" i="16"/>
  <c r="E74" i="16"/>
  <c r="E79" i="16"/>
  <c r="E85" i="16"/>
  <c r="E90" i="16"/>
  <c r="E95" i="16"/>
  <c r="E101" i="16"/>
  <c r="E106" i="16"/>
  <c r="E111" i="16"/>
  <c r="E117" i="16"/>
  <c r="E121" i="16"/>
  <c r="E125" i="16"/>
  <c r="E5" i="16"/>
  <c r="E9" i="16"/>
  <c r="E13" i="16"/>
  <c r="E17" i="16"/>
  <c r="E21" i="16"/>
  <c r="E25" i="16"/>
  <c r="E29" i="16"/>
  <c r="E4" i="16"/>
  <c r="D36" i="16"/>
  <c r="D40" i="16"/>
  <c r="D44" i="16"/>
  <c r="D48" i="16"/>
  <c r="D52" i="16"/>
  <c r="D56" i="16"/>
  <c r="D60" i="16"/>
  <c r="D64" i="16"/>
  <c r="D68" i="16"/>
  <c r="D72" i="16"/>
  <c r="D76" i="16"/>
  <c r="D80" i="16"/>
  <c r="D84" i="16"/>
  <c r="D88" i="16"/>
  <c r="D92" i="16"/>
  <c r="D96" i="16"/>
  <c r="D100" i="16"/>
  <c r="D104" i="16"/>
  <c r="D108" i="16"/>
  <c r="D112" i="16"/>
  <c r="D116" i="16"/>
  <c r="D120" i="16"/>
  <c r="D124" i="16"/>
  <c r="D128" i="16"/>
  <c r="D12" i="16"/>
  <c r="D16" i="16"/>
  <c r="D20" i="16"/>
  <c r="D24" i="16"/>
  <c r="D28" i="16"/>
  <c r="D32" i="16"/>
  <c r="D8" i="16"/>
  <c r="E35" i="16"/>
  <c r="E43" i="16"/>
  <c r="E51" i="16"/>
  <c r="E59" i="16"/>
  <c r="E66" i="16"/>
  <c r="E71" i="16"/>
  <c r="E77" i="16"/>
  <c r="E82" i="16"/>
  <c r="E87" i="16"/>
  <c r="E93" i="16"/>
  <c r="E98" i="16"/>
  <c r="E103" i="16"/>
  <c r="E109" i="16"/>
  <c r="E114" i="16"/>
  <c r="E119" i="16"/>
  <c r="E123" i="16"/>
  <c r="E127" i="16"/>
  <c r="E7" i="16"/>
  <c r="E11" i="16"/>
  <c r="E15" i="16"/>
  <c r="E19" i="16"/>
  <c r="E23" i="16"/>
  <c r="E27" i="16"/>
  <c r="E31" i="16"/>
  <c r="D34" i="16"/>
  <c r="D38" i="16"/>
  <c r="D42" i="16"/>
  <c r="D46" i="16"/>
  <c r="D50" i="16"/>
  <c r="D54" i="16"/>
  <c r="D58" i="16"/>
  <c r="D62" i="16"/>
  <c r="D66" i="16"/>
  <c r="D70" i="16"/>
  <c r="D74" i="16"/>
  <c r="D78" i="16"/>
  <c r="D82" i="16"/>
  <c r="D86" i="16"/>
  <c r="D90" i="16"/>
  <c r="D94" i="16"/>
  <c r="D98" i="16"/>
  <c r="D102" i="16"/>
  <c r="D106" i="16"/>
  <c r="D110" i="16"/>
  <c r="D114" i="16"/>
  <c r="D118" i="16"/>
  <c r="D122" i="16"/>
  <c r="D126" i="16"/>
  <c r="D10" i="16"/>
  <c r="D14" i="16"/>
  <c r="D18" i="16"/>
  <c r="D22" i="16"/>
  <c r="D26" i="16"/>
  <c r="D30" i="16"/>
  <c r="D6" i="16"/>
  <c r="E49" i="16"/>
  <c r="E75" i="16"/>
  <c r="E97" i="16"/>
  <c r="E118" i="16"/>
  <c r="E10" i="16"/>
  <c r="E26" i="16"/>
  <c r="D41" i="16"/>
  <c r="D57" i="16"/>
  <c r="D73" i="16"/>
  <c r="D89" i="16"/>
  <c r="D105" i="16"/>
  <c r="D121" i="16"/>
  <c r="D17" i="16"/>
  <c r="D5" i="16"/>
  <c r="E41" i="16"/>
  <c r="E113" i="16"/>
  <c r="E22" i="16"/>
  <c r="D53" i="16"/>
  <c r="D101" i="16"/>
  <c r="D29" i="16"/>
  <c r="E57" i="16"/>
  <c r="E81" i="16"/>
  <c r="E102" i="16"/>
  <c r="E122" i="16"/>
  <c r="E14" i="16"/>
  <c r="E30" i="16"/>
  <c r="D45" i="16"/>
  <c r="D61" i="16"/>
  <c r="D77" i="16"/>
  <c r="D93" i="16"/>
  <c r="D109" i="16"/>
  <c r="D125" i="16"/>
  <c r="D21" i="16"/>
  <c r="D4" i="16"/>
  <c r="E70" i="16"/>
  <c r="E6" i="16"/>
  <c r="D37" i="16"/>
  <c r="D85" i="16"/>
  <c r="D13" i="16"/>
  <c r="E33" i="16"/>
  <c r="E65" i="16"/>
  <c r="E86" i="16"/>
  <c r="E107" i="16"/>
  <c r="E126" i="16"/>
  <c r="E18" i="16"/>
  <c r="D33" i="16"/>
  <c r="D49" i="16"/>
  <c r="D65" i="16"/>
  <c r="D81" i="16"/>
  <c r="D97" i="16"/>
  <c r="D113" i="16"/>
  <c r="D9" i="16"/>
  <c r="D25" i="16"/>
  <c r="E91" i="16"/>
  <c r="D69" i="16"/>
  <c r="D117" i="16"/>
  <c r="C40" i="16"/>
  <c r="C44" i="16"/>
  <c r="C48" i="16"/>
  <c r="C52" i="16"/>
  <c r="C56" i="16"/>
  <c r="C60" i="16"/>
  <c r="F60" i="16" s="1"/>
  <c r="C64" i="16"/>
  <c r="F64" i="16" s="1"/>
  <c r="C68" i="16"/>
  <c r="F68" i="16" s="1"/>
  <c r="C72" i="16"/>
  <c r="F72" i="16" s="1"/>
  <c r="C76" i="16"/>
  <c r="F76" i="16" s="1"/>
  <c r="C80" i="16"/>
  <c r="F80" i="16" s="1"/>
  <c r="C84" i="16"/>
  <c r="F84" i="16" s="1"/>
  <c r="C88" i="16"/>
  <c r="F88" i="16" s="1"/>
  <c r="C92" i="16"/>
  <c r="C96" i="16"/>
  <c r="F96" i="16" s="1"/>
  <c r="C100" i="16"/>
  <c r="C104" i="16"/>
  <c r="C108" i="16"/>
  <c r="C112" i="16"/>
  <c r="C116" i="16"/>
  <c r="C120" i="16"/>
  <c r="C124" i="16"/>
  <c r="C128" i="16"/>
  <c r="F128" i="16" s="1"/>
  <c r="C8" i="16"/>
  <c r="C12" i="16"/>
  <c r="C16" i="16"/>
  <c r="F16" i="16" s="1"/>
  <c r="C20" i="16"/>
  <c r="C24" i="16"/>
  <c r="C28" i="16"/>
  <c r="C32" i="16"/>
  <c r="C36" i="16"/>
  <c r="B15" i="16"/>
  <c r="B19" i="16"/>
  <c r="B24" i="16"/>
  <c r="B28" i="16"/>
  <c r="B32" i="16"/>
  <c r="B36" i="16"/>
  <c r="B40" i="16"/>
  <c r="B44" i="16"/>
  <c r="B48" i="16"/>
  <c r="B52" i="16"/>
  <c r="B56" i="16"/>
  <c r="B60" i="16"/>
  <c r="B64" i="16"/>
  <c r="B68" i="16"/>
  <c r="B72" i="16"/>
  <c r="B76" i="16"/>
  <c r="B80" i="16"/>
  <c r="B84" i="16"/>
  <c r="B88" i="16"/>
  <c r="B92" i="16"/>
  <c r="B96" i="16"/>
  <c r="B100" i="16"/>
  <c r="B104" i="16"/>
  <c r="B108" i="16"/>
  <c r="B112" i="16"/>
  <c r="B116" i="16"/>
  <c r="B120" i="16"/>
  <c r="B124" i="16"/>
  <c r="B128" i="16"/>
  <c r="B8" i="16"/>
  <c r="B12" i="16"/>
  <c r="C39" i="16"/>
  <c r="C43" i="16"/>
  <c r="C47" i="16"/>
  <c r="C51" i="16"/>
  <c r="C55" i="16"/>
  <c r="C59" i="16"/>
  <c r="C63" i="16"/>
  <c r="F63" i="16" s="1"/>
  <c r="C67" i="16"/>
  <c r="F67" i="16" s="1"/>
  <c r="C71" i="16"/>
  <c r="F71" i="16" s="1"/>
  <c r="C75" i="16"/>
  <c r="F75" i="16" s="1"/>
  <c r="C79" i="16"/>
  <c r="F79" i="16" s="1"/>
  <c r="C83" i="16"/>
  <c r="F83" i="16" s="1"/>
  <c r="C87" i="16"/>
  <c r="F87" i="16" s="1"/>
  <c r="C91" i="16"/>
  <c r="C95" i="16"/>
  <c r="C99" i="16"/>
  <c r="C103" i="16"/>
  <c r="C107" i="16"/>
  <c r="C111" i="16"/>
  <c r="C115" i="16"/>
  <c r="C119" i="16"/>
  <c r="C123" i="16"/>
  <c r="C127" i="16"/>
  <c r="C7" i="16"/>
  <c r="C11" i="16"/>
  <c r="C15" i="16"/>
  <c r="C19" i="16"/>
  <c r="C23" i="16"/>
  <c r="C27" i="16"/>
  <c r="C31" i="16"/>
  <c r="C35" i="16"/>
  <c r="C4" i="16"/>
  <c r="B18" i="16"/>
  <c r="B23" i="16"/>
  <c r="B27" i="16"/>
  <c r="B31" i="16"/>
  <c r="B35" i="16"/>
  <c r="B39" i="16"/>
  <c r="B43" i="16"/>
  <c r="B47" i="16"/>
  <c r="B51" i="16"/>
  <c r="B55" i="16"/>
  <c r="B59" i="16"/>
  <c r="B63" i="16"/>
  <c r="B67" i="16"/>
  <c r="B75" i="16"/>
  <c r="B79" i="16"/>
  <c r="B83" i="16"/>
  <c r="B87" i="16"/>
  <c r="B91" i="16"/>
  <c r="B95" i="16"/>
  <c r="B99" i="16"/>
  <c r="B103" i="16"/>
  <c r="B107" i="16"/>
  <c r="B111" i="16"/>
  <c r="B115" i="16"/>
  <c r="B119" i="16"/>
  <c r="B123" i="16"/>
  <c r="B127" i="16"/>
  <c r="B7" i="16"/>
  <c r="B11" i="16"/>
  <c r="B4" i="16"/>
  <c r="C42" i="16"/>
  <c r="C46" i="16"/>
  <c r="C50" i="16"/>
  <c r="C54" i="16"/>
  <c r="C58" i="16"/>
  <c r="C62" i="16"/>
  <c r="F62" i="16" s="1"/>
  <c r="C66" i="16"/>
  <c r="F66" i="16" s="1"/>
  <c r="C70" i="16"/>
  <c r="F70" i="16" s="1"/>
  <c r="C74" i="16"/>
  <c r="F74" i="16" s="1"/>
  <c r="C78" i="16"/>
  <c r="F78" i="16" s="1"/>
  <c r="C82" i="16"/>
  <c r="F82" i="16" s="1"/>
  <c r="C86" i="16"/>
  <c r="F86" i="16" s="1"/>
  <c r="C90" i="16"/>
  <c r="C94" i="16"/>
  <c r="C98" i="16"/>
  <c r="C102" i="16"/>
  <c r="C106" i="16"/>
  <c r="F106" i="16" s="1"/>
  <c r="C110" i="16"/>
  <c r="C114" i="16"/>
  <c r="C118" i="16"/>
  <c r="C122" i="16"/>
  <c r="C126" i="16"/>
  <c r="F126" i="16" s="1"/>
  <c r="C6" i="16"/>
  <c r="C10" i="16"/>
  <c r="C14" i="16"/>
  <c r="C18" i="16"/>
  <c r="C22" i="16"/>
  <c r="C26" i="16"/>
  <c r="C30" i="16"/>
  <c r="C34" i="16"/>
  <c r="C38" i="16"/>
  <c r="B17" i="16"/>
  <c r="B21" i="16"/>
  <c r="B26" i="16"/>
  <c r="B30" i="16"/>
  <c r="B34" i="16"/>
  <c r="B38" i="16"/>
  <c r="B42" i="16"/>
  <c r="B46" i="16"/>
  <c r="B50" i="16"/>
  <c r="B54" i="16"/>
  <c r="B58" i="16"/>
  <c r="B62" i="16"/>
  <c r="B66" i="16"/>
  <c r="B74" i="16"/>
  <c r="B78" i="16"/>
  <c r="B82" i="16"/>
  <c r="B86" i="16"/>
  <c r="B90" i="16"/>
  <c r="B94" i="16"/>
  <c r="B98" i="16"/>
  <c r="B102" i="16"/>
  <c r="B106" i="16"/>
  <c r="B110" i="16"/>
  <c r="B114" i="16"/>
  <c r="B118" i="16"/>
  <c r="B122" i="16"/>
  <c r="B126" i="16"/>
  <c r="B6" i="16"/>
  <c r="B10" i="16"/>
  <c r="B14" i="16"/>
  <c r="C41" i="16"/>
  <c r="C45" i="16"/>
  <c r="C49" i="16"/>
  <c r="C53" i="16"/>
  <c r="C57" i="16"/>
  <c r="C61" i="16"/>
  <c r="F61" i="16" s="1"/>
  <c r="C65" i="16"/>
  <c r="F65" i="16" s="1"/>
  <c r="C69" i="16"/>
  <c r="F69" i="16" s="1"/>
  <c r="C73" i="16"/>
  <c r="F73" i="16" s="1"/>
  <c r="C77" i="16"/>
  <c r="F77" i="16" s="1"/>
  <c r="C81" i="16"/>
  <c r="F81" i="16" s="1"/>
  <c r="C85" i="16"/>
  <c r="F85" i="16" s="1"/>
  <c r="C89" i="16"/>
  <c r="F89" i="16" s="1"/>
  <c r="C93" i="16"/>
  <c r="C97" i="16"/>
  <c r="C101" i="16"/>
  <c r="C105" i="16"/>
  <c r="F105" i="16" s="1"/>
  <c r="C109" i="16"/>
  <c r="C113" i="16"/>
  <c r="C117" i="16"/>
  <c r="F117" i="16" s="1"/>
  <c r="C121" i="16"/>
  <c r="F121" i="16" s="1"/>
  <c r="C125" i="16"/>
  <c r="C5" i="16"/>
  <c r="C9" i="16"/>
  <c r="C13" i="16"/>
  <c r="C17" i="16"/>
  <c r="C21" i="16"/>
  <c r="C25" i="16"/>
  <c r="C29" i="16"/>
  <c r="C33" i="16"/>
  <c r="C37" i="16"/>
  <c r="B22" i="16"/>
  <c r="B20" i="16"/>
  <c r="B25" i="16"/>
  <c r="B29" i="16"/>
  <c r="B33" i="16"/>
  <c r="B37" i="16"/>
  <c r="B41" i="16"/>
  <c r="B45" i="16"/>
  <c r="B49" i="16"/>
  <c r="B53" i="16"/>
  <c r="B57" i="16"/>
  <c r="B61" i="16"/>
  <c r="B65" i="16"/>
  <c r="B69" i="16"/>
  <c r="B73" i="16"/>
  <c r="B77" i="16"/>
  <c r="B81" i="16"/>
  <c r="B85" i="16"/>
  <c r="B89" i="16"/>
  <c r="B93" i="16"/>
  <c r="B97" i="16"/>
  <c r="B101" i="16"/>
  <c r="B105" i="16"/>
  <c r="B109" i="16"/>
  <c r="B113" i="16"/>
  <c r="B117" i="16"/>
  <c r="B121" i="16"/>
  <c r="B125" i="16"/>
  <c r="B5" i="16"/>
  <c r="B9" i="16"/>
  <c r="B13" i="16"/>
  <c r="B16" i="16"/>
  <c r="F124" i="16"/>
  <c r="F107" i="16"/>
  <c r="F95" i="16"/>
  <c r="F91" i="16"/>
  <c r="F123" i="16"/>
  <c r="F93" i="16"/>
  <c r="F109" i="16"/>
  <c r="F116" i="16"/>
  <c r="F112" i="16"/>
  <c r="F125" i="16"/>
  <c r="F100" i="16"/>
  <c r="F11" i="16"/>
  <c r="F27" i="16"/>
  <c r="F59" i="16"/>
  <c r="F32" i="16"/>
  <c r="F48" i="16"/>
  <c r="L80" i="9"/>
  <c r="L83" i="9"/>
  <c r="L77" i="9"/>
  <c r="L66" i="9"/>
  <c r="L72" i="9"/>
  <c r="L60" i="9"/>
  <c r="L58" i="9"/>
  <c r="L73" i="9"/>
  <c r="L81" i="9"/>
  <c r="L79" i="9"/>
  <c r="L84" i="9"/>
  <c r="L78" i="9"/>
  <c r="L69" i="9"/>
  <c r="L76" i="9"/>
  <c r="L74" i="9"/>
  <c r="L71" i="9"/>
  <c r="L67" i="9"/>
  <c r="L63" i="9"/>
  <c r="L64" i="9"/>
  <c r="L62" i="9"/>
  <c r="L59" i="9"/>
  <c r="L82" i="9"/>
  <c r="L85" i="9"/>
  <c r="L68" i="9"/>
  <c r="L75" i="9"/>
  <c r="L70" i="9"/>
  <c r="L65" i="9"/>
  <c r="L61" i="9"/>
  <c r="D129" i="16" l="1"/>
  <c r="E129" i="16"/>
  <c r="C129" i="16"/>
  <c r="B129" i="16"/>
  <c r="F97" i="16"/>
  <c r="F127" i="16"/>
  <c r="F98" i="16"/>
  <c r="F44" i="16"/>
  <c r="F28" i="16"/>
  <c r="F12" i="16"/>
  <c r="F120" i="16"/>
  <c r="F104" i="16"/>
  <c r="F101" i="16"/>
  <c r="F108" i="16"/>
  <c r="F92" i="16"/>
  <c r="F113" i="16"/>
  <c r="F110" i="16"/>
  <c r="F114" i="16"/>
  <c r="F122" i="16"/>
  <c r="F90" i="16"/>
  <c r="F118" i="16"/>
  <c r="F102" i="16"/>
  <c r="F115" i="16"/>
  <c r="F99" i="16"/>
  <c r="F111" i="16"/>
  <c r="F94" i="16"/>
  <c r="F119" i="16"/>
  <c r="F103" i="16"/>
  <c r="F55" i="16"/>
  <c r="F23" i="16"/>
  <c r="F52" i="16"/>
  <c r="F36" i="16"/>
  <c r="F20" i="16"/>
  <c r="F57" i="16"/>
  <c r="F41" i="16"/>
  <c r="F47" i="16"/>
  <c r="F31" i="16"/>
  <c r="F15" i="16"/>
  <c r="F46" i="16"/>
  <c r="F13" i="16"/>
  <c r="F50" i="16"/>
  <c r="F7" i="16"/>
  <c r="F6" i="16"/>
  <c r="F53" i="16"/>
  <c r="F37" i="16"/>
  <c r="F21" i="16"/>
  <c r="F5" i="16"/>
  <c r="F42" i="16"/>
  <c r="F10" i="16"/>
  <c r="F43" i="16"/>
  <c r="F45" i="16"/>
  <c r="F29" i="16"/>
  <c r="F34" i="16"/>
  <c r="F18" i="16"/>
  <c r="F51" i="16"/>
  <c r="F35" i="16"/>
  <c r="F19" i="16"/>
  <c r="C133" i="16"/>
  <c r="F49" i="16"/>
  <c r="F54" i="16"/>
  <c r="F58" i="16"/>
  <c r="F26" i="16"/>
  <c r="F56" i="16"/>
  <c r="F24" i="16"/>
  <c r="F8" i="16"/>
  <c r="B133" i="16"/>
  <c r="F40" i="16"/>
  <c r="F14" i="16"/>
  <c r="F38" i="16"/>
  <c r="F30" i="16"/>
  <c r="F22" i="16"/>
  <c r="F33" i="16"/>
  <c r="F25" i="16"/>
  <c r="F17" i="16"/>
  <c r="F9" i="16"/>
  <c r="F39" i="16"/>
  <c r="F4" i="16"/>
  <c r="K63" i="14"/>
  <c r="J63" i="14"/>
  <c r="C63" i="14"/>
  <c r="K62" i="14"/>
  <c r="J62" i="14"/>
  <c r="C62" i="14"/>
  <c r="K61" i="14"/>
  <c r="J61" i="14"/>
  <c r="C61" i="14"/>
  <c r="K60" i="14"/>
  <c r="J60" i="14"/>
  <c r="C60" i="14"/>
  <c r="K59" i="14"/>
  <c r="J59" i="14"/>
  <c r="C59" i="14"/>
  <c r="K58" i="14"/>
  <c r="J58" i="14"/>
  <c r="C58" i="14"/>
  <c r="K57" i="14"/>
  <c r="J57" i="14"/>
  <c r="C57" i="14"/>
  <c r="K56" i="14"/>
  <c r="J56" i="14"/>
  <c r="C56" i="14"/>
  <c r="K55" i="14"/>
  <c r="J55" i="14"/>
  <c r="C55" i="14"/>
  <c r="K54" i="14"/>
  <c r="J54" i="14"/>
  <c r="C54" i="14"/>
  <c r="K53" i="14"/>
  <c r="J53" i="14"/>
  <c r="C53" i="14"/>
  <c r="K52" i="14"/>
  <c r="J52" i="14"/>
  <c r="C52" i="14"/>
  <c r="K51" i="14"/>
  <c r="J51" i="14"/>
  <c r="C51" i="14"/>
  <c r="K50" i="14"/>
  <c r="J50" i="14"/>
  <c r="C50" i="14"/>
  <c r="K49" i="14"/>
  <c r="J49" i="14"/>
  <c r="C49" i="14"/>
  <c r="K48" i="14"/>
  <c r="J48" i="14"/>
  <c r="C48" i="14"/>
  <c r="K47" i="14"/>
  <c r="J47" i="14"/>
  <c r="C47" i="14"/>
  <c r="K46" i="14"/>
  <c r="J46" i="14"/>
  <c r="C46" i="14"/>
  <c r="K45" i="14"/>
  <c r="J45" i="14"/>
  <c r="C45" i="14"/>
  <c r="K44" i="14"/>
  <c r="J44" i="14"/>
  <c r="C44" i="14"/>
  <c r="K43" i="14"/>
  <c r="J43" i="14"/>
  <c r="C43" i="14"/>
  <c r="K42" i="14"/>
  <c r="J42" i="14"/>
  <c r="C42" i="14"/>
  <c r="K41" i="14"/>
  <c r="J41" i="14"/>
  <c r="C41" i="14"/>
  <c r="K40" i="14"/>
  <c r="J40" i="14"/>
  <c r="C40" i="14"/>
  <c r="K39" i="14"/>
  <c r="J39" i="14"/>
  <c r="C39" i="14"/>
  <c r="K38" i="14"/>
  <c r="J38" i="14"/>
  <c r="C38" i="14"/>
  <c r="K37" i="14"/>
  <c r="J37" i="14"/>
  <c r="C37" i="14"/>
  <c r="K36" i="14"/>
  <c r="J36" i="14"/>
  <c r="C36" i="14"/>
  <c r="K35" i="14"/>
  <c r="J35" i="14"/>
  <c r="C35" i="14"/>
  <c r="K34" i="14"/>
  <c r="J34" i="14"/>
  <c r="C34" i="14"/>
  <c r="K33" i="14"/>
  <c r="J33" i="14"/>
  <c r="C33" i="14"/>
  <c r="K32" i="14"/>
  <c r="J32" i="14"/>
  <c r="C32" i="14"/>
  <c r="K31" i="14"/>
  <c r="J31" i="14"/>
  <c r="C31" i="14"/>
  <c r="K30" i="14"/>
  <c r="J30" i="14"/>
  <c r="C30" i="14"/>
  <c r="K29" i="14"/>
  <c r="J29" i="14"/>
  <c r="C29" i="14"/>
  <c r="K28" i="14"/>
  <c r="J28" i="14"/>
  <c r="C28" i="14"/>
  <c r="K27" i="14"/>
  <c r="J27" i="14"/>
  <c r="C27" i="14"/>
  <c r="K26" i="14"/>
  <c r="J26" i="14"/>
  <c r="C26" i="14"/>
  <c r="K25" i="14"/>
  <c r="J25" i="14"/>
  <c r="C25" i="14"/>
  <c r="K24" i="14"/>
  <c r="J24" i="14"/>
  <c r="C24" i="14"/>
  <c r="K23" i="14"/>
  <c r="J23" i="14"/>
  <c r="C23" i="14"/>
  <c r="K22" i="14"/>
  <c r="J22" i="14"/>
  <c r="C22" i="14"/>
  <c r="K21" i="14"/>
  <c r="J21" i="14"/>
  <c r="C21" i="14"/>
  <c r="K20" i="14"/>
  <c r="J20" i="14"/>
  <c r="C20" i="14"/>
  <c r="K19" i="14"/>
  <c r="J19" i="14"/>
  <c r="C19" i="14"/>
  <c r="K18" i="14"/>
  <c r="J18" i="14"/>
  <c r="C18" i="14"/>
  <c r="K17" i="14"/>
  <c r="J17" i="14"/>
  <c r="C17" i="14"/>
  <c r="K16" i="14"/>
  <c r="J16" i="14"/>
  <c r="C16" i="14"/>
  <c r="K15" i="14"/>
  <c r="J15" i="14"/>
  <c r="C15" i="14"/>
  <c r="K14" i="14"/>
  <c r="J14" i="14"/>
  <c r="C14" i="14"/>
  <c r="K13" i="14"/>
  <c r="J13" i="14"/>
  <c r="C13" i="14"/>
  <c r="K12" i="14"/>
  <c r="J12" i="14"/>
  <c r="C12" i="14"/>
  <c r="K11" i="14"/>
  <c r="J11" i="14"/>
  <c r="C11" i="14"/>
  <c r="K10" i="14"/>
  <c r="J10" i="14"/>
  <c r="C10" i="14"/>
  <c r="K9" i="14"/>
  <c r="J9" i="14"/>
  <c r="C9" i="14"/>
  <c r="K8" i="14"/>
  <c r="J8" i="14"/>
  <c r="C8" i="14"/>
  <c r="K7" i="14"/>
  <c r="J7" i="14"/>
  <c r="C7" i="14"/>
  <c r="K6" i="14"/>
  <c r="J6" i="14"/>
  <c r="C6" i="14"/>
  <c r="K5" i="14"/>
  <c r="J5" i="14"/>
  <c r="C5" i="14"/>
  <c r="K4" i="14"/>
  <c r="J4" i="14"/>
  <c r="C4" i="14"/>
  <c r="K3" i="14"/>
  <c r="J3" i="14"/>
  <c r="C3" i="14"/>
  <c r="K2" i="14"/>
  <c r="J2" i="14"/>
  <c r="C2" i="14"/>
  <c r="J18" i="9"/>
  <c r="K18" i="9"/>
  <c r="J19" i="9"/>
  <c r="K19" i="9"/>
  <c r="J27" i="9"/>
  <c r="K27" i="9"/>
  <c r="J17" i="9"/>
  <c r="K17" i="9"/>
  <c r="J26" i="9"/>
  <c r="K26" i="9"/>
  <c r="J28" i="9"/>
  <c r="K28" i="9"/>
  <c r="J29" i="9"/>
  <c r="K29" i="9"/>
  <c r="J25" i="9"/>
  <c r="K25" i="9"/>
  <c r="J23" i="9"/>
  <c r="K23" i="9"/>
  <c r="J20" i="9"/>
  <c r="K20" i="9"/>
  <c r="J16" i="9"/>
  <c r="K16" i="9"/>
  <c r="J24" i="9"/>
  <c r="K24" i="9"/>
  <c r="J21" i="9"/>
  <c r="K21" i="9"/>
  <c r="J22" i="9"/>
  <c r="K22" i="9"/>
  <c r="J30" i="9"/>
  <c r="K30" i="9"/>
  <c r="J37" i="9"/>
  <c r="K37" i="9"/>
  <c r="J31" i="9"/>
  <c r="K31" i="9"/>
  <c r="J36" i="9"/>
  <c r="K36" i="9"/>
  <c r="J35" i="9"/>
  <c r="K35" i="9"/>
  <c r="J34" i="9"/>
  <c r="K34" i="9"/>
  <c r="J33" i="9"/>
  <c r="K33" i="9"/>
  <c r="J32" i="9"/>
  <c r="K32" i="9"/>
  <c r="J38" i="9"/>
  <c r="K38" i="9"/>
  <c r="J55" i="9"/>
  <c r="K55" i="9"/>
  <c r="J56" i="9"/>
  <c r="K56" i="9"/>
  <c r="J54" i="9"/>
  <c r="K54" i="9"/>
  <c r="J53" i="9"/>
  <c r="K53" i="9"/>
  <c r="J52" i="9"/>
  <c r="K52" i="9"/>
  <c r="J51" i="9"/>
  <c r="K51" i="9"/>
  <c r="J57" i="9"/>
  <c r="K57" i="9"/>
  <c r="J44" i="9"/>
  <c r="K44" i="9"/>
  <c r="J45" i="9"/>
  <c r="K45" i="9"/>
  <c r="J46" i="9"/>
  <c r="K46" i="9"/>
  <c r="J47" i="9"/>
  <c r="K47" i="9"/>
  <c r="J50" i="9"/>
  <c r="K50" i="9"/>
  <c r="J48" i="9"/>
  <c r="K48" i="9"/>
  <c r="J49" i="9"/>
  <c r="K49" i="9"/>
  <c r="J41" i="9"/>
  <c r="K41" i="9"/>
  <c r="J42" i="9"/>
  <c r="K42" i="9"/>
  <c r="J43" i="9"/>
  <c r="K43" i="9"/>
  <c r="J40" i="9"/>
  <c r="K40" i="9"/>
  <c r="J39" i="9"/>
  <c r="K39" i="9"/>
  <c r="C18" i="9"/>
  <c r="C19" i="9"/>
  <c r="C27" i="9"/>
  <c r="C17" i="9"/>
  <c r="C26" i="9"/>
  <c r="C28" i="9"/>
  <c r="C29" i="9"/>
  <c r="C25" i="9"/>
  <c r="C23" i="9"/>
  <c r="C20" i="9"/>
  <c r="C16" i="9"/>
  <c r="C24" i="9"/>
  <c r="C21" i="9"/>
  <c r="C22" i="9"/>
  <c r="C30" i="9"/>
  <c r="C37" i="9"/>
  <c r="C31" i="9"/>
  <c r="C36" i="9"/>
  <c r="C35" i="9"/>
  <c r="C34" i="9"/>
  <c r="C33" i="9"/>
  <c r="C32" i="9"/>
  <c r="C38" i="9"/>
  <c r="C55" i="9"/>
  <c r="C56" i="9"/>
  <c r="C54" i="9"/>
  <c r="C53" i="9"/>
  <c r="C52" i="9"/>
  <c r="C51" i="9"/>
  <c r="C57" i="9"/>
  <c r="C44" i="9"/>
  <c r="C45" i="9"/>
  <c r="C46" i="9"/>
  <c r="C47" i="9"/>
  <c r="C50" i="9"/>
  <c r="C48" i="9"/>
  <c r="C49" i="9"/>
  <c r="C41" i="9"/>
  <c r="C42" i="9"/>
  <c r="C43" i="9"/>
  <c r="C40" i="9"/>
  <c r="C39" i="9"/>
  <c r="F129" i="16" l="1"/>
  <c r="D133" i="16"/>
  <c r="H131" i="16"/>
  <c r="G131" i="16"/>
  <c r="L4" i="14"/>
  <c r="L8" i="14"/>
  <c r="L12" i="14"/>
  <c r="L16" i="14"/>
  <c r="L20" i="14"/>
  <c r="L24" i="14"/>
  <c r="L28" i="14"/>
  <c r="L32" i="14"/>
  <c r="L36" i="14"/>
  <c r="L40" i="14"/>
  <c r="L44" i="14"/>
  <c r="L48" i="14"/>
  <c r="L52" i="14"/>
  <c r="L56" i="14"/>
  <c r="L60" i="14"/>
  <c r="L39" i="9"/>
  <c r="L43" i="9"/>
  <c r="L41" i="9"/>
  <c r="L48" i="9"/>
  <c r="L47" i="9"/>
  <c r="L45" i="9"/>
  <c r="L57" i="9"/>
  <c r="L52" i="9"/>
  <c r="L54" i="9"/>
  <c r="L55" i="9"/>
  <c r="L32" i="9"/>
  <c r="L34" i="9"/>
  <c r="L36" i="9"/>
  <c r="L37" i="9"/>
  <c r="L22" i="9"/>
  <c r="L24" i="9"/>
  <c r="L20" i="9"/>
  <c r="L25" i="9"/>
  <c r="L28" i="9"/>
  <c r="L17" i="9"/>
  <c r="L19" i="9"/>
  <c r="L2" i="14"/>
  <c r="L6" i="14"/>
  <c r="L10" i="14"/>
  <c r="L14" i="14"/>
  <c r="L26" i="14"/>
  <c r="L30" i="14"/>
  <c r="L34" i="14"/>
  <c r="L42" i="14"/>
  <c r="L46" i="14"/>
  <c r="L54" i="14"/>
  <c r="L58" i="14"/>
  <c r="L62" i="14"/>
  <c r="L18" i="14"/>
  <c r="L22" i="14"/>
  <c r="L38" i="14"/>
  <c r="L50" i="14"/>
  <c r="L3" i="14"/>
  <c r="L7" i="14"/>
  <c r="L11" i="14"/>
  <c r="L15" i="14"/>
  <c r="L19" i="14"/>
  <c r="L23" i="14"/>
  <c r="L27" i="14"/>
  <c r="L31" i="14"/>
  <c r="L35" i="14"/>
  <c r="L39" i="14"/>
  <c r="L43" i="14"/>
  <c r="L47" i="14"/>
  <c r="L51" i="14"/>
  <c r="L55" i="14"/>
  <c r="L59" i="14"/>
  <c r="L63" i="14"/>
  <c r="L5" i="14"/>
  <c r="L9" i="14"/>
  <c r="L13" i="14"/>
  <c r="L17" i="14"/>
  <c r="L21" i="14"/>
  <c r="L25" i="14"/>
  <c r="L29" i="14"/>
  <c r="L33" i="14"/>
  <c r="L37" i="14"/>
  <c r="L41" i="14"/>
  <c r="L45" i="14"/>
  <c r="L49" i="14"/>
  <c r="L53" i="14"/>
  <c r="L57" i="14"/>
  <c r="L61" i="14"/>
  <c r="L40" i="9"/>
  <c r="L42" i="9"/>
  <c r="L49" i="9"/>
  <c r="L50" i="9"/>
  <c r="L46" i="9"/>
  <c r="L44" i="9"/>
  <c r="L51" i="9"/>
  <c r="L53" i="9"/>
  <c r="L56" i="9"/>
  <c r="L38" i="9"/>
  <c r="L33" i="9"/>
  <c r="L35" i="9"/>
  <c r="L31" i="9"/>
  <c r="L30" i="9"/>
  <c r="L21" i="9"/>
  <c r="L16" i="9"/>
  <c r="L23" i="9"/>
  <c r="L29" i="9"/>
  <c r="L26" i="9"/>
  <c r="L27" i="9"/>
  <c r="L18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C8" i="9"/>
  <c r="C15" i="9"/>
  <c r="C12" i="9"/>
  <c r="C10" i="9"/>
  <c r="C9" i="9"/>
  <c r="C14" i="9"/>
  <c r="C13" i="9"/>
  <c r="C11" i="9"/>
  <c r="C7" i="9"/>
  <c r="C6" i="9"/>
  <c r="K5" i="9"/>
  <c r="J5" i="9"/>
  <c r="C5" i="9"/>
  <c r="K4" i="9"/>
  <c r="J4" i="9"/>
  <c r="C4" i="9"/>
  <c r="K3" i="9"/>
  <c r="J3" i="9"/>
  <c r="C3" i="9"/>
  <c r="K2" i="9"/>
  <c r="J2" i="9"/>
  <c r="C2" i="9"/>
  <c r="L15" i="9" l="1"/>
  <c r="L13" i="9"/>
  <c r="L11" i="9"/>
  <c r="L9" i="9"/>
  <c r="L7" i="9"/>
  <c r="L4" i="9"/>
  <c r="L3" i="9"/>
  <c r="L2" i="9"/>
  <c r="L14" i="9"/>
  <c r="L12" i="9"/>
  <c r="L10" i="9"/>
  <c r="L8" i="9"/>
  <c r="L6" i="9"/>
  <c r="L5" i="9"/>
</calcChain>
</file>

<file path=xl/comments1.xml><?xml version="1.0" encoding="utf-8"?>
<comments xmlns="http://schemas.openxmlformats.org/spreadsheetml/2006/main">
  <authors>
    <author>AM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This table summarizes the two pivot tables to the right and ensures a continuous series of dates (if there is no fish for a given day, the day does not show up in the pivot table).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Expanded Net Count is the number of fish that moved upstream minus 2* the number of fish that moved downstream (=&gt; net number of fish that moved upstream) and expanded to account for the subsampling scheme. This number does not take into account any DIDSON downtime.</t>
        </r>
      </text>
    </comment>
  </commentList>
</comments>
</file>

<file path=xl/comments2.xml><?xml version="1.0" encoding="utf-8"?>
<comments xmlns="http://schemas.openxmlformats.org/spreadsheetml/2006/main">
  <authors>
    <author>AM</author>
    <author>Scott Prevatte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Fields highlighted in blue are copied from the DIDSON FC.txt file.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calculated field
Upstream = 1
Downstream = -2
Sum = net upstream
(assuming all downstream fish went first upstream; consider filtering out small fish that may be resident)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calculated field:
If fish is at range that is sampled 50% of the time, multiply count by 2. If fish is at range where strata overlap, i.e. range that is sampled 100% of the time multiply by 1.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AM - Anna-Maria Mueller, Aquacoustics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DJD - Don Degan, Aquacoustics</t>
        </r>
      </text>
    </comment>
    <comment ref="E134" authorId="1">
      <text>
        <r>
          <rPr>
            <b/>
            <sz val="9"/>
            <color indexed="81"/>
            <rFont val="Tahoma"/>
            <family val="2"/>
          </rPr>
          <t>Scott Prevatte:</t>
        </r>
        <r>
          <rPr>
            <sz val="9"/>
            <color indexed="81"/>
            <rFont val="Tahoma"/>
            <family val="2"/>
          </rPr>
          <t xml:space="preserve">
Average 2 days before and after. No fish in R2 at this time.</t>
        </r>
      </text>
    </comment>
  </commentList>
</comments>
</file>

<file path=xl/comments3.xml><?xml version="1.0" encoding="utf-8"?>
<comments xmlns="http://schemas.openxmlformats.org/spreadsheetml/2006/main">
  <authors>
    <author>AM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Fields highlighted in blue are copied from the DIDSON FC.txt file.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calculated field:
Upstream = 1
Downstream = -2
Sum = net upstream
(assuming all downstream fish went first upstream; consider filtering out small fish that may be resident)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calculated field:
If fish is at range that is sampled 50% of the time, multiply count by 2. If fish is at range where strata overlap, i.e. range that is sampled 100% of the time multiply by 1.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AM - Anna-Maria Mueller, Aquacoustics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DJD - Don Degan, Aquacoustics</t>
        </r>
      </text>
    </comment>
  </commentList>
</comments>
</file>

<file path=xl/comments4.xml><?xml version="1.0" encoding="utf-8"?>
<comments xmlns="http://schemas.openxmlformats.org/spreadsheetml/2006/main">
  <authors>
    <author>AM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This table describes the range strata sampled. The overlap is used to calculate the expanded count. See sheet "Fish R1" and sheet "Fish R2".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FC_CSOT_2012-07-08_030000_HF_P1225" type="6" refreshedVersion="3" background="1" saveData="1">
    <textPr codePage="437" sourceFile="U:\Eagle River Report\Data\C-sot Text Files\FC_CSOT_2012-07-08_030000_HF_P1225.txt" delimited="0">
      <textFields count="23">
        <textField/>
        <textField position="7"/>
        <textField position="14"/>
        <textField position="20"/>
        <textField position="25"/>
        <textField position="32"/>
        <textField position="41"/>
        <textField position="50"/>
        <textField position="52"/>
        <textField position="59"/>
        <textField position="65"/>
        <textField position="72"/>
        <textField position="82"/>
        <textField position="94"/>
        <textField position="97"/>
        <textField position="101"/>
        <textField position="103"/>
        <textField position="113"/>
        <textField position="115"/>
        <textField position="118"/>
        <textField position="122"/>
        <textField position="124"/>
        <textField position="134"/>
      </textFields>
    </textPr>
  </connection>
  <connection id="2" name="FC_CSOT_2012-08-17_000000_P0952" type="6" refreshedVersion="3" background="1" saveData="1">
    <textPr codePage="437" sourceFile="C:\Documents and Settings\Fish Wheel\Desktop\For Scott\ALL C-sot Files\6-15 to 9-15 Reviewed DIDSON CSOT\8-17-2012\FC_CSOT_2012-08-17_000000_P0952.txt" delimited="0">
      <textFields count="10">
        <textField/>
        <textField position="20"/>
        <textField position="26"/>
        <textField position="33"/>
        <textField position="42"/>
        <textField position="50"/>
        <textField position="59"/>
        <textField position="65"/>
        <textField position="72"/>
        <textField position="82"/>
      </textFields>
    </textPr>
  </connection>
</connections>
</file>

<file path=xl/sharedStrings.xml><?xml version="1.0" encoding="utf-8"?>
<sst xmlns="http://schemas.openxmlformats.org/spreadsheetml/2006/main" count="5253" uniqueCount="289">
  <si>
    <t>Stratum</t>
  </si>
  <si>
    <t>Date</t>
  </si>
  <si>
    <t>Time</t>
  </si>
  <si>
    <t>Direction</t>
  </si>
  <si>
    <t>Start R1</t>
  </si>
  <si>
    <t>End R1</t>
  </si>
  <si>
    <t>Start R2</t>
  </si>
  <si>
    <t>End R2</t>
  </si>
  <si>
    <t>Overlap End R</t>
  </si>
  <si>
    <t>Overlap Start R</t>
  </si>
  <si>
    <t>Start Time</t>
  </si>
  <si>
    <t>End Time</t>
  </si>
  <si>
    <t>R1</t>
  </si>
  <si>
    <t>xx:00, xx:30</t>
  </si>
  <si>
    <t>R2</t>
  </si>
  <si>
    <t>xx:15, xx:45</t>
  </si>
  <si>
    <t>Up</t>
  </si>
  <si>
    <t>Date Time</t>
  </si>
  <si>
    <t>R</t>
  </si>
  <si>
    <t>Length (cm)</t>
  </si>
  <si>
    <t>Expanded Count</t>
  </si>
  <si>
    <t>Grand Total</t>
  </si>
  <si>
    <t>Count</t>
  </si>
  <si>
    <t>Dn</t>
  </si>
  <si>
    <t>Fish Observed</t>
  </si>
  <si>
    <t>Summary Range Stratum R1</t>
  </si>
  <si>
    <t>Expanded Net Count</t>
  </si>
  <si>
    <t>Range Stratum R1</t>
  </si>
  <si>
    <t>Summary Range Stratum R2</t>
  </si>
  <si>
    <t>Range Stratum R2</t>
  </si>
  <si>
    <t>Summary (no size filter)</t>
  </si>
  <si>
    <t>Fish observed</t>
  </si>
  <si>
    <t>Sum Per Stratum</t>
  </si>
  <si>
    <t>Observer</t>
  </si>
  <si>
    <t>AM</t>
  </si>
  <si>
    <t>DJD</t>
  </si>
  <si>
    <t>Scheme</t>
  </si>
  <si>
    <t>Stratification Scheme</t>
  </si>
  <si>
    <t>Sum Total (5/14 - 6/19):</t>
  </si>
  <si>
    <t>Total Daily Upstream Passage</t>
  </si>
  <si>
    <t>Chinook</t>
  </si>
  <si>
    <t>Sockeye</t>
  </si>
  <si>
    <t>Chum</t>
  </si>
  <si>
    <t>Coho</t>
  </si>
  <si>
    <t>JBER</t>
  </si>
  <si>
    <t>No Data</t>
  </si>
  <si>
    <t>DIDSON out due to high flows</t>
  </si>
  <si>
    <t xml:space="preserve">No CSOT files in folder but count listed </t>
  </si>
  <si>
    <t>JBER counted 6R1 3R2</t>
  </si>
  <si>
    <t>Don counted 8R1 3R2</t>
  </si>
  <si>
    <t>JBER counted 11R1 3R2</t>
  </si>
  <si>
    <t>Don counted 13R1 3R2</t>
  </si>
  <si>
    <t>JBER counted 8R1 1R2</t>
  </si>
  <si>
    <t>Don counted 21R1 2R2</t>
  </si>
  <si>
    <t>Don counted 5R1 0R2</t>
  </si>
  <si>
    <t>JBER counted 6R1 1R2</t>
  </si>
  <si>
    <t>Total</t>
  </si>
  <si>
    <t>Values</t>
  </si>
  <si>
    <t>Chinook Totals</t>
  </si>
  <si>
    <t>DIDSON out</t>
  </si>
  <si>
    <t>No CSOT files in folder but count listed in daily passage</t>
  </si>
  <si>
    <t>Not seeing any  down moving fish maked in CSOT.?</t>
  </si>
  <si>
    <t>Only 2 schemes- the window was not adjusted when the DIDSON was moved in and out throughout the rest of the season</t>
  </si>
  <si>
    <t>the overlap is only about 1 meter</t>
  </si>
  <si>
    <t>NO FISH</t>
  </si>
  <si>
    <t>Fish Wheel Clips 2012\8-31-2012\FISH152535_120831.mpg</t>
  </si>
  <si>
    <t>Video</t>
  </si>
  <si>
    <t>UNK</t>
  </si>
  <si>
    <t>Fish Wheel Clips 2012\8-27-2012\vlcsnap-2012-08-28-13h15m58s224.png</t>
  </si>
  <si>
    <t>Male</t>
  </si>
  <si>
    <t>Live Box</t>
  </si>
  <si>
    <t>Fish Wheel Clips 2012\8-24-2012\FISH095442_120825.mpg</t>
  </si>
  <si>
    <t>Fish Wheel Clips 2012\8-24-2012\FISH090708_120825.mpg</t>
  </si>
  <si>
    <t>Fish Wheel Clips 2012\8-23-2012</t>
  </si>
  <si>
    <t>Fish Wheel Clips 2012\8-19-2012\COHO221015_120819.mpg</t>
  </si>
  <si>
    <t>Fish Wheel Clips 2012\8-19-2012\COHO164322_120819.mpg</t>
  </si>
  <si>
    <t>Fish Wheel Clips 2012\8-19-2012\FISH153140_120819.mpg</t>
  </si>
  <si>
    <t>Fish Wheel Clips 2012\8-19-2012\COHO163102_120819.mpg</t>
  </si>
  <si>
    <t>Pink</t>
  </si>
  <si>
    <t>Fish Wheel Clips 2012\8-17-2012\FISH195330_120817.mpg</t>
  </si>
  <si>
    <t>Fish Wheel Clips 2012\8-17-2012\FISH153458_120817.mpg</t>
  </si>
  <si>
    <t>6 lb</t>
  </si>
  <si>
    <t>24"</t>
  </si>
  <si>
    <t>22"</t>
  </si>
  <si>
    <t>Female</t>
  </si>
  <si>
    <t>2 lb</t>
  </si>
  <si>
    <t>16"</t>
  </si>
  <si>
    <t>Fish Wheel Clips 2012\8-11-2012\FISH143649_120810.mpg</t>
  </si>
  <si>
    <t>Fish Wheel Clips 2012\8-10-2012\CHUM150809_120809.mpg</t>
  </si>
  <si>
    <t>5 lb</t>
  </si>
  <si>
    <t>18"</t>
  </si>
  <si>
    <t>4 lb</t>
  </si>
  <si>
    <t>3 lb</t>
  </si>
  <si>
    <t>8 lb</t>
  </si>
  <si>
    <t>12 lb</t>
  </si>
  <si>
    <t>28"</t>
  </si>
  <si>
    <t>Fish Wheel Clips 2012\8-5-2012\fish163329_120805.mpg</t>
  </si>
  <si>
    <t>Fish Wheel Clips 2012\8-5-2012\fish161033_120805.mpg</t>
  </si>
  <si>
    <t>Fish Wheel Clips 2012\8-5-2012\fish152328_120805.mpg</t>
  </si>
  <si>
    <t>First known pink of the season. Comment here says says 1st pink but text log shows 1st pink on 8/1</t>
  </si>
  <si>
    <t>Says video but only 3 clips in video folder. these are in the ADF&amp;G report meaning they were handled. Unknown species were not entered into the ADF&amp;G report?</t>
  </si>
  <si>
    <t>During volleyball test!</t>
  </si>
  <si>
    <t>H:\DCIM\100OLYMP\P8030413.JPG</t>
  </si>
  <si>
    <t>Dead in Wheel</t>
  </si>
  <si>
    <t>yes</t>
  </si>
  <si>
    <t>Fish Wheel Clips 2012\7-30-2012\fish212107_120729.mpg</t>
  </si>
  <si>
    <t>Fish Wheel Clips 2012\7-30-2012\fish212041_120729.mpg</t>
  </si>
  <si>
    <t>Fish Wheel Clips 2012\7-30-2012\fish204900_120729.mpg</t>
  </si>
  <si>
    <t>Fish Wheel Clips 2012\7-30-2012\fish112036_120730.mpg</t>
  </si>
  <si>
    <t>7/30 video shows 13 fish (3 in one clip). Why only 4 listed? Also the text log for July 30 is blank. ADFG report shows 3 sockeye. Need to go through the video clips and make sure the number here is at least that many.</t>
  </si>
  <si>
    <t>U</t>
  </si>
  <si>
    <t>u</t>
  </si>
  <si>
    <t>partial</t>
  </si>
  <si>
    <t>no</t>
  </si>
  <si>
    <t>mechanical</t>
  </si>
  <si>
    <t>video dead batt</t>
  </si>
  <si>
    <t>hit bottom</t>
  </si>
  <si>
    <t>video trouble</t>
  </si>
  <si>
    <t>fish too heavy</t>
  </si>
  <si>
    <t>Pictures\Fish Wheel Fish\Chum\P7280393.JPG</t>
  </si>
  <si>
    <t xml:space="preserve"> </t>
  </si>
  <si>
    <t>Fish163322_120726.mpg</t>
  </si>
  <si>
    <t>debris</t>
  </si>
  <si>
    <t>Fish161628_120726.mpg</t>
  </si>
  <si>
    <t>Sockeye194122_120726.mpg</t>
  </si>
  <si>
    <t>range closed</t>
  </si>
  <si>
    <t>na</t>
  </si>
  <si>
    <t>unsure  of species</t>
  </si>
  <si>
    <t>Sockeye130513_120726.mpg</t>
  </si>
  <si>
    <t>Chum143526_120726.mpg</t>
  </si>
  <si>
    <t>Chum183756_120726.mpg</t>
  </si>
  <si>
    <t>chum</t>
  </si>
  <si>
    <t>IMG_0059.JPG</t>
  </si>
  <si>
    <t>First Chum</t>
  </si>
  <si>
    <t>IMG_0041.JPG</t>
  </si>
  <si>
    <t>32"</t>
  </si>
  <si>
    <t>25"</t>
  </si>
  <si>
    <t>large, fresh, cut wound</t>
  </si>
  <si>
    <t>P7220370</t>
  </si>
  <si>
    <t xml:space="preserve">saw it come through! </t>
  </si>
  <si>
    <t>20"</t>
  </si>
  <si>
    <t>P7080354.JPG</t>
  </si>
  <si>
    <t>P7070348.JPG</t>
  </si>
  <si>
    <t>FIRST OF THE YEAR</t>
  </si>
  <si>
    <t>085943_120704.mpg</t>
  </si>
  <si>
    <t>235813_120702.mpg</t>
  </si>
  <si>
    <t>211736_120702.mpg</t>
  </si>
  <si>
    <t>141929_120702.mpg</t>
  </si>
  <si>
    <t xml:space="preserve"> escaped</t>
  </si>
  <si>
    <t>25lb</t>
  </si>
  <si>
    <t>35"</t>
  </si>
  <si>
    <t>Dead, Caused stop</t>
  </si>
  <si>
    <t>42"</t>
  </si>
  <si>
    <t>Stuck in wheel but okay</t>
  </si>
  <si>
    <t>18 lbs</t>
  </si>
  <si>
    <t>Live box bypass installed</t>
  </si>
  <si>
    <t>slipped in</t>
  </si>
  <si>
    <t>Log Jam</t>
  </si>
  <si>
    <t>24lbs</t>
  </si>
  <si>
    <t>P6240320</t>
  </si>
  <si>
    <t>40 lbs</t>
  </si>
  <si>
    <t>50"</t>
  </si>
  <si>
    <t>12  lbs</t>
  </si>
  <si>
    <t>Caused wheel to stop</t>
  </si>
  <si>
    <t>15 lbs</t>
  </si>
  <si>
    <t>30"</t>
  </si>
  <si>
    <t>6 lbs</t>
  </si>
  <si>
    <t>Jack</t>
  </si>
  <si>
    <t>3 lbs</t>
  </si>
  <si>
    <t>20 lbs</t>
  </si>
  <si>
    <t>32 "</t>
  </si>
  <si>
    <t>Unknown</t>
  </si>
  <si>
    <t>MONSTER!</t>
  </si>
  <si>
    <t>32 lbs</t>
  </si>
  <si>
    <t>P6180286</t>
  </si>
  <si>
    <t>Dead in wheel</t>
  </si>
  <si>
    <t>25 lbs</t>
  </si>
  <si>
    <t>38"</t>
  </si>
  <si>
    <t>Very red, Sperm/Eggs easily sprew.</t>
  </si>
  <si>
    <t>Totals</t>
  </si>
  <si>
    <t>Slight blush, Males with slight kipe</t>
  </si>
  <si>
    <t>DSCF2333</t>
  </si>
  <si>
    <t>%</t>
  </si>
  <si>
    <t>Chrome</t>
  </si>
  <si>
    <t>P6160272</t>
  </si>
  <si>
    <t>Unk</t>
  </si>
  <si>
    <t>Ripeness Scale</t>
  </si>
  <si>
    <t>weight</t>
  </si>
  <si>
    <t>length</t>
  </si>
  <si>
    <t>Ratio</t>
  </si>
  <si>
    <t>Ripeness</t>
  </si>
  <si>
    <t>Sex</t>
  </si>
  <si>
    <t>Photo ID</t>
  </si>
  <si>
    <t>Camera Operating</t>
  </si>
  <si>
    <t>Live Box Operating</t>
  </si>
  <si>
    <t>Reason for Not Operating</t>
  </si>
  <si>
    <t>Wheel Operating</t>
  </si>
  <si>
    <t>Total %</t>
  </si>
  <si>
    <t>Species</t>
  </si>
  <si>
    <t>Comment</t>
  </si>
  <si>
    <t>Capture Method 2</t>
  </si>
  <si>
    <t>Capture Method 1</t>
  </si>
  <si>
    <t>DIDSON Count</t>
  </si>
  <si>
    <t>Cumulative</t>
  </si>
  <si>
    <t>Note</t>
  </si>
  <si>
    <t>Not Data</t>
  </si>
  <si>
    <t>CFS</t>
  </si>
  <si>
    <t>DIDSON Start</t>
  </si>
  <si>
    <t>1500 cfs is the DIDSON operating threshold</t>
  </si>
  <si>
    <t>36 days above 1500 cfs between May 14 and Sept 30</t>
  </si>
  <si>
    <t>DIDSON out 42 days of 140</t>
  </si>
  <si>
    <t>DIDSON OUT</t>
  </si>
  <si>
    <t>no CSOT files</t>
  </si>
  <si>
    <t>(1/2 day data multiplied by 2)</t>
  </si>
  <si>
    <t>50th percentile</t>
  </si>
  <si>
    <t>90th percentile</t>
  </si>
  <si>
    <t>(only 9 hrs interpreted into 24)</t>
  </si>
  <si>
    <t xml:space="preserve"> (1/2 day of data multiplied by 2)</t>
  </si>
  <si>
    <t>Didson out from 5:15PM to 9:15AM</t>
  </si>
  <si>
    <t>NO POWER / Wind Storm</t>
  </si>
  <si>
    <t>NO POWER /Wind Storm</t>
  </si>
  <si>
    <t>DIDSON Out</t>
  </si>
  <si>
    <t>10 fish on CSOT but 13 listed in daily passage spreadsheet</t>
  </si>
  <si>
    <t>1/2 day data multiplied by 2</t>
  </si>
  <si>
    <t>2 CSOT files for this day?</t>
  </si>
  <si>
    <t>Partial day 9 hrs</t>
  </si>
  <si>
    <t>No CSOT file but count 35 in daily passage</t>
  </si>
  <si>
    <t>Which day was this?</t>
  </si>
  <si>
    <t>Is there raw DIDSON data?</t>
  </si>
  <si>
    <t>There was two pictures of reconyx camera, do we ignore these?</t>
  </si>
  <si>
    <t>Coho at this time seemed like an outlier. Changed to sockeye based on video review (JS - Agrees)</t>
  </si>
  <si>
    <t>Coho at this time seemed like an outlier. Changed to sockeye. No video or photos available (JS- Agrees)</t>
  </si>
  <si>
    <t>Actual first pink</t>
  </si>
  <si>
    <t>One video for 8/9, but no record previously for this fish, wrong day. Fixed - JS</t>
  </si>
  <si>
    <t>Reconyx camera</t>
  </si>
  <si>
    <t>Changed from unk to coho after review</t>
  </si>
  <si>
    <t xml:space="preserve">NO FISH </t>
  </si>
  <si>
    <t>no clips in video folder, 8/24r has no clips, 8/25 has three clips</t>
  </si>
  <si>
    <t>Mortality most likely</t>
  </si>
  <si>
    <t>there are 3 fish in the video clips. One gets stuck in the chute for 45 minutes. Was it dead in live box? Wrong day, occurred on 8/25..no record of any fish on 8/27 except spreadshee</t>
  </si>
  <si>
    <t>Accidentally misplaced this coho on the 8/27, corrected - JS</t>
  </si>
  <si>
    <t>Changed from unk to Pink after review -JS</t>
  </si>
  <si>
    <t>escaped from box, watched this occur</t>
  </si>
  <si>
    <t>Stopped</t>
  </si>
  <si>
    <t>Time Comment</t>
  </si>
  <si>
    <t>started @ 1100</t>
  </si>
  <si>
    <t>0900 to 1430 OFF</t>
  </si>
  <si>
    <t>added paddles</t>
  </si>
  <si>
    <t xml:space="preserve">partial </t>
  </si>
  <si>
    <t>removed paddle</t>
  </si>
  <si>
    <t>removed paddles</t>
  </si>
  <si>
    <t>Last day of 2 week allowance to run livebox</t>
  </si>
  <si>
    <t>update 7/21 data fields</t>
  </si>
  <si>
    <t>unsure</t>
  </si>
  <si>
    <t>pulled in</t>
  </si>
  <si>
    <t>worked on camera issue</t>
  </si>
  <si>
    <t xml:space="preserve">reconx picture taken </t>
  </si>
  <si>
    <t>Scott fixes camera</t>
  </si>
  <si>
    <t>dead battery</t>
  </si>
  <si>
    <t>partial camera issues</t>
  </si>
  <si>
    <t>camera issues</t>
  </si>
  <si>
    <t>fixed</t>
  </si>
  <si>
    <t>First day of live box allowed during personnel presence</t>
  </si>
  <si>
    <t>Coho at this time seemed like an outlier. Changed to chum. No video or photos available (JS- Agrees)</t>
  </si>
  <si>
    <t>Capture Code</t>
  </si>
  <si>
    <t>Count of Capture Code</t>
  </si>
  <si>
    <t>Row Labels</t>
  </si>
  <si>
    <t xml:space="preserve">Chum </t>
  </si>
  <si>
    <t>Live Box and Video</t>
  </si>
  <si>
    <t>Column Labels</t>
  </si>
  <si>
    <t>Salmon captured</t>
  </si>
  <si>
    <t>Both</t>
  </si>
  <si>
    <t>with 24 both</t>
  </si>
  <si>
    <t>box and video</t>
  </si>
  <si>
    <t>Species ID Method</t>
  </si>
  <si>
    <t>Count of Wheel Operating</t>
  </si>
  <si>
    <t>not operating</t>
  </si>
  <si>
    <t>Wheel operating days between June 13 and September 11 (91 day period)</t>
  </si>
  <si>
    <t>Operating</t>
  </si>
  <si>
    <t>partial day</t>
  </si>
  <si>
    <t>Stopped by debris</t>
  </si>
  <si>
    <t>Reasons for partial days</t>
  </si>
  <si>
    <t>maintainance</t>
  </si>
  <si>
    <t>drifted in</t>
  </si>
  <si>
    <t>River stage dropped causing wheel to hit bottom</t>
  </si>
  <si>
    <t>Reasons for not operating days</t>
  </si>
  <si>
    <t>Days with no catch</t>
  </si>
  <si>
    <t>Average daily catch</t>
  </si>
  <si>
    <t>Max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</si>
</sst>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yyyy\-mm\-dd\ \ \ \ hh:mm"/>
    <numFmt numFmtId="165" formatCode="yyyy\-mm\-dd\ \ \ \ hh:mm:ss"/>
    <numFmt numFmtId="166" formatCode="0.0"/>
    <numFmt numFmtId="167" formatCode="[$-409]d\-mmm;@"/>
    <numFmt numFmtId="168" formatCode="mm/dd/yy;@"/>
    <numFmt numFmtId="169" formatCode="#\ ?/10"/>
    <numFmt numFmtId="170" formatCode="0.0%"/>
    <numFmt numFmtId="171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55">
    <xf numFmtId="0" fontId="0" fillId="0" borderId="0" xfId="0"/>
    <xf numFmtId="21" fontId="0" fillId="0" borderId="0" xfId="0" applyNumberFormat="1"/>
    <xf numFmtId="0" fontId="0" fillId="0" borderId="1" xfId="0" applyBorder="1"/>
    <xf numFmtId="164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168" fontId="0" fillId="0" borderId="0" xfId="0" applyNumberFormat="1"/>
    <xf numFmtId="167" fontId="0" fillId="0" borderId="0" xfId="0" applyNumberFormat="1" applyFont="1" applyAlignment="1">
      <alignment horizontal="center"/>
    </xf>
    <xf numFmtId="167" fontId="0" fillId="0" borderId="0" xfId="0" applyNumberFormat="1" applyFont="1" applyFill="1" applyAlignment="1">
      <alignment horizont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5" borderId="2" xfId="0" applyFont="1" applyFill="1" applyBorder="1"/>
    <xf numFmtId="0" fontId="0" fillId="5" borderId="3" xfId="0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0" fillId="5" borderId="5" xfId="0" applyFill="1" applyBorder="1"/>
    <xf numFmtId="1" fontId="0" fillId="5" borderId="7" xfId="0" applyNumberFormat="1" applyFill="1" applyBorder="1"/>
    <xf numFmtId="0" fontId="0" fillId="5" borderId="8" xfId="0" applyFill="1" applyBorder="1"/>
    <xf numFmtId="1" fontId="0" fillId="5" borderId="6" xfId="0" applyNumberFormat="1" applyFill="1" applyBorder="1" applyAlignment="1">
      <alignment horizontal="center"/>
    </xf>
    <xf numFmtId="164" fontId="0" fillId="0" borderId="1" xfId="0" applyNumberFormat="1" applyBorder="1"/>
    <xf numFmtId="0" fontId="0" fillId="2" borderId="1" xfId="0" applyFill="1" applyBorder="1"/>
    <xf numFmtId="167" fontId="0" fillId="0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right"/>
    </xf>
    <xf numFmtId="1" fontId="1" fillId="0" borderId="9" xfId="0" applyNumberFormat="1" applyFont="1" applyBorder="1"/>
    <xf numFmtId="0" fontId="1" fillId="5" borderId="10" xfId="0" applyFont="1" applyFill="1" applyBorder="1"/>
    <xf numFmtId="0" fontId="0" fillId="0" borderId="0" xfId="0" applyAlignment="1">
      <alignment horizontal="center"/>
    </xf>
    <xf numFmtId="0" fontId="0" fillId="6" borderId="0" xfId="0" applyFill="1"/>
    <xf numFmtId="164" fontId="0" fillId="6" borderId="0" xfId="0" applyNumberFormat="1" applyFill="1"/>
    <xf numFmtId="0" fontId="0" fillId="6" borderId="0" xfId="0" applyFill="1" applyAlignment="1">
      <alignment horizont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" fontId="0" fillId="0" borderId="0" xfId="0" applyNumberFormat="1"/>
    <xf numFmtId="2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ill="1"/>
    <xf numFmtId="1" fontId="0" fillId="6" borderId="0" xfId="0" applyNumberFormat="1" applyFill="1" applyAlignment="1">
      <alignment horizontal="center"/>
    </xf>
    <xf numFmtId="0" fontId="0" fillId="6" borderId="0" xfId="0" applyNumberFormat="1" applyFill="1"/>
    <xf numFmtId="14" fontId="0" fillId="6" borderId="0" xfId="0" applyNumberFormat="1" applyFill="1" applyAlignment="1">
      <alignment horizontal="left"/>
    </xf>
    <xf numFmtId="167" fontId="0" fillId="6" borderId="0" xfId="0" applyNumberFormat="1" applyFont="1" applyFill="1" applyBorder="1" applyAlignment="1">
      <alignment horizontal="center"/>
    </xf>
    <xf numFmtId="1" fontId="0" fillId="6" borderId="0" xfId="0" applyNumberFormat="1" applyFill="1" applyAlignment="1">
      <alignment horizontal="right"/>
    </xf>
    <xf numFmtId="0" fontId="1" fillId="0" borderId="0" xfId="0" applyFont="1"/>
    <xf numFmtId="14" fontId="0" fillId="0" borderId="0" xfId="0" applyNumberFormat="1" applyFill="1" applyAlignment="1">
      <alignment horizontal="left"/>
    </xf>
    <xf numFmtId="0" fontId="0" fillId="0" borderId="0" xfId="0" applyNumberFormat="1" applyFill="1"/>
    <xf numFmtId="0" fontId="0" fillId="0" borderId="0" xfId="0" applyFont="1"/>
    <xf numFmtId="171" fontId="1" fillId="0" borderId="0" xfId="0" applyNumberFormat="1" applyFont="1"/>
    <xf numFmtId="171" fontId="0" fillId="0" borderId="0" xfId="0" applyNumberFormat="1"/>
    <xf numFmtId="1" fontId="0" fillId="0" borderId="0" xfId="0" applyNumberFormat="1" applyFont="1"/>
    <xf numFmtId="170" fontId="0" fillId="0" borderId="0" xfId="0" applyNumberFormat="1"/>
    <xf numFmtId="0" fontId="0" fillId="0" borderId="0" xfId="0" applyAlignment="1">
      <alignment horizontal="center"/>
    </xf>
    <xf numFmtId="171" fontId="0" fillId="6" borderId="0" xfId="0" applyNumberFormat="1" applyFill="1"/>
    <xf numFmtId="171" fontId="0" fillId="6" borderId="0" xfId="0" applyNumberFormat="1" applyFill="1" applyBorder="1"/>
    <xf numFmtId="0" fontId="0" fillId="6" borderId="0" xfId="0" applyFill="1" applyBorder="1"/>
    <xf numFmtId="21" fontId="0" fillId="6" borderId="0" xfId="0" applyNumberFormat="1" applyFill="1"/>
    <xf numFmtId="2" fontId="0" fillId="6" borderId="0" xfId="0" applyNumberFormat="1" applyFill="1" applyAlignment="1">
      <alignment horizontal="center"/>
    </xf>
    <xf numFmtId="20" fontId="0" fillId="6" borderId="0" xfId="0" applyNumberFormat="1" applyFill="1" applyAlignment="1">
      <alignment horizontal="center"/>
    </xf>
    <xf numFmtId="1" fontId="0" fillId="6" borderId="0" xfId="0" applyNumberFormat="1" applyFill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0" fillId="3" borderId="1" xfId="0" applyNumberFormat="1" applyFill="1" applyBorder="1" applyAlignment="1">
      <alignment horizontal="left" vertical="center"/>
    </xf>
    <xf numFmtId="168" fontId="0" fillId="0" borderId="0" xfId="0" applyNumberFormat="1" applyAlignment="1">
      <alignment horizontal="left"/>
    </xf>
    <xf numFmtId="168" fontId="0" fillId="6" borderId="0" xfId="0" applyNumberFormat="1" applyFill="1" applyAlignment="1">
      <alignment horizontal="left"/>
    </xf>
    <xf numFmtId="168" fontId="0" fillId="7" borderId="0" xfId="0" applyNumberFormat="1" applyFill="1" applyAlignment="1">
      <alignment horizontal="left"/>
    </xf>
    <xf numFmtId="165" fontId="0" fillId="0" borderId="1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165" fontId="0" fillId="6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22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right" wrapText="1"/>
    </xf>
    <xf numFmtId="0" fontId="11" fillId="0" borderId="0" xfId="0" applyFont="1" applyFill="1" applyAlignment="1">
      <alignment horizontal="center" wrapText="1"/>
    </xf>
    <xf numFmtId="0" fontId="11" fillId="0" borderId="0" xfId="0" applyFont="1" applyFill="1"/>
    <xf numFmtId="0" fontId="10" fillId="0" borderId="0" xfId="0" applyFont="1" applyFill="1" applyAlignment="1">
      <alignment horizontal="center"/>
    </xf>
    <xf numFmtId="0" fontId="10" fillId="0" borderId="0" xfId="0" applyFont="1" applyFill="1"/>
    <xf numFmtId="14" fontId="10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right" wrapText="1"/>
    </xf>
    <xf numFmtId="14" fontId="11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wrapText="1"/>
    </xf>
    <xf numFmtId="170" fontId="10" fillId="0" borderId="0" xfId="0" applyNumberFormat="1" applyFont="1" applyFill="1" applyAlignment="1">
      <alignment horizontal="center"/>
    </xf>
    <xf numFmtId="2" fontId="0" fillId="0" borderId="0" xfId="0" applyNumberFormat="1"/>
    <xf numFmtId="9" fontId="0" fillId="0" borderId="0" xfId="0" applyNumberFormat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1" xfId="0" applyFont="1" applyBorder="1" applyAlignment="1">
      <alignment horizontal="center"/>
    </xf>
    <xf numFmtId="9" fontId="1" fillId="0" borderId="11" xfId="0" applyNumberFormat="1" applyFont="1" applyBorder="1" applyAlignment="1">
      <alignment horizontal="center"/>
    </xf>
    <xf numFmtId="9" fontId="0" fillId="0" borderId="11" xfId="0" applyNumberFormat="1" applyFont="1" applyBorder="1" applyAlignment="1">
      <alignment horizontal="center"/>
    </xf>
    <xf numFmtId="170" fontId="0" fillId="0" borderId="11" xfId="0" applyNumberFormat="1" applyFont="1" applyBorder="1" applyAlignment="1">
      <alignment horizontal="center"/>
    </xf>
    <xf numFmtId="168" fontId="0" fillId="3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8" fontId="0" fillId="6" borderId="0" xfId="0" applyNumberFormat="1" applyFill="1" applyAlignment="1">
      <alignment horizontal="right"/>
    </xf>
    <xf numFmtId="168" fontId="0" fillId="7" borderId="0" xfId="0" applyNumberFormat="1" applyFill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0" xfId="0" applyFont="1" applyFill="1"/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" fontId="11" fillId="0" borderId="0" xfId="0" applyNumberFormat="1" applyFont="1" applyFill="1" applyAlignment="1">
      <alignment horizontal="center" vertical="center"/>
    </xf>
    <xf numFmtId="170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69" fontId="11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169" fontId="10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170" fontId="10" fillId="0" borderId="0" xfId="0" applyNumberFormat="1" applyFont="1" applyFill="1" applyAlignment="1">
      <alignment horizontal="right"/>
    </xf>
    <xf numFmtId="1" fontId="10" fillId="0" borderId="0" xfId="0" applyNumberFormat="1" applyFont="1" applyFill="1" applyAlignment="1">
      <alignment horizontal="right"/>
    </xf>
    <xf numFmtId="0" fontId="12" fillId="0" borderId="0" xfId="1" applyFont="1" applyFill="1" applyAlignment="1" applyProtection="1"/>
    <xf numFmtId="170" fontId="11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10"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and Cumulative Fish Passage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487263948739942"/>
          <c:y val="0.12057742782152232"/>
          <c:w val="0.84043638545181676"/>
          <c:h val="0.78803898175829556"/>
        </c:manualLayout>
      </c:layout>
      <c:lineChart>
        <c:grouping val="standard"/>
        <c:varyColors val="0"/>
        <c:ser>
          <c:idx val="2"/>
          <c:order val="0"/>
          <c:tx>
            <c:v>Daily</c:v>
          </c:tx>
          <c:spPr>
            <a:ln>
              <a:solidFill>
                <a:srgbClr val="1F497D"/>
              </a:solidFill>
            </a:ln>
          </c:spPr>
          <c:marker>
            <c:symbol val="none"/>
          </c:marker>
          <c:cat>
            <c:numRef>
              <c:f>'DIDSON All Species'!$A$10:$A$126</c:f>
              <c:numCache>
                <c:formatCode>m/d/yy;@</c:formatCode>
                <c:ptCount val="117"/>
                <c:pt idx="0">
                  <c:v>41051</c:v>
                </c:pt>
                <c:pt idx="1">
                  <c:v>41052</c:v>
                </c:pt>
                <c:pt idx="2">
                  <c:v>41053</c:v>
                </c:pt>
                <c:pt idx="3">
                  <c:v>41054</c:v>
                </c:pt>
                <c:pt idx="4">
                  <c:v>41055</c:v>
                </c:pt>
                <c:pt idx="5">
                  <c:v>41056</c:v>
                </c:pt>
                <c:pt idx="6">
                  <c:v>41057</c:v>
                </c:pt>
                <c:pt idx="7">
                  <c:v>41058</c:v>
                </c:pt>
                <c:pt idx="8">
                  <c:v>41059</c:v>
                </c:pt>
                <c:pt idx="9">
                  <c:v>41060</c:v>
                </c:pt>
                <c:pt idx="10">
                  <c:v>41061</c:v>
                </c:pt>
                <c:pt idx="11">
                  <c:v>41062</c:v>
                </c:pt>
                <c:pt idx="12">
                  <c:v>41063</c:v>
                </c:pt>
                <c:pt idx="13">
                  <c:v>41064</c:v>
                </c:pt>
                <c:pt idx="14">
                  <c:v>41065</c:v>
                </c:pt>
                <c:pt idx="15">
                  <c:v>41066</c:v>
                </c:pt>
                <c:pt idx="16">
                  <c:v>41067</c:v>
                </c:pt>
                <c:pt idx="17">
                  <c:v>41068</c:v>
                </c:pt>
                <c:pt idx="18">
                  <c:v>41069</c:v>
                </c:pt>
                <c:pt idx="19">
                  <c:v>41070</c:v>
                </c:pt>
                <c:pt idx="20">
                  <c:v>41071</c:v>
                </c:pt>
                <c:pt idx="21">
                  <c:v>41072</c:v>
                </c:pt>
                <c:pt idx="22">
                  <c:v>41073</c:v>
                </c:pt>
                <c:pt idx="23">
                  <c:v>41074</c:v>
                </c:pt>
                <c:pt idx="24">
                  <c:v>41075</c:v>
                </c:pt>
                <c:pt idx="25">
                  <c:v>41076</c:v>
                </c:pt>
                <c:pt idx="26">
                  <c:v>41077</c:v>
                </c:pt>
                <c:pt idx="27">
                  <c:v>41078</c:v>
                </c:pt>
                <c:pt idx="28">
                  <c:v>41079</c:v>
                </c:pt>
                <c:pt idx="29">
                  <c:v>41080</c:v>
                </c:pt>
                <c:pt idx="30">
                  <c:v>41081</c:v>
                </c:pt>
                <c:pt idx="31">
                  <c:v>41082</c:v>
                </c:pt>
                <c:pt idx="32">
                  <c:v>41083</c:v>
                </c:pt>
                <c:pt idx="33">
                  <c:v>41084</c:v>
                </c:pt>
                <c:pt idx="34">
                  <c:v>41085</c:v>
                </c:pt>
                <c:pt idx="35">
                  <c:v>41086</c:v>
                </c:pt>
                <c:pt idx="36">
                  <c:v>41087</c:v>
                </c:pt>
                <c:pt idx="37">
                  <c:v>41088</c:v>
                </c:pt>
                <c:pt idx="38">
                  <c:v>41089</c:v>
                </c:pt>
                <c:pt idx="39">
                  <c:v>41090</c:v>
                </c:pt>
                <c:pt idx="40">
                  <c:v>41091</c:v>
                </c:pt>
                <c:pt idx="41">
                  <c:v>41092</c:v>
                </c:pt>
                <c:pt idx="42">
                  <c:v>41093</c:v>
                </c:pt>
                <c:pt idx="43">
                  <c:v>41094</c:v>
                </c:pt>
                <c:pt idx="44">
                  <c:v>41095</c:v>
                </c:pt>
                <c:pt idx="45">
                  <c:v>41096</c:v>
                </c:pt>
                <c:pt idx="46">
                  <c:v>41097</c:v>
                </c:pt>
                <c:pt idx="47">
                  <c:v>41098</c:v>
                </c:pt>
                <c:pt idx="48">
                  <c:v>41099</c:v>
                </c:pt>
                <c:pt idx="49">
                  <c:v>41100</c:v>
                </c:pt>
                <c:pt idx="50">
                  <c:v>41101</c:v>
                </c:pt>
                <c:pt idx="51">
                  <c:v>41102</c:v>
                </c:pt>
                <c:pt idx="52">
                  <c:v>41103</c:v>
                </c:pt>
                <c:pt idx="53">
                  <c:v>41104</c:v>
                </c:pt>
                <c:pt idx="54">
                  <c:v>41105</c:v>
                </c:pt>
                <c:pt idx="55">
                  <c:v>41106</c:v>
                </c:pt>
                <c:pt idx="56">
                  <c:v>41107</c:v>
                </c:pt>
                <c:pt idx="57">
                  <c:v>41108</c:v>
                </c:pt>
                <c:pt idx="58">
                  <c:v>41109</c:v>
                </c:pt>
                <c:pt idx="59">
                  <c:v>41110</c:v>
                </c:pt>
                <c:pt idx="60">
                  <c:v>41111</c:v>
                </c:pt>
                <c:pt idx="61">
                  <c:v>41112</c:v>
                </c:pt>
                <c:pt idx="62">
                  <c:v>41113</c:v>
                </c:pt>
                <c:pt idx="63">
                  <c:v>41114</c:v>
                </c:pt>
                <c:pt idx="64">
                  <c:v>41115</c:v>
                </c:pt>
                <c:pt idx="65">
                  <c:v>41116</c:v>
                </c:pt>
                <c:pt idx="66">
                  <c:v>41117</c:v>
                </c:pt>
                <c:pt idx="67">
                  <c:v>41118</c:v>
                </c:pt>
                <c:pt idx="68">
                  <c:v>41119</c:v>
                </c:pt>
                <c:pt idx="69">
                  <c:v>41120</c:v>
                </c:pt>
                <c:pt idx="70">
                  <c:v>41121</c:v>
                </c:pt>
                <c:pt idx="71">
                  <c:v>41122</c:v>
                </c:pt>
                <c:pt idx="72">
                  <c:v>41123</c:v>
                </c:pt>
                <c:pt idx="73">
                  <c:v>41124</c:v>
                </c:pt>
                <c:pt idx="74">
                  <c:v>41125</c:v>
                </c:pt>
                <c:pt idx="75">
                  <c:v>41126</c:v>
                </c:pt>
                <c:pt idx="76">
                  <c:v>41127</c:v>
                </c:pt>
                <c:pt idx="77">
                  <c:v>41128</c:v>
                </c:pt>
                <c:pt idx="78">
                  <c:v>41129</c:v>
                </c:pt>
                <c:pt idx="79">
                  <c:v>41130</c:v>
                </c:pt>
                <c:pt idx="80">
                  <c:v>41131</c:v>
                </c:pt>
                <c:pt idx="81">
                  <c:v>41132</c:v>
                </c:pt>
                <c:pt idx="82">
                  <c:v>41133</c:v>
                </c:pt>
                <c:pt idx="83">
                  <c:v>41134</c:v>
                </c:pt>
                <c:pt idx="84">
                  <c:v>41135</c:v>
                </c:pt>
                <c:pt idx="85">
                  <c:v>41136</c:v>
                </c:pt>
                <c:pt idx="86">
                  <c:v>41137</c:v>
                </c:pt>
                <c:pt idx="87">
                  <c:v>41138</c:v>
                </c:pt>
                <c:pt idx="88">
                  <c:v>41139</c:v>
                </c:pt>
                <c:pt idx="89">
                  <c:v>41140</c:v>
                </c:pt>
                <c:pt idx="90">
                  <c:v>41141</c:v>
                </c:pt>
                <c:pt idx="91">
                  <c:v>41142</c:v>
                </c:pt>
                <c:pt idx="92">
                  <c:v>41143</c:v>
                </c:pt>
                <c:pt idx="93">
                  <c:v>41144</c:v>
                </c:pt>
                <c:pt idx="94">
                  <c:v>41145</c:v>
                </c:pt>
                <c:pt idx="95">
                  <c:v>41146</c:v>
                </c:pt>
                <c:pt idx="96">
                  <c:v>41147</c:v>
                </c:pt>
                <c:pt idx="97">
                  <c:v>41148</c:v>
                </c:pt>
                <c:pt idx="98">
                  <c:v>41149</c:v>
                </c:pt>
                <c:pt idx="99">
                  <c:v>41150</c:v>
                </c:pt>
                <c:pt idx="100">
                  <c:v>41151</c:v>
                </c:pt>
                <c:pt idx="101">
                  <c:v>41152</c:v>
                </c:pt>
                <c:pt idx="102">
                  <c:v>41153</c:v>
                </c:pt>
                <c:pt idx="103">
                  <c:v>41154</c:v>
                </c:pt>
                <c:pt idx="104">
                  <c:v>41155</c:v>
                </c:pt>
                <c:pt idx="105">
                  <c:v>41156</c:v>
                </c:pt>
                <c:pt idx="106">
                  <c:v>41157</c:v>
                </c:pt>
                <c:pt idx="107">
                  <c:v>41158</c:v>
                </c:pt>
                <c:pt idx="108">
                  <c:v>41159</c:v>
                </c:pt>
                <c:pt idx="109">
                  <c:v>41160</c:v>
                </c:pt>
                <c:pt idx="110">
                  <c:v>41161</c:v>
                </c:pt>
                <c:pt idx="111">
                  <c:v>41162</c:v>
                </c:pt>
                <c:pt idx="112">
                  <c:v>41163</c:v>
                </c:pt>
                <c:pt idx="113">
                  <c:v>41164</c:v>
                </c:pt>
                <c:pt idx="114">
                  <c:v>41165</c:v>
                </c:pt>
                <c:pt idx="115">
                  <c:v>41166</c:v>
                </c:pt>
                <c:pt idx="116">
                  <c:v>41167</c:v>
                </c:pt>
              </c:numCache>
            </c:numRef>
          </c:cat>
          <c:val>
            <c:numRef>
              <c:f>'DIDSON All Species'!$B$10:$B$126</c:f>
              <c:numCache>
                <c:formatCode>General</c:formatCode>
                <c:ptCount val="117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12</c:v>
                </c:pt>
                <c:pt idx="8">
                  <c:v>7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9</c:v>
                </c:pt>
                <c:pt idx="13">
                  <c:v>7</c:v>
                </c:pt>
                <c:pt idx="14">
                  <c:v>9</c:v>
                </c:pt>
                <c:pt idx="15">
                  <c:v>20</c:v>
                </c:pt>
                <c:pt idx="16">
                  <c:v>20</c:v>
                </c:pt>
                <c:pt idx="17">
                  <c:v>31</c:v>
                </c:pt>
                <c:pt idx="18">
                  <c:v>24</c:v>
                </c:pt>
                <c:pt idx="19">
                  <c:v>14</c:v>
                </c:pt>
                <c:pt idx="20">
                  <c:v>33</c:v>
                </c:pt>
                <c:pt idx="21">
                  <c:v>20</c:v>
                </c:pt>
                <c:pt idx="22">
                  <c:v>13</c:v>
                </c:pt>
                <c:pt idx="23">
                  <c:v>20</c:v>
                </c:pt>
                <c:pt idx="24">
                  <c:v>27</c:v>
                </c:pt>
                <c:pt idx="25">
                  <c:v>26</c:v>
                </c:pt>
                <c:pt idx="26">
                  <c:v>20</c:v>
                </c:pt>
                <c:pt idx="27">
                  <c:v>29</c:v>
                </c:pt>
                <c:pt idx="28">
                  <c:v>8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10</c:v>
                </c:pt>
                <c:pt idx="40">
                  <c:v>12</c:v>
                </c:pt>
                <c:pt idx="41">
                  <c:v>6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8</c:v>
                </c:pt>
                <c:pt idx="46">
                  <c:v>8</c:v>
                </c:pt>
                <c:pt idx="47">
                  <c:v>10</c:v>
                </c:pt>
                <c:pt idx="48">
                  <c:v>8</c:v>
                </c:pt>
                <c:pt idx="49">
                  <c:v>13</c:v>
                </c:pt>
                <c:pt idx="50">
                  <c:v>10</c:v>
                </c:pt>
                <c:pt idx="51">
                  <c:v>11</c:v>
                </c:pt>
                <c:pt idx="52">
                  <c:v>4</c:v>
                </c:pt>
                <c:pt idx="53">
                  <c:v>13</c:v>
                </c:pt>
                <c:pt idx="54">
                  <c:v>16</c:v>
                </c:pt>
                <c:pt idx="55">
                  <c:v>7</c:v>
                </c:pt>
                <c:pt idx="56">
                  <c:v>19</c:v>
                </c:pt>
                <c:pt idx="57">
                  <c:v>60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81</c:v>
                </c:pt>
                <c:pt idx="62">
                  <c:v>81</c:v>
                </c:pt>
                <c:pt idx="63">
                  <c:v>81</c:v>
                </c:pt>
                <c:pt idx="64">
                  <c:v>81</c:v>
                </c:pt>
                <c:pt idx="65">
                  <c:v>81</c:v>
                </c:pt>
                <c:pt idx="66">
                  <c:v>81</c:v>
                </c:pt>
                <c:pt idx="67">
                  <c:v>81</c:v>
                </c:pt>
                <c:pt idx="68">
                  <c:v>81</c:v>
                </c:pt>
                <c:pt idx="69">
                  <c:v>81</c:v>
                </c:pt>
                <c:pt idx="70">
                  <c:v>151</c:v>
                </c:pt>
                <c:pt idx="71">
                  <c:v>93</c:v>
                </c:pt>
                <c:pt idx="72">
                  <c:v>120</c:v>
                </c:pt>
                <c:pt idx="73">
                  <c:v>143</c:v>
                </c:pt>
                <c:pt idx="74">
                  <c:v>93</c:v>
                </c:pt>
                <c:pt idx="75">
                  <c:v>74</c:v>
                </c:pt>
                <c:pt idx="76">
                  <c:v>164</c:v>
                </c:pt>
                <c:pt idx="77">
                  <c:v>64</c:v>
                </c:pt>
                <c:pt idx="78">
                  <c:v>67</c:v>
                </c:pt>
                <c:pt idx="79">
                  <c:v>72</c:v>
                </c:pt>
                <c:pt idx="80">
                  <c:v>35</c:v>
                </c:pt>
                <c:pt idx="81">
                  <c:v>50</c:v>
                </c:pt>
                <c:pt idx="82">
                  <c:v>35</c:v>
                </c:pt>
                <c:pt idx="83">
                  <c:v>30</c:v>
                </c:pt>
                <c:pt idx="84">
                  <c:v>27</c:v>
                </c:pt>
                <c:pt idx="85">
                  <c:v>43</c:v>
                </c:pt>
                <c:pt idx="86">
                  <c:v>19</c:v>
                </c:pt>
                <c:pt idx="87">
                  <c:v>12</c:v>
                </c:pt>
                <c:pt idx="88">
                  <c:v>15</c:v>
                </c:pt>
                <c:pt idx="89">
                  <c:v>16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9</c:v>
                </c:pt>
                <c:pt idx="94">
                  <c:v>17</c:v>
                </c:pt>
                <c:pt idx="95">
                  <c:v>29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13</c:v>
                </c:pt>
                <c:pt idx="100">
                  <c:v>6</c:v>
                </c:pt>
                <c:pt idx="101">
                  <c:v>3</c:v>
                </c:pt>
                <c:pt idx="102">
                  <c:v>2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8">
                  <c:v>4</c:v>
                </c:pt>
                <c:pt idx="109">
                  <c:v>3</c:v>
                </c:pt>
                <c:pt idx="110">
                  <c:v>2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3</c:v>
                </c:pt>
                <c:pt idx="115">
                  <c:v>2</c:v>
                </c:pt>
                <c:pt idx="1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Cumulative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'DIDSON All Species'!$A$10:$A$126</c:f>
              <c:numCache>
                <c:formatCode>m/d/yy;@</c:formatCode>
                <c:ptCount val="117"/>
                <c:pt idx="0">
                  <c:v>41051</c:v>
                </c:pt>
                <c:pt idx="1">
                  <c:v>41052</c:v>
                </c:pt>
                <c:pt idx="2">
                  <c:v>41053</c:v>
                </c:pt>
                <c:pt idx="3">
                  <c:v>41054</c:v>
                </c:pt>
                <c:pt idx="4">
                  <c:v>41055</c:v>
                </c:pt>
                <c:pt idx="5">
                  <c:v>41056</c:v>
                </c:pt>
                <c:pt idx="6">
                  <c:v>41057</c:v>
                </c:pt>
                <c:pt idx="7">
                  <c:v>41058</c:v>
                </c:pt>
                <c:pt idx="8">
                  <c:v>41059</c:v>
                </c:pt>
                <c:pt idx="9">
                  <c:v>41060</c:v>
                </c:pt>
                <c:pt idx="10">
                  <c:v>41061</c:v>
                </c:pt>
                <c:pt idx="11">
                  <c:v>41062</c:v>
                </c:pt>
                <c:pt idx="12">
                  <c:v>41063</c:v>
                </c:pt>
                <c:pt idx="13">
                  <c:v>41064</c:v>
                </c:pt>
                <c:pt idx="14">
                  <c:v>41065</c:v>
                </c:pt>
                <c:pt idx="15">
                  <c:v>41066</c:v>
                </c:pt>
                <c:pt idx="16">
                  <c:v>41067</c:v>
                </c:pt>
                <c:pt idx="17">
                  <c:v>41068</c:v>
                </c:pt>
                <c:pt idx="18">
                  <c:v>41069</c:v>
                </c:pt>
                <c:pt idx="19">
                  <c:v>41070</c:v>
                </c:pt>
                <c:pt idx="20">
                  <c:v>41071</c:v>
                </c:pt>
                <c:pt idx="21">
                  <c:v>41072</c:v>
                </c:pt>
                <c:pt idx="22">
                  <c:v>41073</c:v>
                </c:pt>
                <c:pt idx="23">
                  <c:v>41074</c:v>
                </c:pt>
                <c:pt idx="24">
                  <c:v>41075</c:v>
                </c:pt>
                <c:pt idx="25">
                  <c:v>41076</c:v>
                </c:pt>
                <c:pt idx="26">
                  <c:v>41077</c:v>
                </c:pt>
                <c:pt idx="27">
                  <c:v>41078</c:v>
                </c:pt>
                <c:pt idx="28">
                  <c:v>41079</c:v>
                </c:pt>
                <c:pt idx="29">
                  <c:v>41080</c:v>
                </c:pt>
                <c:pt idx="30">
                  <c:v>41081</c:v>
                </c:pt>
                <c:pt idx="31">
                  <c:v>41082</c:v>
                </c:pt>
                <c:pt idx="32">
                  <c:v>41083</c:v>
                </c:pt>
                <c:pt idx="33">
                  <c:v>41084</c:v>
                </c:pt>
                <c:pt idx="34">
                  <c:v>41085</c:v>
                </c:pt>
                <c:pt idx="35">
                  <c:v>41086</c:v>
                </c:pt>
                <c:pt idx="36">
                  <c:v>41087</c:v>
                </c:pt>
                <c:pt idx="37">
                  <c:v>41088</c:v>
                </c:pt>
                <c:pt idx="38">
                  <c:v>41089</c:v>
                </c:pt>
                <c:pt idx="39">
                  <c:v>41090</c:v>
                </c:pt>
                <c:pt idx="40">
                  <c:v>41091</c:v>
                </c:pt>
                <c:pt idx="41">
                  <c:v>41092</c:v>
                </c:pt>
                <c:pt idx="42">
                  <c:v>41093</c:v>
                </c:pt>
                <c:pt idx="43">
                  <c:v>41094</c:v>
                </c:pt>
                <c:pt idx="44">
                  <c:v>41095</c:v>
                </c:pt>
                <c:pt idx="45">
                  <c:v>41096</c:v>
                </c:pt>
                <c:pt idx="46">
                  <c:v>41097</c:v>
                </c:pt>
                <c:pt idx="47">
                  <c:v>41098</c:v>
                </c:pt>
                <c:pt idx="48">
                  <c:v>41099</c:v>
                </c:pt>
                <c:pt idx="49">
                  <c:v>41100</c:v>
                </c:pt>
                <c:pt idx="50">
                  <c:v>41101</c:v>
                </c:pt>
                <c:pt idx="51">
                  <c:v>41102</c:v>
                </c:pt>
                <c:pt idx="52">
                  <c:v>41103</c:v>
                </c:pt>
                <c:pt idx="53">
                  <c:v>41104</c:v>
                </c:pt>
                <c:pt idx="54">
                  <c:v>41105</c:v>
                </c:pt>
                <c:pt idx="55">
                  <c:v>41106</c:v>
                </c:pt>
                <c:pt idx="56">
                  <c:v>41107</c:v>
                </c:pt>
                <c:pt idx="57">
                  <c:v>41108</c:v>
                </c:pt>
                <c:pt idx="58">
                  <c:v>41109</c:v>
                </c:pt>
                <c:pt idx="59">
                  <c:v>41110</c:v>
                </c:pt>
                <c:pt idx="60">
                  <c:v>41111</c:v>
                </c:pt>
                <c:pt idx="61">
                  <c:v>41112</c:v>
                </c:pt>
                <c:pt idx="62">
                  <c:v>41113</c:v>
                </c:pt>
                <c:pt idx="63">
                  <c:v>41114</c:v>
                </c:pt>
                <c:pt idx="64">
                  <c:v>41115</c:v>
                </c:pt>
                <c:pt idx="65">
                  <c:v>41116</c:v>
                </c:pt>
                <c:pt idx="66">
                  <c:v>41117</c:v>
                </c:pt>
                <c:pt idx="67">
                  <c:v>41118</c:v>
                </c:pt>
                <c:pt idx="68">
                  <c:v>41119</c:v>
                </c:pt>
                <c:pt idx="69">
                  <c:v>41120</c:v>
                </c:pt>
                <c:pt idx="70">
                  <c:v>41121</c:v>
                </c:pt>
                <c:pt idx="71">
                  <c:v>41122</c:v>
                </c:pt>
                <c:pt idx="72">
                  <c:v>41123</c:v>
                </c:pt>
                <c:pt idx="73">
                  <c:v>41124</c:v>
                </c:pt>
                <c:pt idx="74">
                  <c:v>41125</c:v>
                </c:pt>
                <c:pt idx="75">
                  <c:v>41126</c:v>
                </c:pt>
                <c:pt idx="76">
                  <c:v>41127</c:v>
                </c:pt>
                <c:pt idx="77">
                  <c:v>41128</c:v>
                </c:pt>
                <c:pt idx="78">
                  <c:v>41129</c:v>
                </c:pt>
                <c:pt idx="79">
                  <c:v>41130</c:v>
                </c:pt>
                <c:pt idx="80">
                  <c:v>41131</c:v>
                </c:pt>
                <c:pt idx="81">
                  <c:v>41132</c:v>
                </c:pt>
                <c:pt idx="82">
                  <c:v>41133</c:v>
                </c:pt>
                <c:pt idx="83">
                  <c:v>41134</c:v>
                </c:pt>
                <c:pt idx="84">
                  <c:v>41135</c:v>
                </c:pt>
                <c:pt idx="85">
                  <c:v>41136</c:v>
                </c:pt>
                <c:pt idx="86">
                  <c:v>41137</c:v>
                </c:pt>
                <c:pt idx="87">
                  <c:v>41138</c:v>
                </c:pt>
                <c:pt idx="88">
                  <c:v>41139</c:v>
                </c:pt>
                <c:pt idx="89">
                  <c:v>41140</c:v>
                </c:pt>
                <c:pt idx="90">
                  <c:v>41141</c:v>
                </c:pt>
                <c:pt idx="91">
                  <c:v>41142</c:v>
                </c:pt>
                <c:pt idx="92">
                  <c:v>41143</c:v>
                </c:pt>
                <c:pt idx="93">
                  <c:v>41144</c:v>
                </c:pt>
                <c:pt idx="94">
                  <c:v>41145</c:v>
                </c:pt>
                <c:pt idx="95">
                  <c:v>41146</c:v>
                </c:pt>
                <c:pt idx="96">
                  <c:v>41147</c:v>
                </c:pt>
                <c:pt idx="97">
                  <c:v>41148</c:v>
                </c:pt>
                <c:pt idx="98">
                  <c:v>41149</c:v>
                </c:pt>
                <c:pt idx="99">
                  <c:v>41150</c:v>
                </c:pt>
                <c:pt idx="100">
                  <c:v>41151</c:v>
                </c:pt>
                <c:pt idx="101">
                  <c:v>41152</c:v>
                </c:pt>
                <c:pt idx="102">
                  <c:v>41153</c:v>
                </c:pt>
                <c:pt idx="103">
                  <c:v>41154</c:v>
                </c:pt>
                <c:pt idx="104">
                  <c:v>41155</c:v>
                </c:pt>
                <c:pt idx="105">
                  <c:v>41156</c:v>
                </c:pt>
                <c:pt idx="106">
                  <c:v>41157</c:v>
                </c:pt>
                <c:pt idx="107">
                  <c:v>41158</c:v>
                </c:pt>
                <c:pt idx="108">
                  <c:v>41159</c:v>
                </c:pt>
                <c:pt idx="109">
                  <c:v>41160</c:v>
                </c:pt>
                <c:pt idx="110">
                  <c:v>41161</c:v>
                </c:pt>
                <c:pt idx="111">
                  <c:v>41162</c:v>
                </c:pt>
                <c:pt idx="112">
                  <c:v>41163</c:v>
                </c:pt>
                <c:pt idx="113">
                  <c:v>41164</c:v>
                </c:pt>
                <c:pt idx="114">
                  <c:v>41165</c:v>
                </c:pt>
                <c:pt idx="115">
                  <c:v>41166</c:v>
                </c:pt>
                <c:pt idx="116">
                  <c:v>41167</c:v>
                </c:pt>
              </c:numCache>
            </c:numRef>
          </c:cat>
          <c:val>
            <c:numRef>
              <c:f>'DIDSON All Species'!$C$10:$C$126</c:f>
              <c:numCache>
                <c:formatCode>General</c:formatCode>
                <c:ptCount val="117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23</c:v>
                </c:pt>
                <c:pt idx="8">
                  <c:v>30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46</c:v>
                </c:pt>
                <c:pt idx="13">
                  <c:v>53</c:v>
                </c:pt>
                <c:pt idx="14">
                  <c:v>62</c:v>
                </c:pt>
                <c:pt idx="15">
                  <c:v>82</c:v>
                </c:pt>
                <c:pt idx="16">
                  <c:v>102</c:v>
                </c:pt>
                <c:pt idx="17">
                  <c:v>133</c:v>
                </c:pt>
                <c:pt idx="18">
                  <c:v>157</c:v>
                </c:pt>
                <c:pt idx="19">
                  <c:v>171</c:v>
                </c:pt>
                <c:pt idx="20">
                  <c:v>204</c:v>
                </c:pt>
                <c:pt idx="21">
                  <c:v>224</c:v>
                </c:pt>
                <c:pt idx="22">
                  <c:v>237</c:v>
                </c:pt>
                <c:pt idx="23">
                  <c:v>257</c:v>
                </c:pt>
                <c:pt idx="24">
                  <c:v>284</c:v>
                </c:pt>
                <c:pt idx="25">
                  <c:v>310</c:v>
                </c:pt>
                <c:pt idx="26">
                  <c:v>330</c:v>
                </c:pt>
                <c:pt idx="27">
                  <c:v>359</c:v>
                </c:pt>
                <c:pt idx="28">
                  <c:v>367</c:v>
                </c:pt>
                <c:pt idx="29">
                  <c:v>374</c:v>
                </c:pt>
                <c:pt idx="30">
                  <c:v>381</c:v>
                </c:pt>
                <c:pt idx="31">
                  <c:v>388</c:v>
                </c:pt>
                <c:pt idx="32">
                  <c:v>395</c:v>
                </c:pt>
                <c:pt idx="33">
                  <c:v>402</c:v>
                </c:pt>
                <c:pt idx="34">
                  <c:v>409</c:v>
                </c:pt>
                <c:pt idx="35">
                  <c:v>416</c:v>
                </c:pt>
                <c:pt idx="36">
                  <c:v>423</c:v>
                </c:pt>
                <c:pt idx="37">
                  <c:v>430</c:v>
                </c:pt>
                <c:pt idx="38">
                  <c:v>437</c:v>
                </c:pt>
                <c:pt idx="39">
                  <c:v>447</c:v>
                </c:pt>
                <c:pt idx="40">
                  <c:v>459</c:v>
                </c:pt>
                <c:pt idx="41">
                  <c:v>465</c:v>
                </c:pt>
                <c:pt idx="42">
                  <c:v>475</c:v>
                </c:pt>
                <c:pt idx="43">
                  <c:v>485</c:v>
                </c:pt>
                <c:pt idx="44">
                  <c:v>496</c:v>
                </c:pt>
                <c:pt idx="45">
                  <c:v>504</c:v>
                </c:pt>
                <c:pt idx="46">
                  <c:v>512</c:v>
                </c:pt>
                <c:pt idx="47">
                  <c:v>522</c:v>
                </c:pt>
                <c:pt idx="48">
                  <c:v>530</c:v>
                </c:pt>
                <c:pt idx="49">
                  <c:v>543</c:v>
                </c:pt>
                <c:pt idx="50">
                  <c:v>553</c:v>
                </c:pt>
                <c:pt idx="51">
                  <c:v>564</c:v>
                </c:pt>
                <c:pt idx="52">
                  <c:v>568</c:v>
                </c:pt>
                <c:pt idx="53">
                  <c:v>581</c:v>
                </c:pt>
                <c:pt idx="54">
                  <c:v>597</c:v>
                </c:pt>
                <c:pt idx="55">
                  <c:v>604</c:v>
                </c:pt>
                <c:pt idx="56">
                  <c:v>623</c:v>
                </c:pt>
                <c:pt idx="57">
                  <c:v>683</c:v>
                </c:pt>
                <c:pt idx="58">
                  <c:v>764</c:v>
                </c:pt>
                <c:pt idx="59">
                  <c:v>845</c:v>
                </c:pt>
                <c:pt idx="60">
                  <c:v>926</c:v>
                </c:pt>
                <c:pt idx="61">
                  <c:v>1007</c:v>
                </c:pt>
                <c:pt idx="62">
                  <c:v>1088</c:v>
                </c:pt>
                <c:pt idx="63">
                  <c:v>1169</c:v>
                </c:pt>
                <c:pt idx="64">
                  <c:v>1250</c:v>
                </c:pt>
                <c:pt idx="65">
                  <c:v>1331</c:v>
                </c:pt>
                <c:pt idx="66">
                  <c:v>1412</c:v>
                </c:pt>
                <c:pt idx="67">
                  <c:v>1493</c:v>
                </c:pt>
                <c:pt idx="68">
                  <c:v>1574</c:v>
                </c:pt>
                <c:pt idx="69">
                  <c:v>1655</c:v>
                </c:pt>
                <c:pt idx="70">
                  <c:v>1806</c:v>
                </c:pt>
                <c:pt idx="71">
                  <c:v>1899</c:v>
                </c:pt>
                <c:pt idx="72">
                  <c:v>2019</c:v>
                </c:pt>
                <c:pt idx="73">
                  <c:v>2162</c:v>
                </c:pt>
                <c:pt idx="74">
                  <c:v>2255</c:v>
                </c:pt>
                <c:pt idx="75">
                  <c:v>2329</c:v>
                </c:pt>
                <c:pt idx="76">
                  <c:v>2493</c:v>
                </c:pt>
                <c:pt idx="77">
                  <c:v>2557</c:v>
                </c:pt>
                <c:pt idx="78">
                  <c:v>2624</c:v>
                </c:pt>
                <c:pt idx="79">
                  <c:v>2696</c:v>
                </c:pt>
                <c:pt idx="80">
                  <c:v>2731</c:v>
                </c:pt>
                <c:pt idx="81">
                  <c:v>2781</c:v>
                </c:pt>
                <c:pt idx="82">
                  <c:v>2816</c:v>
                </c:pt>
                <c:pt idx="83">
                  <c:v>2846</c:v>
                </c:pt>
                <c:pt idx="84">
                  <c:v>2873</c:v>
                </c:pt>
                <c:pt idx="85">
                  <c:v>2916</c:v>
                </c:pt>
                <c:pt idx="86">
                  <c:v>2935</c:v>
                </c:pt>
                <c:pt idx="87">
                  <c:v>2947</c:v>
                </c:pt>
                <c:pt idx="88">
                  <c:v>2962</c:v>
                </c:pt>
                <c:pt idx="89">
                  <c:v>2978</c:v>
                </c:pt>
                <c:pt idx="90">
                  <c:v>2990</c:v>
                </c:pt>
                <c:pt idx="91">
                  <c:v>3002</c:v>
                </c:pt>
                <c:pt idx="92">
                  <c:v>3014</c:v>
                </c:pt>
                <c:pt idx="93">
                  <c:v>3023</c:v>
                </c:pt>
                <c:pt idx="94">
                  <c:v>3040</c:v>
                </c:pt>
                <c:pt idx="95">
                  <c:v>3069</c:v>
                </c:pt>
                <c:pt idx="96">
                  <c:v>3072</c:v>
                </c:pt>
                <c:pt idx="97">
                  <c:v>3074</c:v>
                </c:pt>
                <c:pt idx="98">
                  <c:v>3075</c:v>
                </c:pt>
                <c:pt idx="99">
                  <c:v>3088</c:v>
                </c:pt>
                <c:pt idx="100">
                  <c:v>3094</c:v>
                </c:pt>
                <c:pt idx="101">
                  <c:v>3097</c:v>
                </c:pt>
                <c:pt idx="102">
                  <c:v>3099</c:v>
                </c:pt>
                <c:pt idx="103">
                  <c:v>3104</c:v>
                </c:pt>
                <c:pt idx="104">
                  <c:v>3108</c:v>
                </c:pt>
                <c:pt idx="105">
                  <c:v>3112</c:v>
                </c:pt>
                <c:pt idx="106">
                  <c:v>3112</c:v>
                </c:pt>
                <c:pt idx="107">
                  <c:v>3112</c:v>
                </c:pt>
                <c:pt idx="108">
                  <c:v>3116</c:v>
                </c:pt>
                <c:pt idx="109">
                  <c:v>3119</c:v>
                </c:pt>
                <c:pt idx="110">
                  <c:v>3121</c:v>
                </c:pt>
                <c:pt idx="111">
                  <c:v>3121</c:v>
                </c:pt>
                <c:pt idx="112">
                  <c:v>3125</c:v>
                </c:pt>
                <c:pt idx="113">
                  <c:v>3125</c:v>
                </c:pt>
                <c:pt idx="114">
                  <c:v>3128</c:v>
                </c:pt>
                <c:pt idx="115">
                  <c:v>3130</c:v>
                </c:pt>
                <c:pt idx="116">
                  <c:v>3130</c:v>
                </c:pt>
              </c:numCache>
            </c:numRef>
          </c:val>
          <c:smooth val="0"/>
        </c:ser>
        <c:ser>
          <c:idx val="0"/>
          <c:order val="2"/>
          <c:tx>
            <c:v>No Data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'DIDSON All Species'!$E$10:$E$126</c:f>
              <c:numCache>
                <c:formatCode>General</c:formatCode>
                <c:ptCount val="117"/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106">
                  <c:v>2</c:v>
                </c:pt>
                <c:pt idx="10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659392"/>
        <c:axId val="167660928"/>
      </c:lineChart>
      <c:dateAx>
        <c:axId val="167659392"/>
        <c:scaling>
          <c:orientation val="minMax"/>
          <c:max val="41173"/>
          <c:min val="41051"/>
        </c:scaling>
        <c:delete val="0"/>
        <c:axPos val="b"/>
        <c:numFmt formatCode="[$-409]d\-mmm;@" sourceLinked="0"/>
        <c:majorTickMark val="out"/>
        <c:minorTickMark val="none"/>
        <c:tickLblPos val="nextTo"/>
        <c:crossAx val="167660928"/>
        <c:crosses val="autoZero"/>
        <c:auto val="1"/>
        <c:lblOffset val="100"/>
        <c:baseTimeUnit val="days"/>
        <c:majorUnit val="10"/>
      </c:dateAx>
      <c:valAx>
        <c:axId val="167660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Number of Fish</a:t>
                </a:r>
              </a:p>
            </c:rich>
          </c:tx>
          <c:layout>
            <c:manualLayout>
              <c:xMode val="edge"/>
              <c:yMode val="edge"/>
              <c:x val="2.5084418716835512E-2"/>
              <c:y val="0.370905746058130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67659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076184476940446"/>
          <c:y val="0.18605545964508449"/>
          <c:w val="0.1555047619047619"/>
          <c:h val="0.1168528265517610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844" l="0.70000000000000062" r="0.70000000000000062" t="0.75000000000000844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Fish Passage and River Stage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0894389054610766E-2"/>
          <c:y val="0.1108762854405851"/>
          <c:w val="0.8265256092135258"/>
          <c:h val="0.7972637437855975"/>
        </c:manualLayout>
      </c:layout>
      <c:lineChart>
        <c:grouping val="standard"/>
        <c:varyColors val="0"/>
        <c:ser>
          <c:idx val="0"/>
          <c:order val="0"/>
          <c:tx>
            <c:v>Fish Count</c:v>
          </c:tx>
          <c:spPr>
            <a:ln w="12700">
              <a:solidFill>
                <a:srgbClr val="1F497D"/>
              </a:solidFill>
            </a:ln>
          </c:spPr>
          <c:marker>
            <c:symbol val="circle"/>
            <c:size val="3"/>
            <c:spPr>
              <a:solidFill>
                <a:srgbClr val="1F497D"/>
              </a:solidFill>
              <a:ln>
                <a:solidFill>
                  <a:srgbClr val="1F497D"/>
                </a:solidFill>
              </a:ln>
            </c:spPr>
          </c:marker>
          <c:cat>
            <c:numRef>
              <c:f>'DIDSON All Species'!$A$2:$A$141</c:f>
              <c:numCache>
                <c:formatCode>m/d/yy;@</c:formatCode>
                <c:ptCount val="140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  <c:pt idx="124">
                  <c:v>41167</c:v>
                </c:pt>
                <c:pt idx="125">
                  <c:v>41168</c:v>
                </c:pt>
                <c:pt idx="126">
                  <c:v>41169</c:v>
                </c:pt>
                <c:pt idx="127">
                  <c:v>41170</c:v>
                </c:pt>
                <c:pt idx="128">
                  <c:v>41171</c:v>
                </c:pt>
                <c:pt idx="129">
                  <c:v>41172</c:v>
                </c:pt>
                <c:pt idx="130">
                  <c:v>41173</c:v>
                </c:pt>
                <c:pt idx="131">
                  <c:v>41174</c:v>
                </c:pt>
                <c:pt idx="132">
                  <c:v>41175</c:v>
                </c:pt>
                <c:pt idx="133">
                  <c:v>41176</c:v>
                </c:pt>
                <c:pt idx="134">
                  <c:v>41177</c:v>
                </c:pt>
                <c:pt idx="135">
                  <c:v>41178</c:v>
                </c:pt>
                <c:pt idx="136">
                  <c:v>41179</c:v>
                </c:pt>
                <c:pt idx="137">
                  <c:v>41180</c:v>
                </c:pt>
                <c:pt idx="138">
                  <c:v>41181</c:v>
                </c:pt>
                <c:pt idx="139">
                  <c:v>41182</c:v>
                </c:pt>
              </c:numCache>
            </c:numRef>
          </c:cat>
          <c:val>
            <c:numRef>
              <c:f>'DIDSON All Species'!$B$2:$B$141</c:f>
              <c:numCache>
                <c:formatCode>General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12</c:v>
                </c:pt>
                <c:pt idx="16">
                  <c:v>7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9</c:v>
                </c:pt>
                <c:pt idx="21">
                  <c:v>7</c:v>
                </c:pt>
                <c:pt idx="22">
                  <c:v>9</c:v>
                </c:pt>
                <c:pt idx="23">
                  <c:v>20</c:v>
                </c:pt>
                <c:pt idx="24">
                  <c:v>20</c:v>
                </c:pt>
                <c:pt idx="25">
                  <c:v>31</c:v>
                </c:pt>
                <c:pt idx="26">
                  <c:v>24</c:v>
                </c:pt>
                <c:pt idx="27">
                  <c:v>14</c:v>
                </c:pt>
                <c:pt idx="28">
                  <c:v>33</c:v>
                </c:pt>
                <c:pt idx="29">
                  <c:v>20</c:v>
                </c:pt>
                <c:pt idx="30">
                  <c:v>13</c:v>
                </c:pt>
                <c:pt idx="31">
                  <c:v>20</c:v>
                </c:pt>
                <c:pt idx="32">
                  <c:v>27</c:v>
                </c:pt>
                <c:pt idx="33">
                  <c:v>26</c:v>
                </c:pt>
                <c:pt idx="34">
                  <c:v>20</c:v>
                </c:pt>
                <c:pt idx="35">
                  <c:v>29</c:v>
                </c:pt>
                <c:pt idx="36">
                  <c:v>8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10</c:v>
                </c:pt>
                <c:pt idx="48">
                  <c:v>12</c:v>
                </c:pt>
                <c:pt idx="49">
                  <c:v>6</c:v>
                </c:pt>
                <c:pt idx="50">
                  <c:v>10</c:v>
                </c:pt>
                <c:pt idx="51">
                  <c:v>10</c:v>
                </c:pt>
                <c:pt idx="52">
                  <c:v>11</c:v>
                </c:pt>
                <c:pt idx="53">
                  <c:v>8</c:v>
                </c:pt>
                <c:pt idx="54">
                  <c:v>8</c:v>
                </c:pt>
                <c:pt idx="55">
                  <c:v>10</c:v>
                </c:pt>
                <c:pt idx="56">
                  <c:v>8</c:v>
                </c:pt>
                <c:pt idx="57">
                  <c:v>13</c:v>
                </c:pt>
                <c:pt idx="58">
                  <c:v>10</c:v>
                </c:pt>
                <c:pt idx="59">
                  <c:v>11</c:v>
                </c:pt>
                <c:pt idx="60">
                  <c:v>4</c:v>
                </c:pt>
                <c:pt idx="61">
                  <c:v>13</c:v>
                </c:pt>
                <c:pt idx="62">
                  <c:v>16</c:v>
                </c:pt>
                <c:pt idx="63">
                  <c:v>7</c:v>
                </c:pt>
                <c:pt idx="64">
                  <c:v>19</c:v>
                </c:pt>
                <c:pt idx="65">
                  <c:v>60</c:v>
                </c:pt>
                <c:pt idx="66">
                  <c:v>81</c:v>
                </c:pt>
                <c:pt idx="67">
                  <c:v>81</c:v>
                </c:pt>
                <c:pt idx="68">
                  <c:v>81</c:v>
                </c:pt>
                <c:pt idx="69">
                  <c:v>81</c:v>
                </c:pt>
                <c:pt idx="70">
                  <c:v>81</c:v>
                </c:pt>
                <c:pt idx="71">
                  <c:v>81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  <c:pt idx="75">
                  <c:v>81</c:v>
                </c:pt>
                <c:pt idx="76">
                  <c:v>81</c:v>
                </c:pt>
                <c:pt idx="77">
                  <c:v>81</c:v>
                </c:pt>
                <c:pt idx="78">
                  <c:v>151</c:v>
                </c:pt>
                <c:pt idx="79">
                  <c:v>93</c:v>
                </c:pt>
                <c:pt idx="80">
                  <c:v>120</c:v>
                </c:pt>
                <c:pt idx="81">
                  <c:v>143</c:v>
                </c:pt>
                <c:pt idx="82">
                  <c:v>93</c:v>
                </c:pt>
                <c:pt idx="83">
                  <c:v>74</c:v>
                </c:pt>
                <c:pt idx="84">
                  <c:v>164</c:v>
                </c:pt>
                <c:pt idx="85">
                  <c:v>64</c:v>
                </c:pt>
                <c:pt idx="86">
                  <c:v>67</c:v>
                </c:pt>
                <c:pt idx="87">
                  <c:v>72</c:v>
                </c:pt>
                <c:pt idx="88">
                  <c:v>35</c:v>
                </c:pt>
                <c:pt idx="89">
                  <c:v>50</c:v>
                </c:pt>
                <c:pt idx="90">
                  <c:v>35</c:v>
                </c:pt>
                <c:pt idx="91">
                  <c:v>30</c:v>
                </c:pt>
                <c:pt idx="92">
                  <c:v>27</c:v>
                </c:pt>
                <c:pt idx="93">
                  <c:v>43</c:v>
                </c:pt>
                <c:pt idx="94">
                  <c:v>19</c:v>
                </c:pt>
                <c:pt idx="95">
                  <c:v>12</c:v>
                </c:pt>
                <c:pt idx="96">
                  <c:v>15</c:v>
                </c:pt>
                <c:pt idx="97">
                  <c:v>16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9</c:v>
                </c:pt>
                <c:pt idx="102">
                  <c:v>17</c:v>
                </c:pt>
                <c:pt idx="103">
                  <c:v>29</c:v>
                </c:pt>
                <c:pt idx="104">
                  <c:v>3</c:v>
                </c:pt>
                <c:pt idx="105">
                  <c:v>2</c:v>
                </c:pt>
                <c:pt idx="106">
                  <c:v>1</c:v>
                </c:pt>
                <c:pt idx="107">
                  <c:v>13</c:v>
                </c:pt>
                <c:pt idx="108">
                  <c:v>6</c:v>
                </c:pt>
                <c:pt idx="109">
                  <c:v>3</c:v>
                </c:pt>
                <c:pt idx="110">
                  <c:v>2</c:v>
                </c:pt>
                <c:pt idx="111">
                  <c:v>5</c:v>
                </c:pt>
                <c:pt idx="112">
                  <c:v>4</c:v>
                </c:pt>
                <c:pt idx="113">
                  <c:v>4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0</c:v>
                </c:pt>
                <c:pt idx="120">
                  <c:v>4</c:v>
                </c:pt>
                <c:pt idx="121">
                  <c:v>0</c:v>
                </c:pt>
                <c:pt idx="122">
                  <c:v>3</c:v>
                </c:pt>
                <c:pt idx="123">
                  <c:v>2</c:v>
                </c:pt>
                <c:pt idx="124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v>No Data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'DIDSON All Species'!$A$2:$A$141</c:f>
              <c:numCache>
                <c:formatCode>m/d/yy;@</c:formatCode>
                <c:ptCount val="140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  <c:pt idx="124">
                  <c:v>41167</c:v>
                </c:pt>
                <c:pt idx="125">
                  <c:v>41168</c:v>
                </c:pt>
                <c:pt idx="126">
                  <c:v>41169</c:v>
                </c:pt>
                <c:pt idx="127">
                  <c:v>41170</c:v>
                </c:pt>
                <c:pt idx="128">
                  <c:v>41171</c:v>
                </c:pt>
                <c:pt idx="129">
                  <c:v>41172</c:v>
                </c:pt>
                <c:pt idx="130">
                  <c:v>41173</c:v>
                </c:pt>
                <c:pt idx="131">
                  <c:v>41174</c:v>
                </c:pt>
                <c:pt idx="132">
                  <c:v>41175</c:v>
                </c:pt>
                <c:pt idx="133">
                  <c:v>41176</c:v>
                </c:pt>
                <c:pt idx="134">
                  <c:v>41177</c:v>
                </c:pt>
                <c:pt idx="135">
                  <c:v>41178</c:v>
                </c:pt>
                <c:pt idx="136">
                  <c:v>41179</c:v>
                </c:pt>
                <c:pt idx="137">
                  <c:v>41180</c:v>
                </c:pt>
                <c:pt idx="138">
                  <c:v>41181</c:v>
                </c:pt>
                <c:pt idx="139">
                  <c:v>41182</c:v>
                </c:pt>
              </c:numCache>
            </c:numRef>
          </c:cat>
          <c:val>
            <c:numRef>
              <c:f>'DIDSON All Species'!$E$2:$E$141</c:f>
              <c:numCache>
                <c:formatCode>General</c:formatCode>
                <c:ptCount val="140"/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114">
                  <c:v>2</c:v>
                </c:pt>
                <c:pt idx="115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21248"/>
        <c:axId val="188423168"/>
      </c:lineChart>
      <c:lineChart>
        <c:grouping val="standard"/>
        <c:varyColors val="0"/>
        <c:ser>
          <c:idx val="2"/>
          <c:order val="2"/>
          <c:tx>
            <c:v>Discharge</c:v>
          </c:tx>
          <c:spPr>
            <a:ln w="12700">
              <a:solidFill>
                <a:srgbClr val="C00000"/>
              </a:solidFill>
              <a:prstDash val="sysDash"/>
            </a:ln>
          </c:spPr>
          <c:marker>
            <c:symbol val="none"/>
          </c:marker>
          <c:cat>
            <c:numRef>
              <c:f>'DIDSON All Species'!$A$10:$A$141</c:f>
              <c:numCache>
                <c:formatCode>m/d/yy;@</c:formatCode>
                <c:ptCount val="132"/>
                <c:pt idx="0">
                  <c:v>41051</c:v>
                </c:pt>
                <c:pt idx="1">
                  <c:v>41052</c:v>
                </c:pt>
                <c:pt idx="2">
                  <c:v>41053</c:v>
                </c:pt>
                <c:pt idx="3">
                  <c:v>41054</c:v>
                </c:pt>
                <c:pt idx="4">
                  <c:v>41055</c:v>
                </c:pt>
                <c:pt idx="5">
                  <c:v>41056</c:v>
                </c:pt>
                <c:pt idx="6">
                  <c:v>41057</c:v>
                </c:pt>
                <c:pt idx="7">
                  <c:v>41058</c:v>
                </c:pt>
                <c:pt idx="8">
                  <c:v>41059</c:v>
                </c:pt>
                <c:pt idx="9">
                  <c:v>41060</c:v>
                </c:pt>
                <c:pt idx="10">
                  <c:v>41061</c:v>
                </c:pt>
                <c:pt idx="11">
                  <c:v>41062</c:v>
                </c:pt>
                <c:pt idx="12">
                  <c:v>41063</c:v>
                </c:pt>
                <c:pt idx="13">
                  <c:v>41064</c:v>
                </c:pt>
                <c:pt idx="14">
                  <c:v>41065</c:v>
                </c:pt>
                <c:pt idx="15">
                  <c:v>41066</c:v>
                </c:pt>
                <c:pt idx="16">
                  <c:v>41067</c:v>
                </c:pt>
                <c:pt idx="17">
                  <c:v>41068</c:v>
                </c:pt>
                <c:pt idx="18">
                  <c:v>41069</c:v>
                </c:pt>
                <c:pt idx="19">
                  <c:v>41070</c:v>
                </c:pt>
                <c:pt idx="20">
                  <c:v>41071</c:v>
                </c:pt>
                <c:pt idx="21">
                  <c:v>41072</c:v>
                </c:pt>
                <c:pt idx="22">
                  <c:v>41073</c:v>
                </c:pt>
                <c:pt idx="23">
                  <c:v>41074</c:v>
                </c:pt>
                <c:pt idx="24">
                  <c:v>41075</c:v>
                </c:pt>
                <c:pt idx="25">
                  <c:v>41076</c:v>
                </c:pt>
                <c:pt idx="26">
                  <c:v>41077</c:v>
                </c:pt>
                <c:pt idx="27">
                  <c:v>41078</c:v>
                </c:pt>
                <c:pt idx="28">
                  <c:v>41079</c:v>
                </c:pt>
                <c:pt idx="29">
                  <c:v>41080</c:v>
                </c:pt>
                <c:pt idx="30">
                  <c:v>41081</c:v>
                </c:pt>
                <c:pt idx="31">
                  <c:v>41082</c:v>
                </c:pt>
                <c:pt idx="32">
                  <c:v>41083</c:v>
                </c:pt>
                <c:pt idx="33">
                  <c:v>41084</c:v>
                </c:pt>
                <c:pt idx="34">
                  <c:v>41085</c:v>
                </c:pt>
                <c:pt idx="35">
                  <c:v>41086</c:v>
                </c:pt>
                <c:pt idx="36">
                  <c:v>41087</c:v>
                </c:pt>
                <c:pt idx="37">
                  <c:v>41088</c:v>
                </c:pt>
                <c:pt idx="38">
                  <c:v>41089</c:v>
                </c:pt>
                <c:pt idx="39">
                  <c:v>41090</c:v>
                </c:pt>
                <c:pt idx="40">
                  <c:v>41091</c:v>
                </c:pt>
                <c:pt idx="41">
                  <c:v>41092</c:v>
                </c:pt>
                <c:pt idx="42">
                  <c:v>41093</c:v>
                </c:pt>
                <c:pt idx="43">
                  <c:v>41094</c:v>
                </c:pt>
                <c:pt idx="44">
                  <c:v>41095</c:v>
                </c:pt>
                <c:pt idx="45">
                  <c:v>41096</c:v>
                </c:pt>
                <c:pt idx="46">
                  <c:v>41097</c:v>
                </c:pt>
                <c:pt idx="47">
                  <c:v>41098</c:v>
                </c:pt>
                <c:pt idx="48">
                  <c:v>41099</c:v>
                </c:pt>
                <c:pt idx="49">
                  <c:v>41100</c:v>
                </c:pt>
                <c:pt idx="50">
                  <c:v>41101</c:v>
                </c:pt>
                <c:pt idx="51">
                  <c:v>41102</c:v>
                </c:pt>
                <c:pt idx="52">
                  <c:v>41103</c:v>
                </c:pt>
                <c:pt idx="53">
                  <c:v>41104</c:v>
                </c:pt>
                <c:pt idx="54">
                  <c:v>41105</c:v>
                </c:pt>
                <c:pt idx="55">
                  <c:v>41106</c:v>
                </c:pt>
                <c:pt idx="56">
                  <c:v>41107</c:v>
                </c:pt>
                <c:pt idx="57">
                  <c:v>41108</c:v>
                </c:pt>
                <c:pt idx="58">
                  <c:v>41109</c:v>
                </c:pt>
                <c:pt idx="59">
                  <c:v>41110</c:v>
                </c:pt>
                <c:pt idx="60">
                  <c:v>41111</c:v>
                </c:pt>
                <c:pt idx="61">
                  <c:v>41112</c:v>
                </c:pt>
                <c:pt idx="62">
                  <c:v>41113</c:v>
                </c:pt>
                <c:pt idx="63">
                  <c:v>41114</c:v>
                </c:pt>
                <c:pt idx="64">
                  <c:v>41115</c:v>
                </c:pt>
                <c:pt idx="65">
                  <c:v>41116</c:v>
                </c:pt>
                <c:pt idx="66">
                  <c:v>41117</c:v>
                </c:pt>
                <c:pt idx="67">
                  <c:v>41118</c:v>
                </c:pt>
                <c:pt idx="68">
                  <c:v>41119</c:v>
                </c:pt>
                <c:pt idx="69">
                  <c:v>41120</c:v>
                </c:pt>
                <c:pt idx="70">
                  <c:v>41121</c:v>
                </c:pt>
                <c:pt idx="71">
                  <c:v>41122</c:v>
                </c:pt>
                <c:pt idx="72">
                  <c:v>41123</c:v>
                </c:pt>
                <c:pt idx="73">
                  <c:v>41124</c:v>
                </c:pt>
                <c:pt idx="74">
                  <c:v>41125</c:v>
                </c:pt>
                <c:pt idx="75">
                  <c:v>41126</c:v>
                </c:pt>
                <c:pt idx="76">
                  <c:v>41127</c:v>
                </c:pt>
                <c:pt idx="77">
                  <c:v>41128</c:v>
                </c:pt>
                <c:pt idx="78">
                  <c:v>41129</c:v>
                </c:pt>
                <c:pt idx="79">
                  <c:v>41130</c:v>
                </c:pt>
                <c:pt idx="80">
                  <c:v>41131</c:v>
                </c:pt>
                <c:pt idx="81">
                  <c:v>41132</c:v>
                </c:pt>
                <c:pt idx="82">
                  <c:v>41133</c:v>
                </c:pt>
                <c:pt idx="83">
                  <c:v>41134</c:v>
                </c:pt>
                <c:pt idx="84">
                  <c:v>41135</c:v>
                </c:pt>
                <c:pt idx="85">
                  <c:v>41136</c:v>
                </c:pt>
                <c:pt idx="86">
                  <c:v>41137</c:v>
                </c:pt>
                <c:pt idx="87">
                  <c:v>41138</c:v>
                </c:pt>
                <c:pt idx="88">
                  <c:v>41139</c:v>
                </c:pt>
                <c:pt idx="89">
                  <c:v>41140</c:v>
                </c:pt>
                <c:pt idx="90">
                  <c:v>41141</c:v>
                </c:pt>
                <c:pt idx="91">
                  <c:v>41142</c:v>
                </c:pt>
                <c:pt idx="92">
                  <c:v>41143</c:v>
                </c:pt>
                <c:pt idx="93">
                  <c:v>41144</c:v>
                </c:pt>
                <c:pt idx="94">
                  <c:v>41145</c:v>
                </c:pt>
                <c:pt idx="95">
                  <c:v>41146</c:v>
                </c:pt>
                <c:pt idx="96">
                  <c:v>41147</c:v>
                </c:pt>
                <c:pt idx="97">
                  <c:v>41148</c:v>
                </c:pt>
                <c:pt idx="98">
                  <c:v>41149</c:v>
                </c:pt>
                <c:pt idx="99">
                  <c:v>41150</c:v>
                </c:pt>
                <c:pt idx="100">
                  <c:v>41151</c:v>
                </c:pt>
                <c:pt idx="101">
                  <c:v>41152</c:v>
                </c:pt>
                <c:pt idx="102">
                  <c:v>41153</c:v>
                </c:pt>
                <c:pt idx="103">
                  <c:v>41154</c:v>
                </c:pt>
                <c:pt idx="104">
                  <c:v>41155</c:v>
                </c:pt>
                <c:pt idx="105">
                  <c:v>41156</c:v>
                </c:pt>
                <c:pt idx="106">
                  <c:v>41157</c:v>
                </c:pt>
                <c:pt idx="107">
                  <c:v>41158</c:v>
                </c:pt>
                <c:pt idx="108">
                  <c:v>41159</c:v>
                </c:pt>
                <c:pt idx="109">
                  <c:v>41160</c:v>
                </c:pt>
                <c:pt idx="110">
                  <c:v>41161</c:v>
                </c:pt>
                <c:pt idx="111">
                  <c:v>41162</c:v>
                </c:pt>
                <c:pt idx="112">
                  <c:v>41163</c:v>
                </c:pt>
                <c:pt idx="113">
                  <c:v>41164</c:v>
                </c:pt>
                <c:pt idx="114">
                  <c:v>41165</c:v>
                </c:pt>
                <c:pt idx="115">
                  <c:v>41166</c:v>
                </c:pt>
                <c:pt idx="116">
                  <c:v>41167</c:v>
                </c:pt>
                <c:pt idx="117">
                  <c:v>41168</c:v>
                </c:pt>
                <c:pt idx="118">
                  <c:v>41169</c:v>
                </c:pt>
                <c:pt idx="119">
                  <c:v>41170</c:v>
                </c:pt>
                <c:pt idx="120">
                  <c:v>41171</c:v>
                </c:pt>
                <c:pt idx="121">
                  <c:v>41172</c:v>
                </c:pt>
                <c:pt idx="122">
                  <c:v>41173</c:v>
                </c:pt>
                <c:pt idx="123">
                  <c:v>41174</c:v>
                </c:pt>
                <c:pt idx="124">
                  <c:v>41175</c:v>
                </c:pt>
                <c:pt idx="125">
                  <c:v>41176</c:v>
                </c:pt>
                <c:pt idx="126">
                  <c:v>41177</c:v>
                </c:pt>
                <c:pt idx="127">
                  <c:v>41178</c:v>
                </c:pt>
                <c:pt idx="128">
                  <c:v>41179</c:v>
                </c:pt>
                <c:pt idx="129">
                  <c:v>41180</c:v>
                </c:pt>
                <c:pt idx="130">
                  <c:v>41181</c:v>
                </c:pt>
                <c:pt idx="131">
                  <c:v>41182</c:v>
                </c:pt>
              </c:numCache>
            </c:numRef>
          </c:cat>
          <c:val>
            <c:numRef>
              <c:f>'DIDSON All Species'!$G$2:$G$141</c:f>
              <c:numCache>
                <c:formatCode>General</c:formatCode>
                <c:ptCount val="140"/>
                <c:pt idx="0">
                  <c:v>313</c:v>
                </c:pt>
                <c:pt idx="1">
                  <c:v>310</c:v>
                </c:pt>
                <c:pt idx="2">
                  <c:v>312</c:v>
                </c:pt>
                <c:pt idx="3">
                  <c:v>309</c:v>
                </c:pt>
                <c:pt idx="4">
                  <c:v>313</c:v>
                </c:pt>
                <c:pt idx="5">
                  <c:v>309</c:v>
                </c:pt>
                <c:pt idx="6">
                  <c:v>305</c:v>
                </c:pt>
                <c:pt idx="7">
                  <c:v>304</c:v>
                </c:pt>
                <c:pt idx="8">
                  <c:v>309</c:v>
                </c:pt>
                <c:pt idx="9">
                  <c:v>353</c:v>
                </c:pt>
                <c:pt idx="10">
                  <c:v>418</c:v>
                </c:pt>
                <c:pt idx="11">
                  <c:v>485</c:v>
                </c:pt>
                <c:pt idx="12">
                  <c:v>505</c:v>
                </c:pt>
                <c:pt idx="13">
                  <c:v>481</c:v>
                </c:pt>
                <c:pt idx="14">
                  <c:v>472</c:v>
                </c:pt>
                <c:pt idx="15">
                  <c:v>461</c:v>
                </c:pt>
                <c:pt idx="16">
                  <c:v>462</c:v>
                </c:pt>
                <c:pt idx="17">
                  <c:v>461</c:v>
                </c:pt>
                <c:pt idx="18">
                  <c:v>458</c:v>
                </c:pt>
                <c:pt idx="19">
                  <c:v>450</c:v>
                </c:pt>
                <c:pt idx="20">
                  <c:v>466</c:v>
                </c:pt>
                <c:pt idx="21">
                  <c:v>504</c:v>
                </c:pt>
                <c:pt idx="22">
                  <c:v>523</c:v>
                </c:pt>
                <c:pt idx="23">
                  <c:v>575</c:v>
                </c:pt>
                <c:pt idx="24">
                  <c:v>626</c:v>
                </c:pt>
                <c:pt idx="25">
                  <c:v>634</c:v>
                </c:pt>
                <c:pt idx="26">
                  <c:v>699</c:v>
                </c:pt>
                <c:pt idx="27">
                  <c:v>792</c:v>
                </c:pt>
                <c:pt idx="28">
                  <c:v>846</c:v>
                </c:pt>
                <c:pt idx="29">
                  <c:v>864</c:v>
                </c:pt>
                <c:pt idx="30">
                  <c:v>988</c:v>
                </c:pt>
                <c:pt idx="31">
                  <c:v>949</c:v>
                </c:pt>
                <c:pt idx="32">
                  <c:v>860</c:v>
                </c:pt>
                <c:pt idx="33">
                  <c:v>825</c:v>
                </c:pt>
                <c:pt idx="34">
                  <c:v>834</c:v>
                </c:pt>
                <c:pt idx="35">
                  <c:v>967</c:v>
                </c:pt>
                <c:pt idx="36">
                  <c:v>1324</c:v>
                </c:pt>
                <c:pt idx="37">
                  <c:v>1683</c:v>
                </c:pt>
                <c:pt idx="38">
                  <c:v>1810</c:v>
                </c:pt>
                <c:pt idx="39">
                  <c:v>1992</c:v>
                </c:pt>
                <c:pt idx="40">
                  <c:v>2244</c:v>
                </c:pt>
                <c:pt idx="41">
                  <c:v>2447</c:v>
                </c:pt>
                <c:pt idx="42">
                  <c:v>2519</c:v>
                </c:pt>
                <c:pt idx="43">
                  <c:v>2286</c:v>
                </c:pt>
                <c:pt idx="44">
                  <c:v>1987</c:v>
                </c:pt>
                <c:pt idx="45">
                  <c:v>1753</c:v>
                </c:pt>
                <c:pt idx="46">
                  <c:v>1562</c:v>
                </c:pt>
                <c:pt idx="47">
                  <c:v>1558</c:v>
                </c:pt>
                <c:pt idx="48">
                  <c:v>1556</c:v>
                </c:pt>
                <c:pt idx="49">
                  <c:v>1472</c:v>
                </c:pt>
                <c:pt idx="50">
                  <c:v>1416</c:v>
                </c:pt>
                <c:pt idx="51">
                  <c:v>1379</c:v>
                </c:pt>
                <c:pt idx="52">
                  <c:v>1276</c:v>
                </c:pt>
                <c:pt idx="53">
                  <c:v>1190</c:v>
                </c:pt>
                <c:pt idx="54">
                  <c:v>1188</c:v>
                </c:pt>
                <c:pt idx="55">
                  <c:v>1170</c:v>
                </c:pt>
                <c:pt idx="56">
                  <c:v>1045</c:v>
                </c:pt>
                <c:pt idx="57">
                  <c:v>895</c:v>
                </c:pt>
                <c:pt idx="58">
                  <c:v>773</c:v>
                </c:pt>
                <c:pt idx="59">
                  <c:v>708</c:v>
                </c:pt>
                <c:pt idx="60">
                  <c:v>684</c:v>
                </c:pt>
                <c:pt idx="61">
                  <c:v>673</c:v>
                </c:pt>
                <c:pt idx="62">
                  <c:v>734</c:v>
                </c:pt>
                <c:pt idx="63">
                  <c:v>853</c:v>
                </c:pt>
                <c:pt idx="64">
                  <c:v>761</c:v>
                </c:pt>
                <c:pt idx="65">
                  <c:v>848</c:v>
                </c:pt>
                <c:pt idx="66">
                  <c:v>1046</c:v>
                </c:pt>
                <c:pt idx="67">
                  <c:v>1348</c:v>
                </c:pt>
                <c:pt idx="68">
                  <c:v>1632</c:v>
                </c:pt>
                <c:pt idx="69">
                  <c:v>2634</c:v>
                </c:pt>
                <c:pt idx="70">
                  <c:v>3092</c:v>
                </c:pt>
                <c:pt idx="71">
                  <c:v>2384</c:v>
                </c:pt>
                <c:pt idx="72">
                  <c:v>1932</c:v>
                </c:pt>
                <c:pt idx="73">
                  <c:v>1778</c:v>
                </c:pt>
                <c:pt idx="74">
                  <c:v>1752</c:v>
                </c:pt>
                <c:pt idx="75">
                  <c:v>1788</c:v>
                </c:pt>
                <c:pt idx="76">
                  <c:v>1842</c:v>
                </c:pt>
                <c:pt idx="77">
                  <c:v>1814</c:v>
                </c:pt>
                <c:pt idx="78">
                  <c:v>1631</c:v>
                </c:pt>
                <c:pt idx="79">
                  <c:v>1398</c:v>
                </c:pt>
                <c:pt idx="80">
                  <c:v>1685</c:v>
                </c:pt>
                <c:pt idx="81">
                  <c:v>1833</c:v>
                </c:pt>
                <c:pt idx="82">
                  <c:v>1461</c:v>
                </c:pt>
                <c:pt idx="83">
                  <c:v>1221</c:v>
                </c:pt>
                <c:pt idx="84">
                  <c:v>1031</c:v>
                </c:pt>
                <c:pt idx="85">
                  <c:v>1009</c:v>
                </c:pt>
                <c:pt idx="86">
                  <c:v>1038</c:v>
                </c:pt>
                <c:pt idx="87">
                  <c:v>973</c:v>
                </c:pt>
                <c:pt idx="88">
                  <c:v>1105</c:v>
                </c:pt>
                <c:pt idx="89">
                  <c:v>1126</c:v>
                </c:pt>
                <c:pt idx="90">
                  <c:v>1201</c:v>
                </c:pt>
                <c:pt idx="91">
                  <c:v>1333</c:v>
                </c:pt>
                <c:pt idx="92">
                  <c:v>1354</c:v>
                </c:pt>
                <c:pt idx="93">
                  <c:v>1374</c:v>
                </c:pt>
                <c:pt idx="94">
                  <c:v>1423</c:v>
                </c:pt>
                <c:pt idx="95">
                  <c:v>1341</c:v>
                </c:pt>
                <c:pt idx="96">
                  <c:v>1161</c:v>
                </c:pt>
                <c:pt idx="97">
                  <c:v>1146</c:v>
                </c:pt>
                <c:pt idx="98">
                  <c:v>1369</c:v>
                </c:pt>
                <c:pt idx="99">
                  <c:v>1330</c:v>
                </c:pt>
                <c:pt idx="100">
                  <c:v>1012</c:v>
                </c:pt>
                <c:pt idx="101">
                  <c:v>966</c:v>
                </c:pt>
                <c:pt idx="102">
                  <c:v>1042</c:v>
                </c:pt>
                <c:pt idx="103">
                  <c:v>872</c:v>
                </c:pt>
                <c:pt idx="104">
                  <c:v>843</c:v>
                </c:pt>
                <c:pt idx="105">
                  <c:v>1092</c:v>
                </c:pt>
                <c:pt idx="106">
                  <c:v>1774</c:v>
                </c:pt>
                <c:pt idx="107">
                  <c:v>1407</c:v>
                </c:pt>
                <c:pt idx="108">
                  <c:v>1094</c:v>
                </c:pt>
                <c:pt idx="109">
                  <c:v>1090</c:v>
                </c:pt>
                <c:pt idx="110">
                  <c:v>1021</c:v>
                </c:pt>
                <c:pt idx="111">
                  <c:v>866</c:v>
                </c:pt>
                <c:pt idx="112">
                  <c:v>728</c:v>
                </c:pt>
                <c:pt idx="113">
                  <c:v>887</c:v>
                </c:pt>
                <c:pt idx="114">
                  <c:v>780</c:v>
                </c:pt>
                <c:pt idx="115">
                  <c:v>805</c:v>
                </c:pt>
                <c:pt idx="116">
                  <c:v>614</c:v>
                </c:pt>
                <c:pt idx="117">
                  <c:v>525</c:v>
                </c:pt>
                <c:pt idx="118">
                  <c:v>463</c:v>
                </c:pt>
                <c:pt idx="119">
                  <c:v>419</c:v>
                </c:pt>
                <c:pt idx="120">
                  <c:v>391</c:v>
                </c:pt>
                <c:pt idx="121">
                  <c:v>372</c:v>
                </c:pt>
                <c:pt idx="122">
                  <c:v>368</c:v>
                </c:pt>
                <c:pt idx="123">
                  <c:v>357</c:v>
                </c:pt>
                <c:pt idx="124">
                  <c:v>367</c:v>
                </c:pt>
                <c:pt idx="125">
                  <c:v>760</c:v>
                </c:pt>
                <c:pt idx="126">
                  <c:v>1872</c:v>
                </c:pt>
                <c:pt idx="127">
                  <c:v>1173</c:v>
                </c:pt>
                <c:pt idx="128">
                  <c:v>974</c:v>
                </c:pt>
                <c:pt idx="129">
                  <c:v>1778</c:v>
                </c:pt>
                <c:pt idx="130">
                  <c:v>3348</c:v>
                </c:pt>
                <c:pt idx="131">
                  <c:v>3811</c:v>
                </c:pt>
                <c:pt idx="132">
                  <c:v>4024</c:v>
                </c:pt>
                <c:pt idx="133">
                  <c:v>4202</c:v>
                </c:pt>
                <c:pt idx="134">
                  <c:v>3055</c:v>
                </c:pt>
                <c:pt idx="135">
                  <c:v>2292</c:v>
                </c:pt>
                <c:pt idx="136">
                  <c:v>1849</c:v>
                </c:pt>
                <c:pt idx="137">
                  <c:v>1507</c:v>
                </c:pt>
                <c:pt idx="138">
                  <c:v>1318</c:v>
                </c:pt>
                <c:pt idx="139">
                  <c:v>1055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46432"/>
        <c:axId val="188544512"/>
      </c:lineChart>
      <c:dateAx>
        <c:axId val="188421248"/>
        <c:scaling>
          <c:orientation val="minMax"/>
          <c:max val="41182"/>
          <c:min val="41043"/>
        </c:scaling>
        <c:delete val="0"/>
        <c:axPos val="b"/>
        <c:numFmt formatCode="[$-409]d\-mmm;@" sourceLinked="0"/>
        <c:majorTickMark val="out"/>
        <c:minorTickMark val="none"/>
        <c:tickLblPos val="nextTo"/>
        <c:crossAx val="188423168"/>
        <c:crossesAt val="0"/>
        <c:auto val="1"/>
        <c:lblOffset val="100"/>
        <c:baseTimeUnit val="days"/>
        <c:majorUnit val="10"/>
        <c:majorTimeUnit val="days"/>
      </c:dateAx>
      <c:valAx>
        <c:axId val="188423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Number of Fish</a:t>
                </a:r>
              </a:p>
            </c:rich>
          </c:tx>
          <c:layout>
            <c:manualLayout>
              <c:xMode val="edge"/>
              <c:yMode val="edge"/>
              <c:x val="1.9311732791080321E-2"/>
              <c:y val="0.404764992319984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8421248"/>
        <c:crossesAt val="41043"/>
        <c:crossBetween val="midCat"/>
      </c:valAx>
      <c:valAx>
        <c:axId val="188544512"/>
        <c:scaling>
          <c:orientation val="minMax"/>
          <c:max val="450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CFS</a:t>
                </a:r>
              </a:p>
            </c:rich>
          </c:tx>
          <c:layout>
            <c:manualLayout>
              <c:xMode val="edge"/>
              <c:yMode val="edge"/>
              <c:x val="0.96301093762597234"/>
              <c:y val="0.4703512764720931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8546432"/>
        <c:crosses val="max"/>
        <c:crossBetween val="between"/>
      </c:valAx>
      <c:dateAx>
        <c:axId val="188546432"/>
        <c:scaling>
          <c:orientation val="minMax"/>
        </c:scaling>
        <c:delete val="1"/>
        <c:axPos val="b"/>
        <c:numFmt formatCode="m/d/yy;@" sourceLinked="1"/>
        <c:majorTickMark val="out"/>
        <c:minorTickMark val="none"/>
        <c:tickLblPos val="none"/>
        <c:crossAx val="188544512"/>
        <c:crossesAt val="0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12347240177067441"/>
          <c:y val="0.15324014124674226"/>
          <c:w val="0.18525597269624591"/>
          <c:h val="0.1429479022443745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Fish</a:t>
            </a:r>
            <a:r>
              <a:rPr lang="en-US" baseline="0"/>
              <a:t> Wheel Catch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661915435753013E-2"/>
          <c:y val="9.4133241734044998E-2"/>
          <c:w val="0.89770194784046142"/>
          <c:h val="0.80731719776638511"/>
        </c:manualLayout>
      </c:layout>
      <c:barChart>
        <c:barDir val="col"/>
        <c:grouping val="clustered"/>
        <c:varyColors val="0"/>
        <c:ser>
          <c:idx val="0"/>
          <c:order val="0"/>
          <c:tx>
            <c:v>Chinook (n=26)</c:v>
          </c:tx>
          <c:invertIfNegative val="0"/>
          <c:cat>
            <c:numRef>
              <c:f>'Fish Wheel Catch'!$G$4:$G$94</c:f>
              <c:numCache>
                <c:formatCode>m/d/yyyy</c:formatCode>
                <c:ptCount val="91"/>
                <c:pt idx="0">
                  <c:v>41073</c:v>
                </c:pt>
                <c:pt idx="1">
                  <c:v>41074</c:v>
                </c:pt>
                <c:pt idx="2">
                  <c:v>41075</c:v>
                </c:pt>
                <c:pt idx="3">
                  <c:v>41076</c:v>
                </c:pt>
                <c:pt idx="4">
                  <c:v>41077</c:v>
                </c:pt>
                <c:pt idx="5">
                  <c:v>41078</c:v>
                </c:pt>
                <c:pt idx="6">
                  <c:v>41079</c:v>
                </c:pt>
                <c:pt idx="7">
                  <c:v>41080</c:v>
                </c:pt>
                <c:pt idx="8">
                  <c:v>41081</c:v>
                </c:pt>
                <c:pt idx="9">
                  <c:v>41082</c:v>
                </c:pt>
                <c:pt idx="10">
                  <c:v>41083</c:v>
                </c:pt>
                <c:pt idx="11">
                  <c:v>41084</c:v>
                </c:pt>
                <c:pt idx="12">
                  <c:v>41085</c:v>
                </c:pt>
                <c:pt idx="13">
                  <c:v>41086</c:v>
                </c:pt>
                <c:pt idx="14">
                  <c:v>41087</c:v>
                </c:pt>
                <c:pt idx="15">
                  <c:v>41088</c:v>
                </c:pt>
                <c:pt idx="16">
                  <c:v>41089</c:v>
                </c:pt>
                <c:pt idx="17">
                  <c:v>41090</c:v>
                </c:pt>
                <c:pt idx="18">
                  <c:v>41091</c:v>
                </c:pt>
                <c:pt idx="19">
                  <c:v>41092</c:v>
                </c:pt>
                <c:pt idx="20">
                  <c:v>41093</c:v>
                </c:pt>
                <c:pt idx="21">
                  <c:v>41094</c:v>
                </c:pt>
                <c:pt idx="22">
                  <c:v>41095</c:v>
                </c:pt>
                <c:pt idx="23">
                  <c:v>41096</c:v>
                </c:pt>
                <c:pt idx="24">
                  <c:v>41097</c:v>
                </c:pt>
                <c:pt idx="25">
                  <c:v>41098</c:v>
                </c:pt>
                <c:pt idx="26">
                  <c:v>41099</c:v>
                </c:pt>
                <c:pt idx="27">
                  <c:v>41100</c:v>
                </c:pt>
                <c:pt idx="28">
                  <c:v>41101</c:v>
                </c:pt>
                <c:pt idx="29">
                  <c:v>41102</c:v>
                </c:pt>
                <c:pt idx="30">
                  <c:v>41103</c:v>
                </c:pt>
                <c:pt idx="31">
                  <c:v>41104</c:v>
                </c:pt>
                <c:pt idx="32">
                  <c:v>41105</c:v>
                </c:pt>
                <c:pt idx="33">
                  <c:v>41106</c:v>
                </c:pt>
                <c:pt idx="34">
                  <c:v>41107</c:v>
                </c:pt>
                <c:pt idx="35">
                  <c:v>41108</c:v>
                </c:pt>
                <c:pt idx="36">
                  <c:v>41109</c:v>
                </c:pt>
                <c:pt idx="37">
                  <c:v>41110</c:v>
                </c:pt>
                <c:pt idx="38">
                  <c:v>41111</c:v>
                </c:pt>
                <c:pt idx="39">
                  <c:v>41112</c:v>
                </c:pt>
                <c:pt idx="40">
                  <c:v>41113</c:v>
                </c:pt>
                <c:pt idx="41">
                  <c:v>41114</c:v>
                </c:pt>
                <c:pt idx="42">
                  <c:v>41115</c:v>
                </c:pt>
                <c:pt idx="43">
                  <c:v>41116</c:v>
                </c:pt>
                <c:pt idx="44">
                  <c:v>41117</c:v>
                </c:pt>
                <c:pt idx="45">
                  <c:v>41118</c:v>
                </c:pt>
                <c:pt idx="46">
                  <c:v>41119</c:v>
                </c:pt>
                <c:pt idx="47">
                  <c:v>41120</c:v>
                </c:pt>
                <c:pt idx="48">
                  <c:v>41121</c:v>
                </c:pt>
                <c:pt idx="49">
                  <c:v>41122</c:v>
                </c:pt>
                <c:pt idx="50">
                  <c:v>41123</c:v>
                </c:pt>
                <c:pt idx="51">
                  <c:v>41124</c:v>
                </c:pt>
                <c:pt idx="52">
                  <c:v>41125</c:v>
                </c:pt>
                <c:pt idx="53">
                  <c:v>41126</c:v>
                </c:pt>
                <c:pt idx="54">
                  <c:v>41127</c:v>
                </c:pt>
                <c:pt idx="55">
                  <c:v>41128</c:v>
                </c:pt>
                <c:pt idx="56">
                  <c:v>41129</c:v>
                </c:pt>
                <c:pt idx="57">
                  <c:v>41130</c:v>
                </c:pt>
                <c:pt idx="58">
                  <c:v>41131</c:v>
                </c:pt>
                <c:pt idx="59">
                  <c:v>41132</c:v>
                </c:pt>
                <c:pt idx="60">
                  <c:v>41133</c:v>
                </c:pt>
                <c:pt idx="61">
                  <c:v>41134</c:v>
                </c:pt>
                <c:pt idx="62">
                  <c:v>41135</c:v>
                </c:pt>
                <c:pt idx="63">
                  <c:v>41136</c:v>
                </c:pt>
                <c:pt idx="64">
                  <c:v>41137</c:v>
                </c:pt>
                <c:pt idx="65">
                  <c:v>41138</c:v>
                </c:pt>
                <c:pt idx="66">
                  <c:v>41139</c:v>
                </c:pt>
                <c:pt idx="67">
                  <c:v>41140</c:v>
                </c:pt>
                <c:pt idx="68">
                  <c:v>41141</c:v>
                </c:pt>
                <c:pt idx="69">
                  <c:v>41142</c:v>
                </c:pt>
                <c:pt idx="70">
                  <c:v>41143</c:v>
                </c:pt>
                <c:pt idx="71">
                  <c:v>41144</c:v>
                </c:pt>
                <c:pt idx="72">
                  <c:v>41145</c:v>
                </c:pt>
                <c:pt idx="73">
                  <c:v>41146</c:v>
                </c:pt>
                <c:pt idx="74">
                  <c:v>41147</c:v>
                </c:pt>
                <c:pt idx="75">
                  <c:v>41148</c:v>
                </c:pt>
                <c:pt idx="76">
                  <c:v>41149</c:v>
                </c:pt>
                <c:pt idx="77">
                  <c:v>41150</c:v>
                </c:pt>
                <c:pt idx="78">
                  <c:v>41151</c:v>
                </c:pt>
                <c:pt idx="79">
                  <c:v>41152</c:v>
                </c:pt>
                <c:pt idx="80">
                  <c:v>41153</c:v>
                </c:pt>
                <c:pt idx="81">
                  <c:v>41154</c:v>
                </c:pt>
                <c:pt idx="82">
                  <c:v>41155</c:v>
                </c:pt>
                <c:pt idx="83">
                  <c:v>41156</c:v>
                </c:pt>
                <c:pt idx="84">
                  <c:v>41157</c:v>
                </c:pt>
                <c:pt idx="85">
                  <c:v>41158</c:v>
                </c:pt>
                <c:pt idx="86">
                  <c:v>41159</c:v>
                </c:pt>
                <c:pt idx="87">
                  <c:v>41160</c:v>
                </c:pt>
                <c:pt idx="88">
                  <c:v>41161</c:v>
                </c:pt>
                <c:pt idx="89">
                  <c:v>41162</c:v>
                </c:pt>
                <c:pt idx="90">
                  <c:v>41163</c:v>
                </c:pt>
              </c:numCache>
            </c:numRef>
          </c:cat>
          <c:val>
            <c:numRef>
              <c:f>'Fish Wheel Catch'!$H$4:$H$94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ser>
          <c:idx val="1"/>
          <c:order val="1"/>
          <c:tx>
            <c:v>Sockeye (n=107)</c:v>
          </c:tx>
          <c:invertIfNegative val="0"/>
          <c:cat>
            <c:numRef>
              <c:f>'Fish Wheel Catch'!$G$4:$G$94</c:f>
              <c:numCache>
                <c:formatCode>m/d/yyyy</c:formatCode>
                <c:ptCount val="91"/>
                <c:pt idx="0">
                  <c:v>41073</c:v>
                </c:pt>
                <c:pt idx="1">
                  <c:v>41074</c:v>
                </c:pt>
                <c:pt idx="2">
                  <c:v>41075</c:v>
                </c:pt>
                <c:pt idx="3">
                  <c:v>41076</c:v>
                </c:pt>
                <c:pt idx="4">
                  <c:v>41077</c:v>
                </c:pt>
                <c:pt idx="5">
                  <c:v>41078</c:v>
                </c:pt>
                <c:pt idx="6">
                  <c:v>41079</c:v>
                </c:pt>
                <c:pt idx="7">
                  <c:v>41080</c:v>
                </c:pt>
                <c:pt idx="8">
                  <c:v>41081</c:v>
                </c:pt>
                <c:pt idx="9">
                  <c:v>41082</c:v>
                </c:pt>
                <c:pt idx="10">
                  <c:v>41083</c:v>
                </c:pt>
                <c:pt idx="11">
                  <c:v>41084</c:v>
                </c:pt>
                <c:pt idx="12">
                  <c:v>41085</c:v>
                </c:pt>
                <c:pt idx="13">
                  <c:v>41086</c:v>
                </c:pt>
                <c:pt idx="14">
                  <c:v>41087</c:v>
                </c:pt>
                <c:pt idx="15">
                  <c:v>41088</c:v>
                </c:pt>
                <c:pt idx="16">
                  <c:v>41089</c:v>
                </c:pt>
                <c:pt idx="17">
                  <c:v>41090</c:v>
                </c:pt>
                <c:pt idx="18">
                  <c:v>41091</c:v>
                </c:pt>
                <c:pt idx="19">
                  <c:v>41092</c:v>
                </c:pt>
                <c:pt idx="20">
                  <c:v>41093</c:v>
                </c:pt>
                <c:pt idx="21">
                  <c:v>41094</c:v>
                </c:pt>
                <c:pt idx="22">
                  <c:v>41095</c:v>
                </c:pt>
                <c:pt idx="23">
                  <c:v>41096</c:v>
                </c:pt>
                <c:pt idx="24">
                  <c:v>41097</c:v>
                </c:pt>
                <c:pt idx="25">
                  <c:v>41098</c:v>
                </c:pt>
                <c:pt idx="26">
                  <c:v>41099</c:v>
                </c:pt>
                <c:pt idx="27">
                  <c:v>41100</c:v>
                </c:pt>
                <c:pt idx="28">
                  <c:v>41101</c:v>
                </c:pt>
                <c:pt idx="29">
                  <c:v>41102</c:v>
                </c:pt>
                <c:pt idx="30">
                  <c:v>41103</c:v>
                </c:pt>
                <c:pt idx="31">
                  <c:v>41104</c:v>
                </c:pt>
                <c:pt idx="32">
                  <c:v>41105</c:v>
                </c:pt>
                <c:pt idx="33">
                  <c:v>41106</c:v>
                </c:pt>
                <c:pt idx="34">
                  <c:v>41107</c:v>
                </c:pt>
                <c:pt idx="35">
                  <c:v>41108</c:v>
                </c:pt>
                <c:pt idx="36">
                  <c:v>41109</c:v>
                </c:pt>
                <c:pt idx="37">
                  <c:v>41110</c:v>
                </c:pt>
                <c:pt idx="38">
                  <c:v>41111</c:v>
                </c:pt>
                <c:pt idx="39">
                  <c:v>41112</c:v>
                </c:pt>
                <c:pt idx="40">
                  <c:v>41113</c:v>
                </c:pt>
                <c:pt idx="41">
                  <c:v>41114</c:v>
                </c:pt>
                <c:pt idx="42">
                  <c:v>41115</c:v>
                </c:pt>
                <c:pt idx="43">
                  <c:v>41116</c:v>
                </c:pt>
                <c:pt idx="44">
                  <c:v>41117</c:v>
                </c:pt>
                <c:pt idx="45">
                  <c:v>41118</c:v>
                </c:pt>
                <c:pt idx="46">
                  <c:v>41119</c:v>
                </c:pt>
                <c:pt idx="47">
                  <c:v>41120</c:v>
                </c:pt>
                <c:pt idx="48">
                  <c:v>41121</c:v>
                </c:pt>
                <c:pt idx="49">
                  <c:v>41122</c:v>
                </c:pt>
                <c:pt idx="50">
                  <c:v>41123</c:v>
                </c:pt>
                <c:pt idx="51">
                  <c:v>41124</c:v>
                </c:pt>
                <c:pt idx="52">
                  <c:v>41125</c:v>
                </c:pt>
                <c:pt idx="53">
                  <c:v>41126</c:v>
                </c:pt>
                <c:pt idx="54">
                  <c:v>41127</c:v>
                </c:pt>
                <c:pt idx="55">
                  <c:v>41128</c:v>
                </c:pt>
                <c:pt idx="56">
                  <c:v>41129</c:v>
                </c:pt>
                <c:pt idx="57">
                  <c:v>41130</c:v>
                </c:pt>
                <c:pt idx="58">
                  <c:v>41131</c:v>
                </c:pt>
                <c:pt idx="59">
                  <c:v>41132</c:v>
                </c:pt>
                <c:pt idx="60">
                  <c:v>41133</c:v>
                </c:pt>
                <c:pt idx="61">
                  <c:v>41134</c:v>
                </c:pt>
                <c:pt idx="62">
                  <c:v>41135</c:v>
                </c:pt>
                <c:pt idx="63">
                  <c:v>41136</c:v>
                </c:pt>
                <c:pt idx="64">
                  <c:v>41137</c:v>
                </c:pt>
                <c:pt idx="65">
                  <c:v>41138</c:v>
                </c:pt>
                <c:pt idx="66">
                  <c:v>41139</c:v>
                </c:pt>
                <c:pt idx="67">
                  <c:v>41140</c:v>
                </c:pt>
                <c:pt idx="68">
                  <c:v>41141</c:v>
                </c:pt>
                <c:pt idx="69">
                  <c:v>41142</c:v>
                </c:pt>
                <c:pt idx="70">
                  <c:v>41143</c:v>
                </c:pt>
                <c:pt idx="71">
                  <c:v>41144</c:v>
                </c:pt>
                <c:pt idx="72">
                  <c:v>41145</c:v>
                </c:pt>
                <c:pt idx="73">
                  <c:v>41146</c:v>
                </c:pt>
                <c:pt idx="74">
                  <c:v>41147</c:v>
                </c:pt>
                <c:pt idx="75">
                  <c:v>41148</c:v>
                </c:pt>
                <c:pt idx="76">
                  <c:v>41149</c:v>
                </c:pt>
                <c:pt idx="77">
                  <c:v>41150</c:v>
                </c:pt>
                <c:pt idx="78">
                  <c:v>41151</c:v>
                </c:pt>
                <c:pt idx="79">
                  <c:v>41152</c:v>
                </c:pt>
                <c:pt idx="80">
                  <c:v>41153</c:v>
                </c:pt>
                <c:pt idx="81">
                  <c:v>41154</c:v>
                </c:pt>
                <c:pt idx="82">
                  <c:v>41155</c:v>
                </c:pt>
                <c:pt idx="83">
                  <c:v>41156</c:v>
                </c:pt>
                <c:pt idx="84">
                  <c:v>41157</c:v>
                </c:pt>
                <c:pt idx="85">
                  <c:v>41158</c:v>
                </c:pt>
                <c:pt idx="86">
                  <c:v>41159</c:v>
                </c:pt>
                <c:pt idx="87">
                  <c:v>41160</c:v>
                </c:pt>
                <c:pt idx="88">
                  <c:v>41161</c:v>
                </c:pt>
                <c:pt idx="89">
                  <c:v>41162</c:v>
                </c:pt>
                <c:pt idx="90">
                  <c:v>41163</c:v>
                </c:pt>
              </c:numCache>
            </c:numRef>
          </c:cat>
          <c:val>
            <c:numRef>
              <c:f>'Fish Wheel Catch'!$J$4:$J$94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21</c:v>
                </c:pt>
                <c:pt idx="45">
                  <c:v>32</c:v>
                </c:pt>
                <c:pt idx="46">
                  <c:v>3</c:v>
                </c:pt>
                <c:pt idx="47">
                  <c:v>13</c:v>
                </c:pt>
                <c:pt idx="48">
                  <c:v>19</c:v>
                </c:pt>
                <c:pt idx="49">
                  <c:v>0</c:v>
                </c:pt>
                <c:pt idx="50">
                  <c:v>1</c:v>
                </c:pt>
                <c:pt idx="51">
                  <c:v>3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ser>
          <c:idx val="2"/>
          <c:order val="2"/>
          <c:tx>
            <c:v>Chum (n=26)</c:v>
          </c:tx>
          <c:invertIfNegative val="0"/>
          <c:cat>
            <c:numRef>
              <c:f>'Fish Wheel Catch'!$G$4:$G$94</c:f>
              <c:numCache>
                <c:formatCode>m/d/yyyy</c:formatCode>
                <c:ptCount val="91"/>
                <c:pt idx="0">
                  <c:v>41073</c:v>
                </c:pt>
                <c:pt idx="1">
                  <c:v>41074</c:v>
                </c:pt>
                <c:pt idx="2">
                  <c:v>41075</c:v>
                </c:pt>
                <c:pt idx="3">
                  <c:v>41076</c:v>
                </c:pt>
                <c:pt idx="4">
                  <c:v>41077</c:v>
                </c:pt>
                <c:pt idx="5">
                  <c:v>41078</c:v>
                </c:pt>
                <c:pt idx="6">
                  <c:v>41079</c:v>
                </c:pt>
                <c:pt idx="7">
                  <c:v>41080</c:v>
                </c:pt>
                <c:pt idx="8">
                  <c:v>41081</c:v>
                </c:pt>
                <c:pt idx="9">
                  <c:v>41082</c:v>
                </c:pt>
                <c:pt idx="10">
                  <c:v>41083</c:v>
                </c:pt>
                <c:pt idx="11">
                  <c:v>41084</c:v>
                </c:pt>
                <c:pt idx="12">
                  <c:v>41085</c:v>
                </c:pt>
                <c:pt idx="13">
                  <c:v>41086</c:v>
                </c:pt>
                <c:pt idx="14">
                  <c:v>41087</c:v>
                </c:pt>
                <c:pt idx="15">
                  <c:v>41088</c:v>
                </c:pt>
                <c:pt idx="16">
                  <c:v>41089</c:v>
                </c:pt>
                <c:pt idx="17">
                  <c:v>41090</c:v>
                </c:pt>
                <c:pt idx="18">
                  <c:v>41091</c:v>
                </c:pt>
                <c:pt idx="19">
                  <c:v>41092</c:v>
                </c:pt>
                <c:pt idx="20">
                  <c:v>41093</c:v>
                </c:pt>
                <c:pt idx="21">
                  <c:v>41094</c:v>
                </c:pt>
                <c:pt idx="22">
                  <c:v>41095</c:v>
                </c:pt>
                <c:pt idx="23">
                  <c:v>41096</c:v>
                </c:pt>
                <c:pt idx="24">
                  <c:v>41097</c:v>
                </c:pt>
                <c:pt idx="25">
                  <c:v>41098</c:v>
                </c:pt>
                <c:pt idx="26">
                  <c:v>41099</c:v>
                </c:pt>
                <c:pt idx="27">
                  <c:v>41100</c:v>
                </c:pt>
                <c:pt idx="28">
                  <c:v>41101</c:v>
                </c:pt>
                <c:pt idx="29">
                  <c:v>41102</c:v>
                </c:pt>
                <c:pt idx="30">
                  <c:v>41103</c:v>
                </c:pt>
                <c:pt idx="31">
                  <c:v>41104</c:v>
                </c:pt>
                <c:pt idx="32">
                  <c:v>41105</c:v>
                </c:pt>
                <c:pt idx="33">
                  <c:v>41106</c:v>
                </c:pt>
                <c:pt idx="34">
                  <c:v>41107</c:v>
                </c:pt>
                <c:pt idx="35">
                  <c:v>41108</c:v>
                </c:pt>
                <c:pt idx="36">
                  <c:v>41109</c:v>
                </c:pt>
                <c:pt idx="37">
                  <c:v>41110</c:v>
                </c:pt>
                <c:pt idx="38">
                  <c:v>41111</c:v>
                </c:pt>
                <c:pt idx="39">
                  <c:v>41112</c:v>
                </c:pt>
                <c:pt idx="40">
                  <c:v>41113</c:v>
                </c:pt>
                <c:pt idx="41">
                  <c:v>41114</c:v>
                </c:pt>
                <c:pt idx="42">
                  <c:v>41115</c:v>
                </c:pt>
                <c:pt idx="43">
                  <c:v>41116</c:v>
                </c:pt>
                <c:pt idx="44">
                  <c:v>41117</c:v>
                </c:pt>
                <c:pt idx="45">
                  <c:v>41118</c:v>
                </c:pt>
                <c:pt idx="46">
                  <c:v>41119</c:v>
                </c:pt>
                <c:pt idx="47">
                  <c:v>41120</c:v>
                </c:pt>
                <c:pt idx="48">
                  <c:v>41121</c:v>
                </c:pt>
                <c:pt idx="49">
                  <c:v>41122</c:v>
                </c:pt>
                <c:pt idx="50">
                  <c:v>41123</c:v>
                </c:pt>
                <c:pt idx="51">
                  <c:v>41124</c:v>
                </c:pt>
                <c:pt idx="52">
                  <c:v>41125</c:v>
                </c:pt>
                <c:pt idx="53">
                  <c:v>41126</c:v>
                </c:pt>
                <c:pt idx="54">
                  <c:v>41127</c:v>
                </c:pt>
                <c:pt idx="55">
                  <c:v>41128</c:v>
                </c:pt>
                <c:pt idx="56">
                  <c:v>41129</c:v>
                </c:pt>
                <c:pt idx="57">
                  <c:v>41130</c:v>
                </c:pt>
                <c:pt idx="58">
                  <c:v>41131</c:v>
                </c:pt>
                <c:pt idx="59">
                  <c:v>41132</c:v>
                </c:pt>
                <c:pt idx="60">
                  <c:v>41133</c:v>
                </c:pt>
                <c:pt idx="61">
                  <c:v>41134</c:v>
                </c:pt>
                <c:pt idx="62">
                  <c:v>41135</c:v>
                </c:pt>
                <c:pt idx="63">
                  <c:v>41136</c:v>
                </c:pt>
                <c:pt idx="64">
                  <c:v>41137</c:v>
                </c:pt>
                <c:pt idx="65">
                  <c:v>41138</c:v>
                </c:pt>
                <c:pt idx="66">
                  <c:v>41139</c:v>
                </c:pt>
                <c:pt idx="67">
                  <c:v>41140</c:v>
                </c:pt>
                <c:pt idx="68">
                  <c:v>41141</c:v>
                </c:pt>
                <c:pt idx="69">
                  <c:v>41142</c:v>
                </c:pt>
                <c:pt idx="70">
                  <c:v>41143</c:v>
                </c:pt>
                <c:pt idx="71">
                  <c:v>41144</c:v>
                </c:pt>
                <c:pt idx="72">
                  <c:v>41145</c:v>
                </c:pt>
                <c:pt idx="73">
                  <c:v>41146</c:v>
                </c:pt>
                <c:pt idx="74">
                  <c:v>41147</c:v>
                </c:pt>
                <c:pt idx="75">
                  <c:v>41148</c:v>
                </c:pt>
                <c:pt idx="76">
                  <c:v>41149</c:v>
                </c:pt>
                <c:pt idx="77">
                  <c:v>41150</c:v>
                </c:pt>
                <c:pt idx="78">
                  <c:v>41151</c:v>
                </c:pt>
                <c:pt idx="79">
                  <c:v>41152</c:v>
                </c:pt>
                <c:pt idx="80">
                  <c:v>41153</c:v>
                </c:pt>
                <c:pt idx="81">
                  <c:v>41154</c:v>
                </c:pt>
                <c:pt idx="82">
                  <c:v>41155</c:v>
                </c:pt>
                <c:pt idx="83">
                  <c:v>41156</c:v>
                </c:pt>
                <c:pt idx="84">
                  <c:v>41157</c:v>
                </c:pt>
                <c:pt idx="85">
                  <c:v>41158</c:v>
                </c:pt>
                <c:pt idx="86">
                  <c:v>41159</c:v>
                </c:pt>
                <c:pt idx="87">
                  <c:v>41160</c:v>
                </c:pt>
                <c:pt idx="88">
                  <c:v>41161</c:v>
                </c:pt>
                <c:pt idx="89">
                  <c:v>41162</c:v>
                </c:pt>
                <c:pt idx="90">
                  <c:v>41163</c:v>
                </c:pt>
              </c:numCache>
            </c:numRef>
          </c:cat>
          <c:val>
            <c:numRef>
              <c:f>'Fish Wheel Catch'!$L$4:$L$94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4</c:v>
                </c:pt>
                <c:pt idx="46">
                  <c:v>3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ser>
          <c:idx val="3"/>
          <c:order val="3"/>
          <c:tx>
            <c:v>Pink (n=6)</c:v>
          </c:tx>
          <c:invertIfNegative val="0"/>
          <c:cat>
            <c:numRef>
              <c:f>'Fish Wheel Catch'!$G$4:$G$94</c:f>
              <c:numCache>
                <c:formatCode>m/d/yyyy</c:formatCode>
                <c:ptCount val="91"/>
                <c:pt idx="0">
                  <c:v>41073</c:v>
                </c:pt>
                <c:pt idx="1">
                  <c:v>41074</c:v>
                </c:pt>
                <c:pt idx="2">
                  <c:v>41075</c:v>
                </c:pt>
                <c:pt idx="3">
                  <c:v>41076</c:v>
                </c:pt>
                <c:pt idx="4">
                  <c:v>41077</c:v>
                </c:pt>
                <c:pt idx="5">
                  <c:v>41078</c:v>
                </c:pt>
                <c:pt idx="6">
                  <c:v>41079</c:v>
                </c:pt>
                <c:pt idx="7">
                  <c:v>41080</c:v>
                </c:pt>
                <c:pt idx="8">
                  <c:v>41081</c:v>
                </c:pt>
                <c:pt idx="9">
                  <c:v>41082</c:v>
                </c:pt>
                <c:pt idx="10">
                  <c:v>41083</c:v>
                </c:pt>
                <c:pt idx="11">
                  <c:v>41084</c:v>
                </c:pt>
                <c:pt idx="12">
                  <c:v>41085</c:v>
                </c:pt>
                <c:pt idx="13">
                  <c:v>41086</c:v>
                </c:pt>
                <c:pt idx="14">
                  <c:v>41087</c:v>
                </c:pt>
                <c:pt idx="15">
                  <c:v>41088</c:v>
                </c:pt>
                <c:pt idx="16">
                  <c:v>41089</c:v>
                </c:pt>
                <c:pt idx="17">
                  <c:v>41090</c:v>
                </c:pt>
                <c:pt idx="18">
                  <c:v>41091</c:v>
                </c:pt>
                <c:pt idx="19">
                  <c:v>41092</c:v>
                </c:pt>
                <c:pt idx="20">
                  <c:v>41093</c:v>
                </c:pt>
                <c:pt idx="21">
                  <c:v>41094</c:v>
                </c:pt>
                <c:pt idx="22">
                  <c:v>41095</c:v>
                </c:pt>
                <c:pt idx="23">
                  <c:v>41096</c:v>
                </c:pt>
                <c:pt idx="24">
                  <c:v>41097</c:v>
                </c:pt>
                <c:pt idx="25">
                  <c:v>41098</c:v>
                </c:pt>
                <c:pt idx="26">
                  <c:v>41099</c:v>
                </c:pt>
                <c:pt idx="27">
                  <c:v>41100</c:v>
                </c:pt>
                <c:pt idx="28">
                  <c:v>41101</c:v>
                </c:pt>
                <c:pt idx="29">
                  <c:v>41102</c:v>
                </c:pt>
                <c:pt idx="30">
                  <c:v>41103</c:v>
                </c:pt>
                <c:pt idx="31">
                  <c:v>41104</c:v>
                </c:pt>
                <c:pt idx="32">
                  <c:v>41105</c:v>
                </c:pt>
                <c:pt idx="33">
                  <c:v>41106</c:v>
                </c:pt>
                <c:pt idx="34">
                  <c:v>41107</c:v>
                </c:pt>
                <c:pt idx="35">
                  <c:v>41108</c:v>
                </c:pt>
                <c:pt idx="36">
                  <c:v>41109</c:v>
                </c:pt>
                <c:pt idx="37">
                  <c:v>41110</c:v>
                </c:pt>
                <c:pt idx="38">
                  <c:v>41111</c:v>
                </c:pt>
                <c:pt idx="39">
                  <c:v>41112</c:v>
                </c:pt>
                <c:pt idx="40">
                  <c:v>41113</c:v>
                </c:pt>
                <c:pt idx="41">
                  <c:v>41114</c:v>
                </c:pt>
                <c:pt idx="42">
                  <c:v>41115</c:v>
                </c:pt>
                <c:pt idx="43">
                  <c:v>41116</c:v>
                </c:pt>
                <c:pt idx="44">
                  <c:v>41117</c:v>
                </c:pt>
                <c:pt idx="45">
                  <c:v>41118</c:v>
                </c:pt>
                <c:pt idx="46">
                  <c:v>41119</c:v>
                </c:pt>
                <c:pt idx="47">
                  <c:v>41120</c:v>
                </c:pt>
                <c:pt idx="48">
                  <c:v>41121</c:v>
                </c:pt>
                <c:pt idx="49">
                  <c:v>41122</c:v>
                </c:pt>
                <c:pt idx="50">
                  <c:v>41123</c:v>
                </c:pt>
                <c:pt idx="51">
                  <c:v>41124</c:v>
                </c:pt>
                <c:pt idx="52">
                  <c:v>41125</c:v>
                </c:pt>
                <c:pt idx="53">
                  <c:v>41126</c:v>
                </c:pt>
                <c:pt idx="54">
                  <c:v>41127</c:v>
                </c:pt>
                <c:pt idx="55">
                  <c:v>41128</c:v>
                </c:pt>
                <c:pt idx="56">
                  <c:v>41129</c:v>
                </c:pt>
                <c:pt idx="57">
                  <c:v>41130</c:v>
                </c:pt>
                <c:pt idx="58">
                  <c:v>41131</c:v>
                </c:pt>
                <c:pt idx="59">
                  <c:v>41132</c:v>
                </c:pt>
                <c:pt idx="60">
                  <c:v>41133</c:v>
                </c:pt>
                <c:pt idx="61">
                  <c:v>41134</c:v>
                </c:pt>
                <c:pt idx="62">
                  <c:v>41135</c:v>
                </c:pt>
                <c:pt idx="63">
                  <c:v>41136</c:v>
                </c:pt>
                <c:pt idx="64">
                  <c:v>41137</c:v>
                </c:pt>
                <c:pt idx="65">
                  <c:v>41138</c:v>
                </c:pt>
                <c:pt idx="66">
                  <c:v>41139</c:v>
                </c:pt>
                <c:pt idx="67">
                  <c:v>41140</c:v>
                </c:pt>
                <c:pt idx="68">
                  <c:v>41141</c:v>
                </c:pt>
                <c:pt idx="69">
                  <c:v>41142</c:v>
                </c:pt>
                <c:pt idx="70">
                  <c:v>41143</c:v>
                </c:pt>
                <c:pt idx="71">
                  <c:v>41144</c:v>
                </c:pt>
                <c:pt idx="72">
                  <c:v>41145</c:v>
                </c:pt>
                <c:pt idx="73">
                  <c:v>41146</c:v>
                </c:pt>
                <c:pt idx="74">
                  <c:v>41147</c:v>
                </c:pt>
                <c:pt idx="75">
                  <c:v>41148</c:v>
                </c:pt>
                <c:pt idx="76">
                  <c:v>41149</c:v>
                </c:pt>
                <c:pt idx="77">
                  <c:v>41150</c:v>
                </c:pt>
                <c:pt idx="78">
                  <c:v>41151</c:v>
                </c:pt>
                <c:pt idx="79">
                  <c:v>41152</c:v>
                </c:pt>
                <c:pt idx="80">
                  <c:v>41153</c:v>
                </c:pt>
                <c:pt idx="81">
                  <c:v>41154</c:v>
                </c:pt>
                <c:pt idx="82">
                  <c:v>41155</c:v>
                </c:pt>
                <c:pt idx="83">
                  <c:v>41156</c:v>
                </c:pt>
                <c:pt idx="84">
                  <c:v>41157</c:v>
                </c:pt>
                <c:pt idx="85">
                  <c:v>41158</c:v>
                </c:pt>
                <c:pt idx="86">
                  <c:v>41159</c:v>
                </c:pt>
                <c:pt idx="87">
                  <c:v>41160</c:v>
                </c:pt>
                <c:pt idx="88">
                  <c:v>41161</c:v>
                </c:pt>
                <c:pt idx="89">
                  <c:v>41162</c:v>
                </c:pt>
                <c:pt idx="90">
                  <c:v>41163</c:v>
                </c:pt>
              </c:numCache>
            </c:numRef>
          </c:cat>
          <c:val>
            <c:numRef>
              <c:f>'Fish Wheel Catch'!$N$4:$N$94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ser>
          <c:idx val="4"/>
          <c:order val="4"/>
          <c:tx>
            <c:v>Coho (n=11)</c:v>
          </c:tx>
          <c:invertIfNegative val="0"/>
          <c:cat>
            <c:numRef>
              <c:f>'Fish Wheel Catch'!$G$4:$G$94</c:f>
              <c:numCache>
                <c:formatCode>m/d/yyyy</c:formatCode>
                <c:ptCount val="91"/>
                <c:pt idx="0">
                  <c:v>41073</c:v>
                </c:pt>
                <c:pt idx="1">
                  <c:v>41074</c:v>
                </c:pt>
                <c:pt idx="2">
                  <c:v>41075</c:v>
                </c:pt>
                <c:pt idx="3">
                  <c:v>41076</c:v>
                </c:pt>
                <c:pt idx="4">
                  <c:v>41077</c:v>
                </c:pt>
                <c:pt idx="5">
                  <c:v>41078</c:v>
                </c:pt>
                <c:pt idx="6">
                  <c:v>41079</c:v>
                </c:pt>
                <c:pt idx="7">
                  <c:v>41080</c:v>
                </c:pt>
                <c:pt idx="8">
                  <c:v>41081</c:v>
                </c:pt>
                <c:pt idx="9">
                  <c:v>41082</c:v>
                </c:pt>
                <c:pt idx="10">
                  <c:v>41083</c:v>
                </c:pt>
                <c:pt idx="11">
                  <c:v>41084</c:v>
                </c:pt>
                <c:pt idx="12">
                  <c:v>41085</c:v>
                </c:pt>
                <c:pt idx="13">
                  <c:v>41086</c:v>
                </c:pt>
                <c:pt idx="14">
                  <c:v>41087</c:v>
                </c:pt>
                <c:pt idx="15">
                  <c:v>41088</c:v>
                </c:pt>
                <c:pt idx="16">
                  <c:v>41089</c:v>
                </c:pt>
                <c:pt idx="17">
                  <c:v>41090</c:v>
                </c:pt>
                <c:pt idx="18">
                  <c:v>41091</c:v>
                </c:pt>
                <c:pt idx="19">
                  <c:v>41092</c:v>
                </c:pt>
                <c:pt idx="20">
                  <c:v>41093</c:v>
                </c:pt>
                <c:pt idx="21">
                  <c:v>41094</c:v>
                </c:pt>
                <c:pt idx="22">
                  <c:v>41095</c:v>
                </c:pt>
                <c:pt idx="23">
                  <c:v>41096</c:v>
                </c:pt>
                <c:pt idx="24">
                  <c:v>41097</c:v>
                </c:pt>
                <c:pt idx="25">
                  <c:v>41098</c:v>
                </c:pt>
                <c:pt idx="26">
                  <c:v>41099</c:v>
                </c:pt>
                <c:pt idx="27">
                  <c:v>41100</c:v>
                </c:pt>
                <c:pt idx="28">
                  <c:v>41101</c:v>
                </c:pt>
                <c:pt idx="29">
                  <c:v>41102</c:v>
                </c:pt>
                <c:pt idx="30">
                  <c:v>41103</c:v>
                </c:pt>
                <c:pt idx="31">
                  <c:v>41104</c:v>
                </c:pt>
                <c:pt idx="32">
                  <c:v>41105</c:v>
                </c:pt>
                <c:pt idx="33">
                  <c:v>41106</c:v>
                </c:pt>
                <c:pt idx="34">
                  <c:v>41107</c:v>
                </c:pt>
                <c:pt idx="35">
                  <c:v>41108</c:v>
                </c:pt>
                <c:pt idx="36">
                  <c:v>41109</c:v>
                </c:pt>
                <c:pt idx="37">
                  <c:v>41110</c:v>
                </c:pt>
                <c:pt idx="38">
                  <c:v>41111</c:v>
                </c:pt>
                <c:pt idx="39">
                  <c:v>41112</c:v>
                </c:pt>
                <c:pt idx="40">
                  <c:v>41113</c:v>
                </c:pt>
                <c:pt idx="41">
                  <c:v>41114</c:v>
                </c:pt>
                <c:pt idx="42">
                  <c:v>41115</c:v>
                </c:pt>
                <c:pt idx="43">
                  <c:v>41116</c:v>
                </c:pt>
                <c:pt idx="44">
                  <c:v>41117</c:v>
                </c:pt>
                <c:pt idx="45">
                  <c:v>41118</c:v>
                </c:pt>
                <c:pt idx="46">
                  <c:v>41119</c:v>
                </c:pt>
                <c:pt idx="47">
                  <c:v>41120</c:v>
                </c:pt>
                <c:pt idx="48">
                  <c:v>41121</c:v>
                </c:pt>
                <c:pt idx="49">
                  <c:v>41122</c:v>
                </c:pt>
                <c:pt idx="50">
                  <c:v>41123</c:v>
                </c:pt>
                <c:pt idx="51">
                  <c:v>41124</c:v>
                </c:pt>
                <c:pt idx="52">
                  <c:v>41125</c:v>
                </c:pt>
                <c:pt idx="53">
                  <c:v>41126</c:v>
                </c:pt>
                <c:pt idx="54">
                  <c:v>41127</c:v>
                </c:pt>
                <c:pt idx="55">
                  <c:v>41128</c:v>
                </c:pt>
                <c:pt idx="56">
                  <c:v>41129</c:v>
                </c:pt>
                <c:pt idx="57">
                  <c:v>41130</c:v>
                </c:pt>
                <c:pt idx="58">
                  <c:v>41131</c:v>
                </c:pt>
                <c:pt idx="59">
                  <c:v>41132</c:v>
                </c:pt>
                <c:pt idx="60">
                  <c:v>41133</c:v>
                </c:pt>
                <c:pt idx="61">
                  <c:v>41134</c:v>
                </c:pt>
                <c:pt idx="62">
                  <c:v>41135</c:v>
                </c:pt>
                <c:pt idx="63">
                  <c:v>41136</c:v>
                </c:pt>
                <c:pt idx="64">
                  <c:v>41137</c:v>
                </c:pt>
                <c:pt idx="65">
                  <c:v>41138</c:v>
                </c:pt>
                <c:pt idx="66">
                  <c:v>41139</c:v>
                </c:pt>
                <c:pt idx="67">
                  <c:v>41140</c:v>
                </c:pt>
                <c:pt idx="68">
                  <c:v>41141</c:v>
                </c:pt>
                <c:pt idx="69">
                  <c:v>41142</c:v>
                </c:pt>
                <c:pt idx="70">
                  <c:v>41143</c:v>
                </c:pt>
                <c:pt idx="71">
                  <c:v>41144</c:v>
                </c:pt>
                <c:pt idx="72">
                  <c:v>41145</c:v>
                </c:pt>
                <c:pt idx="73">
                  <c:v>41146</c:v>
                </c:pt>
                <c:pt idx="74">
                  <c:v>41147</c:v>
                </c:pt>
                <c:pt idx="75">
                  <c:v>41148</c:v>
                </c:pt>
                <c:pt idx="76">
                  <c:v>41149</c:v>
                </c:pt>
                <c:pt idx="77">
                  <c:v>41150</c:v>
                </c:pt>
                <c:pt idx="78">
                  <c:v>41151</c:v>
                </c:pt>
                <c:pt idx="79">
                  <c:v>41152</c:v>
                </c:pt>
                <c:pt idx="80">
                  <c:v>41153</c:v>
                </c:pt>
                <c:pt idx="81">
                  <c:v>41154</c:v>
                </c:pt>
                <c:pt idx="82">
                  <c:v>41155</c:v>
                </c:pt>
                <c:pt idx="83">
                  <c:v>41156</c:v>
                </c:pt>
                <c:pt idx="84">
                  <c:v>41157</c:v>
                </c:pt>
                <c:pt idx="85">
                  <c:v>41158</c:v>
                </c:pt>
                <c:pt idx="86">
                  <c:v>41159</c:v>
                </c:pt>
                <c:pt idx="87">
                  <c:v>41160</c:v>
                </c:pt>
                <c:pt idx="88">
                  <c:v>41161</c:v>
                </c:pt>
                <c:pt idx="89">
                  <c:v>41162</c:v>
                </c:pt>
                <c:pt idx="90">
                  <c:v>41163</c:v>
                </c:pt>
              </c:numCache>
            </c:numRef>
          </c:cat>
          <c:val>
            <c:numRef>
              <c:f>'Fish Wheel Catch'!$P$4:$P$94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3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0"/>
        <c:axId val="42926464"/>
        <c:axId val="42928000"/>
      </c:barChart>
      <c:dateAx>
        <c:axId val="42926464"/>
        <c:scaling>
          <c:orientation val="minMax"/>
        </c:scaling>
        <c:delete val="0"/>
        <c:axPos val="b"/>
        <c:numFmt formatCode="[$-409]d\-mmm;@" sourceLinked="0"/>
        <c:majorTickMark val="cross"/>
        <c:minorTickMark val="out"/>
        <c:tickLblPos val="nextTo"/>
        <c:crossAx val="42928000"/>
        <c:crosses val="autoZero"/>
        <c:auto val="1"/>
        <c:lblOffset val="100"/>
        <c:baseTimeUnit val="days"/>
        <c:majorUnit val="10"/>
        <c:majorTimeUnit val="days"/>
        <c:minorUnit val="1"/>
        <c:minorTimeUnit val="days"/>
      </c:dateAx>
      <c:valAx>
        <c:axId val="42928000"/>
        <c:scaling>
          <c:orientation val="minMax"/>
          <c:max val="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926464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74109907794372676"/>
          <c:y val="0.13187038700699324"/>
          <c:w val="0.17409035549388444"/>
          <c:h val="0.34097218552378938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770504177173936E-2"/>
          <c:y val="3.0648777598452366E-2"/>
          <c:w val="0.84425848729693098"/>
          <c:h val="0.83118240654700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'Range vs Discharge'!$A$1</c:f>
              <c:strCache>
                <c:ptCount val="1"/>
                <c:pt idx="0">
                  <c:v>Date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'Range vs Discharge'!$A$2:$A$1459</c:f>
              <c:numCache>
                <c:formatCode>m/d/yyyy</c:formatCode>
                <c:ptCount val="1458"/>
                <c:pt idx="0">
                  <c:v>41046</c:v>
                </c:pt>
                <c:pt idx="1">
                  <c:v>41049</c:v>
                </c:pt>
                <c:pt idx="2" formatCode="mm/dd/yy;@">
                  <c:v>41051</c:v>
                </c:pt>
                <c:pt idx="3">
                  <c:v>41051</c:v>
                </c:pt>
                <c:pt idx="4">
                  <c:v>41055</c:v>
                </c:pt>
                <c:pt idx="5" formatCode="mm/dd/yy;@">
                  <c:v>41057</c:v>
                </c:pt>
                <c:pt idx="6">
                  <c:v>41057</c:v>
                </c:pt>
                <c:pt idx="7" formatCode="mm/dd/yy;@">
                  <c:v>41058</c:v>
                </c:pt>
                <c:pt idx="8">
                  <c:v>41059</c:v>
                </c:pt>
                <c:pt idx="9">
                  <c:v>41059</c:v>
                </c:pt>
                <c:pt idx="10">
                  <c:v>41059</c:v>
                </c:pt>
                <c:pt idx="11">
                  <c:v>41061</c:v>
                </c:pt>
                <c:pt idx="12" formatCode="mm/dd/yy;@">
                  <c:v>41062</c:v>
                </c:pt>
                <c:pt idx="13">
                  <c:v>41062</c:v>
                </c:pt>
                <c:pt idx="14">
                  <c:v>41062</c:v>
                </c:pt>
                <c:pt idx="15">
                  <c:v>41063</c:v>
                </c:pt>
                <c:pt idx="16">
                  <c:v>41063</c:v>
                </c:pt>
                <c:pt idx="17">
                  <c:v>41063</c:v>
                </c:pt>
                <c:pt idx="18">
                  <c:v>41063</c:v>
                </c:pt>
                <c:pt idx="19">
                  <c:v>41063</c:v>
                </c:pt>
                <c:pt idx="20">
                  <c:v>41063</c:v>
                </c:pt>
                <c:pt idx="21" formatCode="mm/dd/yy;@">
                  <c:v>41064</c:v>
                </c:pt>
                <c:pt idx="22">
                  <c:v>41064</c:v>
                </c:pt>
                <c:pt idx="23">
                  <c:v>41064</c:v>
                </c:pt>
                <c:pt idx="24" formatCode="mm/dd/yy;@">
                  <c:v>41065</c:v>
                </c:pt>
                <c:pt idx="25">
                  <c:v>41065</c:v>
                </c:pt>
                <c:pt idx="26">
                  <c:v>41065</c:v>
                </c:pt>
                <c:pt idx="27">
                  <c:v>41065</c:v>
                </c:pt>
                <c:pt idx="28">
                  <c:v>41065</c:v>
                </c:pt>
                <c:pt idx="29" formatCode="mm/dd/yy;@">
                  <c:v>41066</c:v>
                </c:pt>
                <c:pt idx="30" formatCode="mm/dd/yy;@">
                  <c:v>41066</c:v>
                </c:pt>
                <c:pt idx="31" formatCode="mm/dd/yy;@">
                  <c:v>41066</c:v>
                </c:pt>
                <c:pt idx="32" formatCode="mm/dd/yy;@">
                  <c:v>41066</c:v>
                </c:pt>
                <c:pt idx="33">
                  <c:v>41066</c:v>
                </c:pt>
                <c:pt idx="34">
                  <c:v>41066</c:v>
                </c:pt>
                <c:pt idx="35">
                  <c:v>41066</c:v>
                </c:pt>
                <c:pt idx="36">
                  <c:v>41066</c:v>
                </c:pt>
                <c:pt idx="37">
                  <c:v>41066</c:v>
                </c:pt>
                <c:pt idx="38">
                  <c:v>41066</c:v>
                </c:pt>
                <c:pt idx="39">
                  <c:v>41066</c:v>
                </c:pt>
                <c:pt idx="40" formatCode="mm/dd/yy;@">
                  <c:v>41067</c:v>
                </c:pt>
                <c:pt idx="41" formatCode="mm/dd/yy;@">
                  <c:v>41067</c:v>
                </c:pt>
                <c:pt idx="42" formatCode="mm/dd/yy;@">
                  <c:v>41067</c:v>
                </c:pt>
                <c:pt idx="43" formatCode="mm/dd/yy;@">
                  <c:v>41067</c:v>
                </c:pt>
                <c:pt idx="44" formatCode="mm/dd/yy;@">
                  <c:v>41067</c:v>
                </c:pt>
                <c:pt idx="45">
                  <c:v>41067</c:v>
                </c:pt>
                <c:pt idx="46">
                  <c:v>41067</c:v>
                </c:pt>
                <c:pt idx="47">
                  <c:v>41067</c:v>
                </c:pt>
                <c:pt idx="48">
                  <c:v>41067</c:v>
                </c:pt>
                <c:pt idx="49">
                  <c:v>41067</c:v>
                </c:pt>
                <c:pt idx="50">
                  <c:v>41067</c:v>
                </c:pt>
                <c:pt idx="51" formatCode="mm/dd/yy;@">
                  <c:v>41068</c:v>
                </c:pt>
                <c:pt idx="52" formatCode="mm/dd/yy;@">
                  <c:v>41068</c:v>
                </c:pt>
                <c:pt idx="53" formatCode="mm/dd/yy;@">
                  <c:v>41068</c:v>
                </c:pt>
                <c:pt idx="54" formatCode="mm/dd/yy;@">
                  <c:v>41068</c:v>
                </c:pt>
                <c:pt idx="55" formatCode="mm/dd/yy;@">
                  <c:v>41068</c:v>
                </c:pt>
                <c:pt idx="56" formatCode="mm/dd/yy;@">
                  <c:v>41068</c:v>
                </c:pt>
                <c:pt idx="57">
                  <c:v>41068</c:v>
                </c:pt>
                <c:pt idx="58">
                  <c:v>41068</c:v>
                </c:pt>
                <c:pt idx="59">
                  <c:v>41068</c:v>
                </c:pt>
                <c:pt idx="60">
                  <c:v>41068</c:v>
                </c:pt>
                <c:pt idx="61">
                  <c:v>41068</c:v>
                </c:pt>
                <c:pt idx="62">
                  <c:v>41068</c:v>
                </c:pt>
                <c:pt idx="63" formatCode="mm/dd/yy;@">
                  <c:v>41069</c:v>
                </c:pt>
                <c:pt idx="64" formatCode="mm/dd/yy;@">
                  <c:v>41069</c:v>
                </c:pt>
                <c:pt idx="65" formatCode="mm/dd/yy;@">
                  <c:v>41069</c:v>
                </c:pt>
                <c:pt idx="66" formatCode="mm/dd/yy;@">
                  <c:v>41069</c:v>
                </c:pt>
                <c:pt idx="67" formatCode="mm/dd/yy;@">
                  <c:v>41069</c:v>
                </c:pt>
                <c:pt idx="68" formatCode="mm/dd/yy;@">
                  <c:v>41069</c:v>
                </c:pt>
                <c:pt idx="69" formatCode="mm/dd/yy;@">
                  <c:v>41069</c:v>
                </c:pt>
                <c:pt idx="70">
                  <c:v>41069</c:v>
                </c:pt>
                <c:pt idx="71">
                  <c:v>41069</c:v>
                </c:pt>
                <c:pt idx="72">
                  <c:v>41069</c:v>
                </c:pt>
                <c:pt idx="73">
                  <c:v>41069</c:v>
                </c:pt>
                <c:pt idx="74">
                  <c:v>41069</c:v>
                </c:pt>
                <c:pt idx="75">
                  <c:v>41069</c:v>
                </c:pt>
                <c:pt idx="76">
                  <c:v>41069</c:v>
                </c:pt>
                <c:pt idx="77" formatCode="mm/dd/yy;@">
                  <c:v>41070</c:v>
                </c:pt>
                <c:pt idx="78" formatCode="mm/dd/yy;@">
                  <c:v>41070</c:v>
                </c:pt>
                <c:pt idx="79" formatCode="mm/dd/yy;@">
                  <c:v>41070</c:v>
                </c:pt>
                <c:pt idx="80" formatCode="mm/dd/yy;@">
                  <c:v>41070</c:v>
                </c:pt>
                <c:pt idx="81" formatCode="mm/dd/yy;@">
                  <c:v>41070</c:v>
                </c:pt>
                <c:pt idx="82" formatCode="mm/dd/yy;@">
                  <c:v>41070</c:v>
                </c:pt>
                <c:pt idx="83" formatCode="mm/dd/yy;@">
                  <c:v>41070</c:v>
                </c:pt>
                <c:pt idx="84" formatCode="mm/dd/yy;@">
                  <c:v>41070</c:v>
                </c:pt>
                <c:pt idx="85" formatCode="mm/dd/yy;@">
                  <c:v>41070</c:v>
                </c:pt>
                <c:pt idx="86">
                  <c:v>41070</c:v>
                </c:pt>
                <c:pt idx="87">
                  <c:v>41070</c:v>
                </c:pt>
                <c:pt idx="88">
                  <c:v>41070</c:v>
                </c:pt>
                <c:pt idx="89" formatCode="mm/dd/yy;@">
                  <c:v>41071</c:v>
                </c:pt>
                <c:pt idx="90" formatCode="mm/dd/yy;@">
                  <c:v>41071</c:v>
                </c:pt>
                <c:pt idx="91" formatCode="mm/dd/yy;@">
                  <c:v>41071</c:v>
                </c:pt>
                <c:pt idx="92" formatCode="mm/dd/yy;@">
                  <c:v>41071</c:v>
                </c:pt>
                <c:pt idx="93" formatCode="mm/dd/yy;@">
                  <c:v>41071</c:v>
                </c:pt>
                <c:pt idx="94" formatCode="mm/dd/yy;@">
                  <c:v>41071</c:v>
                </c:pt>
                <c:pt idx="95" formatCode="mm/dd/yy;@">
                  <c:v>41071</c:v>
                </c:pt>
                <c:pt idx="96" formatCode="mm/dd/yy;@">
                  <c:v>41071</c:v>
                </c:pt>
                <c:pt idx="97" formatCode="mm/dd/yy;@">
                  <c:v>41071</c:v>
                </c:pt>
                <c:pt idx="98" formatCode="mm/dd/yy;@">
                  <c:v>41071</c:v>
                </c:pt>
                <c:pt idx="99" formatCode="mm/dd/yy;@">
                  <c:v>41071</c:v>
                </c:pt>
                <c:pt idx="100" formatCode="mm/dd/yy;@">
                  <c:v>41071</c:v>
                </c:pt>
                <c:pt idx="101" formatCode="mm/dd/yy;@">
                  <c:v>41071</c:v>
                </c:pt>
                <c:pt idx="102" formatCode="mm/dd/yy;@">
                  <c:v>41071</c:v>
                </c:pt>
                <c:pt idx="103" formatCode="mm/dd/yy;@">
                  <c:v>41071</c:v>
                </c:pt>
                <c:pt idx="104" formatCode="mm/dd/yy;@">
                  <c:v>41071</c:v>
                </c:pt>
                <c:pt idx="105" formatCode="mm/dd/yy;@">
                  <c:v>41071</c:v>
                </c:pt>
                <c:pt idx="106" formatCode="mm/dd/yy;@">
                  <c:v>41071</c:v>
                </c:pt>
                <c:pt idx="107" formatCode="mm/dd/yy;@">
                  <c:v>41071</c:v>
                </c:pt>
                <c:pt idx="108">
                  <c:v>41071</c:v>
                </c:pt>
                <c:pt idx="109">
                  <c:v>41071</c:v>
                </c:pt>
                <c:pt idx="110" formatCode="mm/dd/yy;@">
                  <c:v>41072</c:v>
                </c:pt>
                <c:pt idx="111" formatCode="mm/dd/yy;@">
                  <c:v>41072</c:v>
                </c:pt>
                <c:pt idx="112" formatCode="mm/dd/yy;@">
                  <c:v>41072</c:v>
                </c:pt>
                <c:pt idx="113" formatCode="mm/dd/yy;@">
                  <c:v>41072</c:v>
                </c:pt>
                <c:pt idx="114" formatCode="mm/dd/yy;@">
                  <c:v>41072</c:v>
                </c:pt>
                <c:pt idx="115">
                  <c:v>41072</c:v>
                </c:pt>
                <c:pt idx="116">
                  <c:v>41072</c:v>
                </c:pt>
                <c:pt idx="117">
                  <c:v>41072</c:v>
                </c:pt>
                <c:pt idx="118" formatCode="mm/dd/yy;@">
                  <c:v>41073</c:v>
                </c:pt>
                <c:pt idx="119" formatCode="mm/dd/yy;@">
                  <c:v>41073</c:v>
                </c:pt>
                <c:pt idx="120" formatCode="mm/dd/yy;@">
                  <c:v>41073</c:v>
                </c:pt>
                <c:pt idx="121">
                  <c:v>41073</c:v>
                </c:pt>
                <c:pt idx="122" formatCode="mm/dd/yy;@">
                  <c:v>41074</c:v>
                </c:pt>
                <c:pt idx="123" formatCode="mm/dd/yy;@">
                  <c:v>41074</c:v>
                </c:pt>
                <c:pt idx="124" formatCode="mm/dd/yy;@">
                  <c:v>41074</c:v>
                </c:pt>
                <c:pt idx="125" formatCode="mm/dd/yy;@">
                  <c:v>41074</c:v>
                </c:pt>
                <c:pt idx="126" formatCode="mm/dd/yy;@">
                  <c:v>41074</c:v>
                </c:pt>
                <c:pt idx="127" formatCode="mm/dd/yy;@">
                  <c:v>41074</c:v>
                </c:pt>
                <c:pt idx="128" formatCode="mm/dd/yy;@">
                  <c:v>41074</c:v>
                </c:pt>
                <c:pt idx="129" formatCode="mm/dd/yy;@">
                  <c:v>41074</c:v>
                </c:pt>
                <c:pt idx="130" formatCode="mm/dd/yy;@">
                  <c:v>41074</c:v>
                </c:pt>
                <c:pt idx="131" formatCode="mm/dd/yy;@">
                  <c:v>41074</c:v>
                </c:pt>
                <c:pt idx="132" formatCode="mm/dd/yy;@">
                  <c:v>41074</c:v>
                </c:pt>
                <c:pt idx="133" formatCode="mm/dd/yy;@">
                  <c:v>41074</c:v>
                </c:pt>
                <c:pt idx="134" formatCode="mm/dd/yy;@">
                  <c:v>41074</c:v>
                </c:pt>
                <c:pt idx="135">
                  <c:v>41074</c:v>
                </c:pt>
                <c:pt idx="136">
                  <c:v>41074</c:v>
                </c:pt>
                <c:pt idx="137">
                  <c:v>41074</c:v>
                </c:pt>
                <c:pt idx="138" formatCode="mm/dd/yy;@">
                  <c:v>41075</c:v>
                </c:pt>
                <c:pt idx="139" formatCode="mm/dd/yy;@">
                  <c:v>41075</c:v>
                </c:pt>
                <c:pt idx="140" formatCode="mm/dd/yy;@">
                  <c:v>41075</c:v>
                </c:pt>
                <c:pt idx="141" formatCode="mm/dd/yy;@">
                  <c:v>41075</c:v>
                </c:pt>
                <c:pt idx="142" formatCode="mm/dd/yy;@">
                  <c:v>41075</c:v>
                </c:pt>
                <c:pt idx="143" formatCode="mm/dd/yy;@">
                  <c:v>41075</c:v>
                </c:pt>
                <c:pt idx="144" formatCode="mm/dd/yy;@">
                  <c:v>41075</c:v>
                </c:pt>
                <c:pt idx="145">
                  <c:v>41075</c:v>
                </c:pt>
                <c:pt idx="146" formatCode="mm/dd/yy;@">
                  <c:v>41076</c:v>
                </c:pt>
                <c:pt idx="147" formatCode="mm/dd/yy;@">
                  <c:v>41076</c:v>
                </c:pt>
                <c:pt idx="148" formatCode="mm/dd/yy;@">
                  <c:v>41076</c:v>
                </c:pt>
                <c:pt idx="149" formatCode="mm/dd/yy;@">
                  <c:v>41076</c:v>
                </c:pt>
                <c:pt idx="150" formatCode="mm/dd/yy;@">
                  <c:v>41076</c:v>
                </c:pt>
                <c:pt idx="151" formatCode="mm/dd/yy;@">
                  <c:v>41076</c:v>
                </c:pt>
                <c:pt idx="152" formatCode="mm/dd/yy;@">
                  <c:v>41076</c:v>
                </c:pt>
                <c:pt idx="153" formatCode="mm/dd/yy;@">
                  <c:v>41076</c:v>
                </c:pt>
                <c:pt idx="154">
                  <c:v>41076</c:v>
                </c:pt>
                <c:pt idx="155">
                  <c:v>41076</c:v>
                </c:pt>
                <c:pt idx="156">
                  <c:v>41076</c:v>
                </c:pt>
                <c:pt idx="157" formatCode="mm/dd/yy;@">
                  <c:v>41077</c:v>
                </c:pt>
                <c:pt idx="158" formatCode="mm/dd/yy;@">
                  <c:v>41077</c:v>
                </c:pt>
                <c:pt idx="159" formatCode="mm/dd/yy;@">
                  <c:v>41077</c:v>
                </c:pt>
                <c:pt idx="160" formatCode="mm/dd/yy;@">
                  <c:v>41077</c:v>
                </c:pt>
                <c:pt idx="161" formatCode="mm/dd/yy;@">
                  <c:v>41077</c:v>
                </c:pt>
                <c:pt idx="162" formatCode="mm/dd/yy;@">
                  <c:v>41077</c:v>
                </c:pt>
                <c:pt idx="163" formatCode="mm/dd/yy;@">
                  <c:v>41077</c:v>
                </c:pt>
                <c:pt idx="164" formatCode="mm/dd/yy;@">
                  <c:v>41077</c:v>
                </c:pt>
                <c:pt idx="165" formatCode="mm/dd/yy;@">
                  <c:v>41077</c:v>
                </c:pt>
                <c:pt idx="166" formatCode="mm/dd/yy;@">
                  <c:v>41077</c:v>
                </c:pt>
                <c:pt idx="167" formatCode="mm/dd/yy;@">
                  <c:v>41077</c:v>
                </c:pt>
                <c:pt idx="168" formatCode="mm/dd/yy;@">
                  <c:v>41077</c:v>
                </c:pt>
                <c:pt idx="169" formatCode="mm/dd/yy;@">
                  <c:v>41077</c:v>
                </c:pt>
                <c:pt idx="170">
                  <c:v>41077</c:v>
                </c:pt>
                <c:pt idx="171">
                  <c:v>41077</c:v>
                </c:pt>
                <c:pt idx="172">
                  <c:v>41077</c:v>
                </c:pt>
                <c:pt idx="173" formatCode="mm/dd/yy;@">
                  <c:v>41078</c:v>
                </c:pt>
                <c:pt idx="174" formatCode="mm/dd/yy;@">
                  <c:v>41078</c:v>
                </c:pt>
                <c:pt idx="175" formatCode="mm/dd/yy;@">
                  <c:v>41078</c:v>
                </c:pt>
                <c:pt idx="176" formatCode="mm/dd/yy;@">
                  <c:v>41078</c:v>
                </c:pt>
                <c:pt idx="177" formatCode="mm/dd/yy;@">
                  <c:v>41078</c:v>
                </c:pt>
                <c:pt idx="178" formatCode="mm/dd/yy;@">
                  <c:v>41078</c:v>
                </c:pt>
                <c:pt idx="179" formatCode="mm/dd/yy;@">
                  <c:v>41078</c:v>
                </c:pt>
                <c:pt idx="180" formatCode="mm/dd/yy;@">
                  <c:v>41078</c:v>
                </c:pt>
                <c:pt idx="181" formatCode="mm/dd/yy;@">
                  <c:v>41078</c:v>
                </c:pt>
                <c:pt idx="182" formatCode="mm/dd/yy;@">
                  <c:v>41078</c:v>
                </c:pt>
                <c:pt idx="183" formatCode="mm/dd/yy;@">
                  <c:v>41078</c:v>
                </c:pt>
                <c:pt idx="184" formatCode="mm/dd/yy;@">
                  <c:v>41078</c:v>
                </c:pt>
                <c:pt idx="185" formatCode="mm/dd/yy;@">
                  <c:v>41078</c:v>
                </c:pt>
                <c:pt idx="186" formatCode="mm/dd/yy;@">
                  <c:v>41078</c:v>
                </c:pt>
                <c:pt idx="187" formatCode="mm/dd/yy;@">
                  <c:v>41078</c:v>
                </c:pt>
                <c:pt idx="188" formatCode="mm/dd/yy;@">
                  <c:v>41078</c:v>
                </c:pt>
                <c:pt idx="189" formatCode="mm/dd/yy;@">
                  <c:v>41078</c:v>
                </c:pt>
                <c:pt idx="190" formatCode="mm/dd/yy;@">
                  <c:v>41078</c:v>
                </c:pt>
                <c:pt idx="191" formatCode="mm/dd/yy;@">
                  <c:v>41078</c:v>
                </c:pt>
                <c:pt idx="192" formatCode="mm/dd/yy;@">
                  <c:v>41078</c:v>
                </c:pt>
                <c:pt idx="193" formatCode="mm/dd/yy;@">
                  <c:v>41078</c:v>
                </c:pt>
                <c:pt idx="194">
                  <c:v>41078</c:v>
                </c:pt>
                <c:pt idx="195">
                  <c:v>41078</c:v>
                </c:pt>
                <c:pt idx="196" formatCode="mm/dd/yy;@">
                  <c:v>41079</c:v>
                </c:pt>
                <c:pt idx="197" formatCode="mm/dd/yy;@">
                  <c:v>41079</c:v>
                </c:pt>
                <c:pt idx="198" formatCode="mm/dd/yy;@">
                  <c:v>41079</c:v>
                </c:pt>
                <c:pt idx="199" formatCode="mm/dd/yy;@">
                  <c:v>41079</c:v>
                </c:pt>
                <c:pt idx="200" formatCode="mm/dd/yy;@">
                  <c:v>41079</c:v>
                </c:pt>
                <c:pt idx="201" formatCode="mm/dd/yy;@">
                  <c:v>41080</c:v>
                </c:pt>
                <c:pt idx="202" formatCode="mm/dd/yy;@">
                  <c:v>41081</c:v>
                </c:pt>
                <c:pt idx="203" formatCode="mm/dd/yy;@">
                  <c:v>41082</c:v>
                </c:pt>
                <c:pt idx="204" formatCode="mm/dd/yy;@">
                  <c:v>41083</c:v>
                </c:pt>
                <c:pt idx="205" formatCode="mm/dd/yy;@">
                  <c:v>41084</c:v>
                </c:pt>
                <c:pt idx="206" formatCode="mm/dd/yy;@">
                  <c:v>41085</c:v>
                </c:pt>
                <c:pt idx="207" formatCode="mm/dd/yy;@">
                  <c:v>41086</c:v>
                </c:pt>
                <c:pt idx="208" formatCode="mm/dd/yy;@">
                  <c:v>41087</c:v>
                </c:pt>
                <c:pt idx="209" formatCode="mm/dd/yy;@">
                  <c:v>41088</c:v>
                </c:pt>
                <c:pt idx="210" formatCode="mm/dd/yy;@">
                  <c:v>41089</c:v>
                </c:pt>
                <c:pt idx="211" formatCode="mm/dd/yy;@">
                  <c:v>41090</c:v>
                </c:pt>
                <c:pt idx="212" formatCode="mm/dd/yy;@">
                  <c:v>41091</c:v>
                </c:pt>
                <c:pt idx="213" formatCode="mm/dd/yy;@">
                  <c:v>41092</c:v>
                </c:pt>
                <c:pt idx="214" formatCode="mm/dd/yy;@">
                  <c:v>41092</c:v>
                </c:pt>
                <c:pt idx="215" formatCode="mm/dd/yy;@">
                  <c:v>41092</c:v>
                </c:pt>
                <c:pt idx="216" formatCode="mm/dd/yy;@">
                  <c:v>41092</c:v>
                </c:pt>
                <c:pt idx="217" formatCode="mm/dd/yy;@">
                  <c:v>41093</c:v>
                </c:pt>
                <c:pt idx="218" formatCode="mm/dd/yy;@">
                  <c:v>41093</c:v>
                </c:pt>
                <c:pt idx="219" formatCode="mm/dd/yy;@">
                  <c:v>41093</c:v>
                </c:pt>
                <c:pt idx="220" formatCode="mm/dd/yy;@">
                  <c:v>41093</c:v>
                </c:pt>
                <c:pt idx="221" formatCode="mm/dd/yy;@">
                  <c:v>41093</c:v>
                </c:pt>
                <c:pt idx="222" formatCode="mm/dd/yy;@">
                  <c:v>41093</c:v>
                </c:pt>
                <c:pt idx="223" formatCode="mm/dd/yy;@">
                  <c:v>41093</c:v>
                </c:pt>
                <c:pt idx="224">
                  <c:v>41093</c:v>
                </c:pt>
                <c:pt idx="225" formatCode="mm/dd/yy;@">
                  <c:v>41094</c:v>
                </c:pt>
                <c:pt idx="226" formatCode="mm/dd/yy;@">
                  <c:v>41094</c:v>
                </c:pt>
                <c:pt idx="227" formatCode="mm/dd/yy;@">
                  <c:v>41094</c:v>
                </c:pt>
                <c:pt idx="228" formatCode="mm/dd/yy;@">
                  <c:v>41094</c:v>
                </c:pt>
                <c:pt idx="229" formatCode="mm/dd/yy;@">
                  <c:v>41094</c:v>
                </c:pt>
                <c:pt idx="230" formatCode="mm/dd/yy;@">
                  <c:v>41094</c:v>
                </c:pt>
                <c:pt idx="231">
                  <c:v>41094</c:v>
                </c:pt>
                <c:pt idx="232">
                  <c:v>41094</c:v>
                </c:pt>
                <c:pt idx="233" formatCode="mm/dd/yy;@">
                  <c:v>41095</c:v>
                </c:pt>
                <c:pt idx="234" formatCode="mm/dd/yy;@">
                  <c:v>41095</c:v>
                </c:pt>
                <c:pt idx="235" formatCode="mm/dd/yy;@">
                  <c:v>41095</c:v>
                </c:pt>
                <c:pt idx="236" formatCode="mm/dd/yy;@">
                  <c:v>41095</c:v>
                </c:pt>
                <c:pt idx="237" formatCode="mm/dd/yy;@">
                  <c:v>41095</c:v>
                </c:pt>
                <c:pt idx="238" formatCode="mm/dd/yy;@">
                  <c:v>41095</c:v>
                </c:pt>
                <c:pt idx="239" formatCode="mm/dd/yy;@">
                  <c:v>41095</c:v>
                </c:pt>
                <c:pt idx="240">
                  <c:v>41095</c:v>
                </c:pt>
                <c:pt idx="241">
                  <c:v>41095</c:v>
                </c:pt>
                <c:pt idx="242">
                  <c:v>41095</c:v>
                </c:pt>
                <c:pt idx="243" formatCode="mm/dd/yy;@">
                  <c:v>41096</c:v>
                </c:pt>
                <c:pt idx="244" formatCode="mm/dd/yy;@">
                  <c:v>41096</c:v>
                </c:pt>
                <c:pt idx="245" formatCode="mm/dd/yy;@">
                  <c:v>41096</c:v>
                </c:pt>
                <c:pt idx="246" formatCode="mm/dd/yy;@">
                  <c:v>41096</c:v>
                </c:pt>
                <c:pt idx="247" formatCode="mm/dd/yy;@">
                  <c:v>41096</c:v>
                </c:pt>
                <c:pt idx="248" formatCode="mm/dd/yy;@">
                  <c:v>41096</c:v>
                </c:pt>
                <c:pt idx="249" formatCode="mm/dd/yy;@">
                  <c:v>41097</c:v>
                </c:pt>
                <c:pt idx="250" formatCode="mm/dd/yy;@">
                  <c:v>41097</c:v>
                </c:pt>
                <c:pt idx="251" formatCode="mm/dd/yy;@">
                  <c:v>41097</c:v>
                </c:pt>
                <c:pt idx="252" formatCode="mm/dd/yy;@">
                  <c:v>41097</c:v>
                </c:pt>
                <c:pt idx="253" formatCode="mm/dd/yy;@">
                  <c:v>41097</c:v>
                </c:pt>
                <c:pt idx="254" formatCode="mm/dd/yy;@">
                  <c:v>41097</c:v>
                </c:pt>
                <c:pt idx="255" formatCode="mm/dd/yy;@">
                  <c:v>41098</c:v>
                </c:pt>
                <c:pt idx="256" formatCode="mm/dd/yy;@">
                  <c:v>41098</c:v>
                </c:pt>
                <c:pt idx="257" formatCode="mm/dd/yy;@">
                  <c:v>41098</c:v>
                </c:pt>
                <c:pt idx="258" formatCode="mm/dd/yy;@">
                  <c:v>41098</c:v>
                </c:pt>
                <c:pt idx="259" formatCode="mm/dd/yy;@">
                  <c:v>41098</c:v>
                </c:pt>
                <c:pt idx="260">
                  <c:v>41098</c:v>
                </c:pt>
                <c:pt idx="261">
                  <c:v>41098</c:v>
                </c:pt>
                <c:pt idx="262">
                  <c:v>41098</c:v>
                </c:pt>
                <c:pt idx="263">
                  <c:v>41098</c:v>
                </c:pt>
                <c:pt idx="264">
                  <c:v>41098</c:v>
                </c:pt>
                <c:pt idx="265" formatCode="mm/dd/yy;@">
                  <c:v>41099</c:v>
                </c:pt>
                <c:pt idx="266" formatCode="mm/dd/yy;@">
                  <c:v>41099</c:v>
                </c:pt>
                <c:pt idx="267" formatCode="mm/dd/yy;@">
                  <c:v>41099</c:v>
                </c:pt>
                <c:pt idx="268">
                  <c:v>41099</c:v>
                </c:pt>
                <c:pt idx="269">
                  <c:v>41099</c:v>
                </c:pt>
                <c:pt idx="270">
                  <c:v>41099</c:v>
                </c:pt>
                <c:pt idx="271" formatCode="mm/dd/yy;@">
                  <c:v>41100</c:v>
                </c:pt>
                <c:pt idx="272" formatCode="mm/dd/yy;@">
                  <c:v>41100</c:v>
                </c:pt>
                <c:pt idx="273" formatCode="mm/dd/yy;@">
                  <c:v>41100</c:v>
                </c:pt>
                <c:pt idx="274" formatCode="mm/dd/yy;@">
                  <c:v>41100</c:v>
                </c:pt>
                <c:pt idx="275" formatCode="mm/dd/yy;@">
                  <c:v>41100</c:v>
                </c:pt>
                <c:pt idx="276" formatCode="mm/dd/yy;@">
                  <c:v>41100</c:v>
                </c:pt>
                <c:pt idx="277" formatCode="mm/dd/yy;@">
                  <c:v>41100</c:v>
                </c:pt>
                <c:pt idx="278" formatCode="mm/dd/yy;@">
                  <c:v>41100</c:v>
                </c:pt>
                <c:pt idx="279">
                  <c:v>41100</c:v>
                </c:pt>
                <c:pt idx="280">
                  <c:v>41100</c:v>
                </c:pt>
                <c:pt idx="281">
                  <c:v>41100</c:v>
                </c:pt>
                <c:pt idx="282">
                  <c:v>41100</c:v>
                </c:pt>
                <c:pt idx="283">
                  <c:v>41100</c:v>
                </c:pt>
                <c:pt idx="284">
                  <c:v>41100</c:v>
                </c:pt>
                <c:pt idx="285" formatCode="mm/dd/yy;@">
                  <c:v>41101</c:v>
                </c:pt>
                <c:pt idx="286" formatCode="mm/dd/yy;@">
                  <c:v>41102</c:v>
                </c:pt>
                <c:pt idx="287" formatCode="mm/dd/yy;@">
                  <c:v>41103</c:v>
                </c:pt>
                <c:pt idx="288" formatCode="mm/dd/yy;@">
                  <c:v>41104</c:v>
                </c:pt>
                <c:pt idx="289" formatCode="mm/dd/yy;@">
                  <c:v>41104</c:v>
                </c:pt>
                <c:pt idx="290" formatCode="mm/dd/yy;@">
                  <c:v>41104</c:v>
                </c:pt>
                <c:pt idx="291" formatCode="mm/dd/yy;@">
                  <c:v>41104</c:v>
                </c:pt>
                <c:pt idx="292" formatCode="mm/dd/yy;@">
                  <c:v>41104</c:v>
                </c:pt>
                <c:pt idx="293" formatCode="mm/dd/yy;@">
                  <c:v>41104</c:v>
                </c:pt>
                <c:pt idx="294" formatCode="mm/dd/yy;@">
                  <c:v>41104</c:v>
                </c:pt>
                <c:pt idx="295" formatCode="mm/dd/yy;@">
                  <c:v>41104</c:v>
                </c:pt>
                <c:pt idx="296" formatCode="mm/dd/yy;@">
                  <c:v>41104</c:v>
                </c:pt>
                <c:pt idx="297" formatCode="mm/dd/yy;@">
                  <c:v>41104</c:v>
                </c:pt>
                <c:pt idx="298">
                  <c:v>41104</c:v>
                </c:pt>
                <c:pt idx="299">
                  <c:v>41104</c:v>
                </c:pt>
                <c:pt idx="300" formatCode="mm/dd/yy;@">
                  <c:v>41105</c:v>
                </c:pt>
                <c:pt idx="301" formatCode="mm/dd/yy;@">
                  <c:v>41105</c:v>
                </c:pt>
                <c:pt idx="302" formatCode="mm/dd/yy;@">
                  <c:v>41105</c:v>
                </c:pt>
                <c:pt idx="303" formatCode="mm/dd/yy;@">
                  <c:v>41105</c:v>
                </c:pt>
                <c:pt idx="304" formatCode="mm/dd/yy;@">
                  <c:v>41105</c:v>
                </c:pt>
                <c:pt idx="305" formatCode="mm/dd/yy;@">
                  <c:v>41105</c:v>
                </c:pt>
                <c:pt idx="306" formatCode="mm/dd/yy;@">
                  <c:v>41105</c:v>
                </c:pt>
                <c:pt idx="307" formatCode="mm/dd/yy;@">
                  <c:v>41105</c:v>
                </c:pt>
                <c:pt idx="308" formatCode="mm/dd/yy;@">
                  <c:v>41105</c:v>
                </c:pt>
                <c:pt idx="309" formatCode="mm/dd/yy;@">
                  <c:v>41105</c:v>
                </c:pt>
                <c:pt idx="310" formatCode="mm/dd/yy;@">
                  <c:v>41106</c:v>
                </c:pt>
                <c:pt idx="311" formatCode="mm/dd/yy;@">
                  <c:v>41106</c:v>
                </c:pt>
                <c:pt idx="312" formatCode="mm/dd/yy;@">
                  <c:v>41106</c:v>
                </c:pt>
                <c:pt idx="313" formatCode="mm/dd/yy;@">
                  <c:v>41106</c:v>
                </c:pt>
                <c:pt idx="314" formatCode="mm/dd/yy;@">
                  <c:v>41106</c:v>
                </c:pt>
                <c:pt idx="315" formatCode="mm/dd/yy;@">
                  <c:v>41106</c:v>
                </c:pt>
                <c:pt idx="316" formatCode="mm/dd/yy;@">
                  <c:v>41106</c:v>
                </c:pt>
                <c:pt idx="317" formatCode="mm/dd/yy;@">
                  <c:v>41107</c:v>
                </c:pt>
                <c:pt idx="318" formatCode="mm/dd/yy;@">
                  <c:v>41107</c:v>
                </c:pt>
                <c:pt idx="319" formatCode="mm/dd/yy;@">
                  <c:v>41107</c:v>
                </c:pt>
                <c:pt idx="320" formatCode="mm/dd/yy;@">
                  <c:v>41107</c:v>
                </c:pt>
                <c:pt idx="321" formatCode="mm/dd/yy;@">
                  <c:v>41107</c:v>
                </c:pt>
                <c:pt idx="322" formatCode="mm/dd/yy;@">
                  <c:v>41107</c:v>
                </c:pt>
                <c:pt idx="323" formatCode="mm/dd/yy;@">
                  <c:v>41107</c:v>
                </c:pt>
                <c:pt idx="324" formatCode="mm/dd/yy;@">
                  <c:v>41107</c:v>
                </c:pt>
                <c:pt idx="325" formatCode="mm/dd/yy;@">
                  <c:v>41107</c:v>
                </c:pt>
                <c:pt idx="326" formatCode="mm/dd/yy;@">
                  <c:v>41107</c:v>
                </c:pt>
                <c:pt idx="327" formatCode="mm/dd/yy;@">
                  <c:v>41107</c:v>
                </c:pt>
                <c:pt idx="328" formatCode="mm/dd/yy;@">
                  <c:v>41107</c:v>
                </c:pt>
                <c:pt idx="329" formatCode="mm/dd/yy;@">
                  <c:v>41107</c:v>
                </c:pt>
                <c:pt idx="330" formatCode="mm/dd/yy;@">
                  <c:v>41107</c:v>
                </c:pt>
                <c:pt idx="331" formatCode="mm/dd/yy;@">
                  <c:v>41107</c:v>
                </c:pt>
                <c:pt idx="332" formatCode="mm/dd/yy;@">
                  <c:v>41108</c:v>
                </c:pt>
                <c:pt idx="333" formatCode="mm/dd/yy;@">
                  <c:v>41108</c:v>
                </c:pt>
                <c:pt idx="334" formatCode="mm/dd/yy;@">
                  <c:v>41108</c:v>
                </c:pt>
                <c:pt idx="335" formatCode="mm/dd/yy;@">
                  <c:v>41108</c:v>
                </c:pt>
                <c:pt idx="336" formatCode="mm/dd/yy;@">
                  <c:v>41108</c:v>
                </c:pt>
                <c:pt idx="337" formatCode="mm/dd/yy;@">
                  <c:v>41108</c:v>
                </c:pt>
                <c:pt idx="338" formatCode="mm/dd/yy;@">
                  <c:v>41108</c:v>
                </c:pt>
                <c:pt idx="339" formatCode="mm/dd/yy;@">
                  <c:v>41108</c:v>
                </c:pt>
                <c:pt idx="340" formatCode="mm/dd/yy;@">
                  <c:v>41108</c:v>
                </c:pt>
                <c:pt idx="341" formatCode="mm/dd/yy;@">
                  <c:v>41108</c:v>
                </c:pt>
                <c:pt idx="342" formatCode="mm/dd/yy;@">
                  <c:v>41108</c:v>
                </c:pt>
                <c:pt idx="343" formatCode="mm/dd/yy;@">
                  <c:v>41108</c:v>
                </c:pt>
                <c:pt idx="344" formatCode="mm/dd/yy;@">
                  <c:v>41108</c:v>
                </c:pt>
                <c:pt idx="345" formatCode="mm/dd/yy;@">
                  <c:v>41108</c:v>
                </c:pt>
                <c:pt idx="346" formatCode="mm/dd/yy;@">
                  <c:v>41108</c:v>
                </c:pt>
                <c:pt idx="347" formatCode="mm/dd/yy;@">
                  <c:v>41108</c:v>
                </c:pt>
                <c:pt idx="348" formatCode="mm/dd/yy;@">
                  <c:v>41108</c:v>
                </c:pt>
                <c:pt idx="349" formatCode="mm/dd/yy;@">
                  <c:v>41108</c:v>
                </c:pt>
                <c:pt idx="350" formatCode="mm/dd/yy;@">
                  <c:v>41108</c:v>
                </c:pt>
                <c:pt idx="351" formatCode="mm/dd/yy;@">
                  <c:v>41108</c:v>
                </c:pt>
                <c:pt idx="352" formatCode="mm/dd/yy;@">
                  <c:v>41108</c:v>
                </c:pt>
                <c:pt idx="353" formatCode="mm/dd/yy;@">
                  <c:v>41108</c:v>
                </c:pt>
                <c:pt idx="354" formatCode="mm/dd/yy;@">
                  <c:v>41108</c:v>
                </c:pt>
                <c:pt idx="355" formatCode="mm/dd/yy;@">
                  <c:v>41109</c:v>
                </c:pt>
                <c:pt idx="356" formatCode="mm/dd/yy;@">
                  <c:v>41110</c:v>
                </c:pt>
                <c:pt idx="357" formatCode="mm/dd/yy;@">
                  <c:v>41111</c:v>
                </c:pt>
                <c:pt idx="358" formatCode="mm/dd/yy;@">
                  <c:v>41112</c:v>
                </c:pt>
                <c:pt idx="359" formatCode="mm/dd/yy;@">
                  <c:v>41113</c:v>
                </c:pt>
                <c:pt idx="360" formatCode="mm/dd/yy;@">
                  <c:v>41114</c:v>
                </c:pt>
                <c:pt idx="361" formatCode="mm/dd/yy;@">
                  <c:v>41115</c:v>
                </c:pt>
                <c:pt idx="362" formatCode="mm/dd/yy;@">
                  <c:v>41116</c:v>
                </c:pt>
                <c:pt idx="363" formatCode="mm/dd/yy;@">
                  <c:v>41117</c:v>
                </c:pt>
                <c:pt idx="364" formatCode="mm/dd/yy;@">
                  <c:v>41118</c:v>
                </c:pt>
                <c:pt idx="365" formatCode="mm/dd/yy;@">
                  <c:v>41119</c:v>
                </c:pt>
                <c:pt idx="366" formatCode="mm/dd/yy;@">
                  <c:v>41120</c:v>
                </c:pt>
                <c:pt idx="367" formatCode="mm/dd/yy;@">
                  <c:v>41121</c:v>
                </c:pt>
                <c:pt idx="368" formatCode="mm/dd/yy;@">
                  <c:v>41121</c:v>
                </c:pt>
                <c:pt idx="369" formatCode="mm/dd/yy;@">
                  <c:v>41121</c:v>
                </c:pt>
                <c:pt idx="370" formatCode="mm/dd/yy;@">
                  <c:v>41121</c:v>
                </c:pt>
                <c:pt idx="371" formatCode="mm/dd/yy;@">
                  <c:v>41121</c:v>
                </c:pt>
                <c:pt idx="372" formatCode="mm/dd/yy;@">
                  <c:v>41121</c:v>
                </c:pt>
                <c:pt idx="373" formatCode="mm/dd/yy;@">
                  <c:v>41121</c:v>
                </c:pt>
                <c:pt idx="374" formatCode="mm/dd/yy;@">
                  <c:v>41121</c:v>
                </c:pt>
                <c:pt idx="375" formatCode="mm/dd/yy;@">
                  <c:v>41121</c:v>
                </c:pt>
                <c:pt idx="376" formatCode="mm/dd/yy;@">
                  <c:v>41121</c:v>
                </c:pt>
                <c:pt idx="377" formatCode="mm/dd/yy;@">
                  <c:v>41121</c:v>
                </c:pt>
                <c:pt idx="378" formatCode="mm/dd/yy;@">
                  <c:v>41121</c:v>
                </c:pt>
                <c:pt idx="379" formatCode="mm/dd/yy;@">
                  <c:v>41121</c:v>
                </c:pt>
                <c:pt idx="380" formatCode="mm/dd/yy;@">
                  <c:v>41121</c:v>
                </c:pt>
                <c:pt idx="381" formatCode="mm/dd/yy;@">
                  <c:v>41121</c:v>
                </c:pt>
                <c:pt idx="382" formatCode="mm/dd/yy;@">
                  <c:v>41121</c:v>
                </c:pt>
                <c:pt idx="383" formatCode="mm/dd/yy;@">
                  <c:v>41121</c:v>
                </c:pt>
                <c:pt idx="384" formatCode="mm/dd/yy;@">
                  <c:v>41121</c:v>
                </c:pt>
                <c:pt idx="385" formatCode="mm/dd/yy;@">
                  <c:v>41121</c:v>
                </c:pt>
                <c:pt idx="386" formatCode="mm/dd/yy;@">
                  <c:v>41121</c:v>
                </c:pt>
                <c:pt idx="387" formatCode="mm/dd/yy;@">
                  <c:v>41121</c:v>
                </c:pt>
                <c:pt idx="388" formatCode="mm/dd/yy;@">
                  <c:v>41121</c:v>
                </c:pt>
                <c:pt idx="389" formatCode="mm/dd/yy;@">
                  <c:v>41121</c:v>
                </c:pt>
                <c:pt idx="390" formatCode="mm/dd/yy;@">
                  <c:v>41121</c:v>
                </c:pt>
                <c:pt idx="391" formatCode="mm/dd/yy;@">
                  <c:v>41121</c:v>
                </c:pt>
                <c:pt idx="392" formatCode="mm/dd/yy;@">
                  <c:v>41121</c:v>
                </c:pt>
                <c:pt idx="393" formatCode="mm/dd/yy;@">
                  <c:v>41121</c:v>
                </c:pt>
                <c:pt idx="394" formatCode="mm/dd/yy;@">
                  <c:v>41121</c:v>
                </c:pt>
                <c:pt idx="395" formatCode="mm/dd/yy;@">
                  <c:v>41121</c:v>
                </c:pt>
                <c:pt idx="396" formatCode="mm/dd/yy;@">
                  <c:v>41121</c:v>
                </c:pt>
                <c:pt idx="397" formatCode="mm/dd/yy;@">
                  <c:v>41121</c:v>
                </c:pt>
                <c:pt idx="398" formatCode="mm/dd/yy;@">
                  <c:v>41121</c:v>
                </c:pt>
                <c:pt idx="399" formatCode="mm/dd/yy;@">
                  <c:v>41121</c:v>
                </c:pt>
                <c:pt idx="400" formatCode="mm/dd/yy;@">
                  <c:v>41121</c:v>
                </c:pt>
                <c:pt idx="401" formatCode="mm/dd/yy;@">
                  <c:v>41121</c:v>
                </c:pt>
                <c:pt idx="402" formatCode="mm/dd/yy;@">
                  <c:v>41121</c:v>
                </c:pt>
                <c:pt idx="403" formatCode="mm/dd/yy;@">
                  <c:v>41121</c:v>
                </c:pt>
                <c:pt idx="404" formatCode="mm/dd/yy;@">
                  <c:v>41121</c:v>
                </c:pt>
                <c:pt idx="405" formatCode="mm/dd/yy;@">
                  <c:v>41121</c:v>
                </c:pt>
                <c:pt idx="406" formatCode="mm/dd/yy;@">
                  <c:v>41121</c:v>
                </c:pt>
                <c:pt idx="407" formatCode="mm/dd/yy;@">
                  <c:v>41121</c:v>
                </c:pt>
                <c:pt idx="408" formatCode="mm/dd/yy;@">
                  <c:v>41121</c:v>
                </c:pt>
                <c:pt idx="409" formatCode="mm/dd/yy;@">
                  <c:v>41121</c:v>
                </c:pt>
                <c:pt idx="410" formatCode="mm/dd/yy;@">
                  <c:v>41121</c:v>
                </c:pt>
                <c:pt idx="411" formatCode="mm/dd/yy;@">
                  <c:v>41121</c:v>
                </c:pt>
                <c:pt idx="412" formatCode="mm/dd/yy;@">
                  <c:v>41121</c:v>
                </c:pt>
                <c:pt idx="413" formatCode="mm/dd/yy;@">
                  <c:v>41121</c:v>
                </c:pt>
                <c:pt idx="414" formatCode="mm/dd/yy;@">
                  <c:v>41121</c:v>
                </c:pt>
                <c:pt idx="415" formatCode="mm/dd/yy;@">
                  <c:v>41121</c:v>
                </c:pt>
                <c:pt idx="416" formatCode="mm/dd/yy;@">
                  <c:v>41121</c:v>
                </c:pt>
                <c:pt idx="417" formatCode="mm/dd/yy;@">
                  <c:v>41121</c:v>
                </c:pt>
                <c:pt idx="418" formatCode="mm/dd/yy;@">
                  <c:v>41121</c:v>
                </c:pt>
                <c:pt idx="419" formatCode="mm/dd/yy;@">
                  <c:v>41121</c:v>
                </c:pt>
                <c:pt idx="420" formatCode="mm/dd/yy;@">
                  <c:v>41121</c:v>
                </c:pt>
                <c:pt idx="421" formatCode="mm/dd/yy;@">
                  <c:v>41121</c:v>
                </c:pt>
                <c:pt idx="422" formatCode="mm/dd/yy;@">
                  <c:v>41121</c:v>
                </c:pt>
                <c:pt idx="423" formatCode="mm/dd/yy;@">
                  <c:v>41121</c:v>
                </c:pt>
                <c:pt idx="424" formatCode="mm/dd/yy;@">
                  <c:v>41121</c:v>
                </c:pt>
                <c:pt idx="425" formatCode="mm/dd/yy;@">
                  <c:v>41121</c:v>
                </c:pt>
                <c:pt idx="426" formatCode="mm/dd/yy;@">
                  <c:v>41121</c:v>
                </c:pt>
                <c:pt idx="427" formatCode="mm/dd/yy;@">
                  <c:v>41121</c:v>
                </c:pt>
                <c:pt idx="428" formatCode="mm/dd/yy;@">
                  <c:v>41121</c:v>
                </c:pt>
                <c:pt idx="429" formatCode="mm/dd/yy;@">
                  <c:v>41121</c:v>
                </c:pt>
                <c:pt idx="430" formatCode="mm/dd/yy;@">
                  <c:v>41121</c:v>
                </c:pt>
                <c:pt idx="431" formatCode="mm/dd/yy;@">
                  <c:v>41121</c:v>
                </c:pt>
                <c:pt idx="432" formatCode="mm/dd/yy;@">
                  <c:v>41121</c:v>
                </c:pt>
                <c:pt idx="433" formatCode="mm/dd/yy;@">
                  <c:v>41121</c:v>
                </c:pt>
                <c:pt idx="434" formatCode="mm/dd/yy;@">
                  <c:v>41121</c:v>
                </c:pt>
                <c:pt idx="435" formatCode="mm/dd/yy;@">
                  <c:v>41121</c:v>
                </c:pt>
                <c:pt idx="436" formatCode="mm/dd/yy;@">
                  <c:v>41121</c:v>
                </c:pt>
                <c:pt idx="437" formatCode="mm/dd/yy;@">
                  <c:v>41121</c:v>
                </c:pt>
                <c:pt idx="438" formatCode="mm/dd/yy;@">
                  <c:v>41121</c:v>
                </c:pt>
                <c:pt idx="439" formatCode="mm/dd/yy;@">
                  <c:v>41121</c:v>
                </c:pt>
                <c:pt idx="440" formatCode="mm/dd/yy;@">
                  <c:v>41121</c:v>
                </c:pt>
                <c:pt idx="441" formatCode="mm/dd/yy;@">
                  <c:v>41121</c:v>
                </c:pt>
                <c:pt idx="442" formatCode="mm/dd/yy;@">
                  <c:v>41121</c:v>
                </c:pt>
                <c:pt idx="443" formatCode="mm/dd/yy;@">
                  <c:v>41121</c:v>
                </c:pt>
                <c:pt idx="444" formatCode="mm/dd/yy;@">
                  <c:v>41121</c:v>
                </c:pt>
                <c:pt idx="445" formatCode="mm/dd/yy;@">
                  <c:v>41121</c:v>
                </c:pt>
                <c:pt idx="446" formatCode="mm/dd/yy;@">
                  <c:v>41121</c:v>
                </c:pt>
                <c:pt idx="447" formatCode="mm/dd/yy;@">
                  <c:v>41121</c:v>
                </c:pt>
                <c:pt idx="448" formatCode="mm/dd/yy;@">
                  <c:v>41121</c:v>
                </c:pt>
                <c:pt idx="449" formatCode="mm/dd/yy;@">
                  <c:v>41121</c:v>
                </c:pt>
                <c:pt idx="450" formatCode="mm/dd/yy;@">
                  <c:v>41121</c:v>
                </c:pt>
                <c:pt idx="451" formatCode="mm/dd/yy;@">
                  <c:v>41121</c:v>
                </c:pt>
                <c:pt idx="452" formatCode="mm/dd/yy;@">
                  <c:v>41121</c:v>
                </c:pt>
                <c:pt idx="453" formatCode="mm/dd/yy;@">
                  <c:v>41121</c:v>
                </c:pt>
                <c:pt idx="454" formatCode="mm/dd/yy;@">
                  <c:v>41121</c:v>
                </c:pt>
                <c:pt idx="455" formatCode="mm/dd/yy;@">
                  <c:v>41121</c:v>
                </c:pt>
                <c:pt idx="456" formatCode="mm/dd/yy;@">
                  <c:v>41121</c:v>
                </c:pt>
                <c:pt idx="457" formatCode="mm/dd/yy;@">
                  <c:v>41121</c:v>
                </c:pt>
                <c:pt idx="458" formatCode="mm/dd/yy;@">
                  <c:v>41121</c:v>
                </c:pt>
                <c:pt idx="459" formatCode="mm/dd/yy;@">
                  <c:v>41121</c:v>
                </c:pt>
                <c:pt idx="460" formatCode="mm/dd/yy;@">
                  <c:v>41121</c:v>
                </c:pt>
                <c:pt idx="461" formatCode="mm/dd/yy;@">
                  <c:v>41121</c:v>
                </c:pt>
                <c:pt idx="462" formatCode="mm/dd/yy;@">
                  <c:v>41121</c:v>
                </c:pt>
                <c:pt idx="463" formatCode="mm/dd/yy;@">
                  <c:v>41121</c:v>
                </c:pt>
                <c:pt idx="464" formatCode="mm/dd/yy;@">
                  <c:v>41121</c:v>
                </c:pt>
                <c:pt idx="465" formatCode="mm/dd/yy;@">
                  <c:v>41121</c:v>
                </c:pt>
                <c:pt idx="466" formatCode="mm/dd/yy;@">
                  <c:v>41121</c:v>
                </c:pt>
                <c:pt idx="467" formatCode="mm/dd/yy;@">
                  <c:v>41121</c:v>
                </c:pt>
                <c:pt idx="468" formatCode="mm/dd/yy;@">
                  <c:v>41121</c:v>
                </c:pt>
                <c:pt idx="469" formatCode="mm/dd/yy;@">
                  <c:v>41121</c:v>
                </c:pt>
                <c:pt idx="470" formatCode="mm/dd/yy;@">
                  <c:v>41121</c:v>
                </c:pt>
                <c:pt idx="471" formatCode="mm/dd/yy;@">
                  <c:v>41121</c:v>
                </c:pt>
                <c:pt idx="472" formatCode="mm/dd/yy;@">
                  <c:v>41121</c:v>
                </c:pt>
                <c:pt idx="473" formatCode="mm/dd/yy;@">
                  <c:v>41121</c:v>
                </c:pt>
                <c:pt idx="474" formatCode="mm/dd/yy;@">
                  <c:v>41121</c:v>
                </c:pt>
                <c:pt idx="475" formatCode="mm/dd/yy;@">
                  <c:v>41121</c:v>
                </c:pt>
                <c:pt idx="476" formatCode="mm/dd/yy;@">
                  <c:v>41121</c:v>
                </c:pt>
                <c:pt idx="477" formatCode="mm/dd/yy;@">
                  <c:v>41121</c:v>
                </c:pt>
                <c:pt idx="478" formatCode="mm/dd/yy;@">
                  <c:v>41121</c:v>
                </c:pt>
                <c:pt idx="479" formatCode="mm/dd/yy;@">
                  <c:v>41121</c:v>
                </c:pt>
                <c:pt idx="480" formatCode="mm/dd/yy;@">
                  <c:v>41121</c:v>
                </c:pt>
                <c:pt idx="481" formatCode="mm/dd/yy;@">
                  <c:v>41121</c:v>
                </c:pt>
                <c:pt idx="482" formatCode="mm/dd/yy;@">
                  <c:v>41121</c:v>
                </c:pt>
                <c:pt idx="483" formatCode="mm/dd/yy;@">
                  <c:v>41122</c:v>
                </c:pt>
                <c:pt idx="484" formatCode="mm/dd/yy;@">
                  <c:v>41122</c:v>
                </c:pt>
                <c:pt idx="485" formatCode="mm/dd/yy;@">
                  <c:v>41122</c:v>
                </c:pt>
                <c:pt idx="486" formatCode="mm/dd/yy;@">
                  <c:v>41122</c:v>
                </c:pt>
                <c:pt idx="487" formatCode="mm/dd/yy;@">
                  <c:v>41122</c:v>
                </c:pt>
                <c:pt idx="488" formatCode="mm/dd/yy;@">
                  <c:v>41122</c:v>
                </c:pt>
                <c:pt idx="489" formatCode="mm/dd/yy;@">
                  <c:v>41122</c:v>
                </c:pt>
                <c:pt idx="490" formatCode="mm/dd/yy;@">
                  <c:v>41122</c:v>
                </c:pt>
                <c:pt idx="491" formatCode="mm/dd/yy;@">
                  <c:v>41122</c:v>
                </c:pt>
                <c:pt idx="492" formatCode="mm/dd/yy;@">
                  <c:v>41122</c:v>
                </c:pt>
                <c:pt idx="493" formatCode="mm/dd/yy;@">
                  <c:v>41122</c:v>
                </c:pt>
                <c:pt idx="494" formatCode="mm/dd/yy;@">
                  <c:v>41122</c:v>
                </c:pt>
                <c:pt idx="495" formatCode="mm/dd/yy;@">
                  <c:v>41122</c:v>
                </c:pt>
                <c:pt idx="496" formatCode="mm/dd/yy;@">
                  <c:v>41122</c:v>
                </c:pt>
                <c:pt idx="497" formatCode="mm/dd/yy;@">
                  <c:v>41122</c:v>
                </c:pt>
                <c:pt idx="498" formatCode="mm/dd/yy;@">
                  <c:v>41122</c:v>
                </c:pt>
                <c:pt idx="499" formatCode="mm/dd/yy;@">
                  <c:v>41122</c:v>
                </c:pt>
                <c:pt idx="500" formatCode="mm/dd/yy;@">
                  <c:v>41122</c:v>
                </c:pt>
                <c:pt idx="501" formatCode="mm/dd/yy;@">
                  <c:v>41122</c:v>
                </c:pt>
                <c:pt idx="502" formatCode="mm/dd/yy;@">
                  <c:v>41122</c:v>
                </c:pt>
                <c:pt idx="503" formatCode="mm/dd/yy;@">
                  <c:v>41122</c:v>
                </c:pt>
                <c:pt idx="504" formatCode="mm/dd/yy;@">
                  <c:v>41122</c:v>
                </c:pt>
                <c:pt idx="505" formatCode="mm/dd/yy;@">
                  <c:v>41122</c:v>
                </c:pt>
                <c:pt idx="506" formatCode="mm/dd/yy;@">
                  <c:v>41122</c:v>
                </c:pt>
                <c:pt idx="507" formatCode="mm/dd/yy;@">
                  <c:v>41122</c:v>
                </c:pt>
                <c:pt idx="508" formatCode="mm/dd/yy;@">
                  <c:v>41122</c:v>
                </c:pt>
                <c:pt idx="509" formatCode="mm/dd/yy;@">
                  <c:v>41122</c:v>
                </c:pt>
                <c:pt idx="510" formatCode="mm/dd/yy;@">
                  <c:v>41122</c:v>
                </c:pt>
                <c:pt idx="511" formatCode="mm/dd/yy;@">
                  <c:v>41122</c:v>
                </c:pt>
                <c:pt idx="512" formatCode="mm/dd/yy;@">
                  <c:v>41122</c:v>
                </c:pt>
                <c:pt idx="513" formatCode="mm/dd/yy;@">
                  <c:v>41122</c:v>
                </c:pt>
                <c:pt idx="514" formatCode="mm/dd/yy;@">
                  <c:v>41122</c:v>
                </c:pt>
                <c:pt idx="515" formatCode="mm/dd/yy;@">
                  <c:v>41122</c:v>
                </c:pt>
                <c:pt idx="516" formatCode="mm/dd/yy;@">
                  <c:v>41122</c:v>
                </c:pt>
                <c:pt idx="517" formatCode="mm/dd/yy;@">
                  <c:v>41122</c:v>
                </c:pt>
                <c:pt idx="518" formatCode="mm/dd/yy;@">
                  <c:v>41122</c:v>
                </c:pt>
                <c:pt idx="519" formatCode="mm/dd/yy;@">
                  <c:v>41122</c:v>
                </c:pt>
                <c:pt idx="520" formatCode="mm/dd/yy;@">
                  <c:v>41122</c:v>
                </c:pt>
                <c:pt idx="521" formatCode="mm/dd/yy;@">
                  <c:v>41122</c:v>
                </c:pt>
                <c:pt idx="522" formatCode="mm/dd/yy;@">
                  <c:v>41122</c:v>
                </c:pt>
                <c:pt idx="523" formatCode="mm/dd/yy;@">
                  <c:v>41122</c:v>
                </c:pt>
                <c:pt idx="524" formatCode="mm/dd/yy;@">
                  <c:v>41122</c:v>
                </c:pt>
                <c:pt idx="525" formatCode="mm/dd/yy;@">
                  <c:v>41122</c:v>
                </c:pt>
                <c:pt idx="526" formatCode="mm/dd/yy;@">
                  <c:v>41122</c:v>
                </c:pt>
                <c:pt idx="527" formatCode="mm/dd/yy;@">
                  <c:v>41122</c:v>
                </c:pt>
                <c:pt idx="528" formatCode="mm/dd/yy;@">
                  <c:v>41122</c:v>
                </c:pt>
                <c:pt idx="529" formatCode="mm/dd/yy;@">
                  <c:v>41122</c:v>
                </c:pt>
                <c:pt idx="530" formatCode="mm/dd/yy;@">
                  <c:v>41122</c:v>
                </c:pt>
                <c:pt idx="531" formatCode="mm/dd/yy;@">
                  <c:v>41122</c:v>
                </c:pt>
                <c:pt idx="532" formatCode="mm/dd/yy;@">
                  <c:v>41122</c:v>
                </c:pt>
                <c:pt idx="533" formatCode="mm/dd/yy;@">
                  <c:v>41122</c:v>
                </c:pt>
                <c:pt idx="534" formatCode="mm/dd/yy;@">
                  <c:v>41122</c:v>
                </c:pt>
                <c:pt idx="535" formatCode="mm/dd/yy;@">
                  <c:v>41122</c:v>
                </c:pt>
                <c:pt idx="536" formatCode="mm/dd/yy;@">
                  <c:v>41122</c:v>
                </c:pt>
                <c:pt idx="537" formatCode="mm/dd/yy;@">
                  <c:v>41122</c:v>
                </c:pt>
                <c:pt idx="538" formatCode="mm/dd/yy;@">
                  <c:v>41122</c:v>
                </c:pt>
                <c:pt idx="539" formatCode="mm/dd/yy;@">
                  <c:v>41122</c:v>
                </c:pt>
                <c:pt idx="540" formatCode="mm/dd/yy;@">
                  <c:v>41122</c:v>
                </c:pt>
                <c:pt idx="541" formatCode="mm/dd/yy;@">
                  <c:v>41122</c:v>
                </c:pt>
                <c:pt idx="542" formatCode="mm/dd/yy;@">
                  <c:v>41122</c:v>
                </c:pt>
                <c:pt idx="543" formatCode="mm/dd/yy;@">
                  <c:v>41122</c:v>
                </c:pt>
                <c:pt idx="544" formatCode="mm/dd/yy;@">
                  <c:v>41122</c:v>
                </c:pt>
                <c:pt idx="545" formatCode="mm/dd/yy;@">
                  <c:v>41122</c:v>
                </c:pt>
                <c:pt idx="546" formatCode="mm/dd/yy;@">
                  <c:v>41122</c:v>
                </c:pt>
                <c:pt idx="547" formatCode="mm/dd/yy;@">
                  <c:v>41122</c:v>
                </c:pt>
                <c:pt idx="548" formatCode="mm/dd/yy;@">
                  <c:v>41122</c:v>
                </c:pt>
                <c:pt idx="549" formatCode="mm/dd/yy;@">
                  <c:v>41122</c:v>
                </c:pt>
                <c:pt idx="550" formatCode="mm/dd/yy;@">
                  <c:v>41122</c:v>
                </c:pt>
                <c:pt idx="551" formatCode="mm/dd/yy;@">
                  <c:v>41122</c:v>
                </c:pt>
                <c:pt idx="552" formatCode="mm/dd/yy;@">
                  <c:v>41122</c:v>
                </c:pt>
                <c:pt idx="553" formatCode="mm/dd/yy;@">
                  <c:v>41122</c:v>
                </c:pt>
                <c:pt idx="554" formatCode="mm/dd/yy;@">
                  <c:v>41122</c:v>
                </c:pt>
                <c:pt idx="555" formatCode="mm/dd/yy;@">
                  <c:v>41122</c:v>
                </c:pt>
                <c:pt idx="556" formatCode="mm/dd/yy;@">
                  <c:v>41122</c:v>
                </c:pt>
                <c:pt idx="557" formatCode="mm/dd/yy;@">
                  <c:v>41122</c:v>
                </c:pt>
                <c:pt idx="558" formatCode="mm/dd/yy;@">
                  <c:v>41122</c:v>
                </c:pt>
                <c:pt idx="559" formatCode="mm/dd/yy;@">
                  <c:v>41122</c:v>
                </c:pt>
                <c:pt idx="560" formatCode="mm/dd/yy;@">
                  <c:v>41122</c:v>
                </c:pt>
                <c:pt idx="561" formatCode="mm/dd/yy;@">
                  <c:v>41123</c:v>
                </c:pt>
                <c:pt idx="562" formatCode="mm/dd/yy;@">
                  <c:v>41124</c:v>
                </c:pt>
                <c:pt idx="563" formatCode="mm/dd/yy;@">
                  <c:v>41124</c:v>
                </c:pt>
                <c:pt idx="564" formatCode="mm/dd/yy;@">
                  <c:v>41124</c:v>
                </c:pt>
                <c:pt idx="565" formatCode="mm/dd/yy;@">
                  <c:v>41124</c:v>
                </c:pt>
                <c:pt idx="566" formatCode="mm/dd/yy;@">
                  <c:v>41124</c:v>
                </c:pt>
                <c:pt idx="567" formatCode="mm/dd/yy;@">
                  <c:v>41124</c:v>
                </c:pt>
                <c:pt idx="568" formatCode="mm/dd/yy;@">
                  <c:v>41124</c:v>
                </c:pt>
                <c:pt idx="569" formatCode="mm/dd/yy;@">
                  <c:v>41124</c:v>
                </c:pt>
                <c:pt idx="570" formatCode="mm/dd/yy;@">
                  <c:v>41124</c:v>
                </c:pt>
                <c:pt idx="571" formatCode="mm/dd/yy;@">
                  <c:v>41124</c:v>
                </c:pt>
                <c:pt idx="572" formatCode="mm/dd/yy;@">
                  <c:v>41124</c:v>
                </c:pt>
                <c:pt idx="573" formatCode="mm/dd/yy;@">
                  <c:v>41124</c:v>
                </c:pt>
                <c:pt idx="574" formatCode="mm/dd/yy;@">
                  <c:v>41124</c:v>
                </c:pt>
                <c:pt idx="575" formatCode="mm/dd/yy;@">
                  <c:v>41124</c:v>
                </c:pt>
                <c:pt idx="576" formatCode="mm/dd/yy;@">
                  <c:v>41124</c:v>
                </c:pt>
                <c:pt idx="577" formatCode="mm/dd/yy;@">
                  <c:v>41124</c:v>
                </c:pt>
                <c:pt idx="578" formatCode="mm/dd/yy;@">
                  <c:v>41124</c:v>
                </c:pt>
                <c:pt idx="579" formatCode="mm/dd/yy;@">
                  <c:v>41124</c:v>
                </c:pt>
                <c:pt idx="580" formatCode="mm/dd/yy;@">
                  <c:v>41124</c:v>
                </c:pt>
                <c:pt idx="581" formatCode="mm/dd/yy;@">
                  <c:v>41124</c:v>
                </c:pt>
                <c:pt idx="582" formatCode="mm/dd/yy;@">
                  <c:v>41124</c:v>
                </c:pt>
                <c:pt idx="583" formatCode="mm/dd/yy;@">
                  <c:v>41124</c:v>
                </c:pt>
                <c:pt idx="584" formatCode="mm/dd/yy;@">
                  <c:v>41124</c:v>
                </c:pt>
                <c:pt idx="585" formatCode="mm/dd/yy;@">
                  <c:v>41124</c:v>
                </c:pt>
                <c:pt idx="586" formatCode="mm/dd/yy;@">
                  <c:v>41124</c:v>
                </c:pt>
                <c:pt idx="587" formatCode="mm/dd/yy;@">
                  <c:v>41124</c:v>
                </c:pt>
                <c:pt idx="588" formatCode="mm/dd/yy;@">
                  <c:v>41124</c:v>
                </c:pt>
                <c:pt idx="589" formatCode="mm/dd/yy;@">
                  <c:v>41124</c:v>
                </c:pt>
                <c:pt idx="590" formatCode="mm/dd/yy;@">
                  <c:v>41124</c:v>
                </c:pt>
                <c:pt idx="591" formatCode="mm/dd/yy;@">
                  <c:v>41124</c:v>
                </c:pt>
                <c:pt idx="592" formatCode="mm/dd/yy;@">
                  <c:v>41124</c:v>
                </c:pt>
                <c:pt idx="593" formatCode="mm/dd/yy;@">
                  <c:v>41124</c:v>
                </c:pt>
                <c:pt idx="594" formatCode="mm/dd/yy;@">
                  <c:v>41124</c:v>
                </c:pt>
                <c:pt idx="595" formatCode="mm/dd/yy;@">
                  <c:v>41124</c:v>
                </c:pt>
                <c:pt idx="596" formatCode="mm/dd/yy;@">
                  <c:v>41124</c:v>
                </c:pt>
                <c:pt idx="597" formatCode="mm/dd/yy;@">
                  <c:v>41124</c:v>
                </c:pt>
                <c:pt idx="598" formatCode="mm/dd/yy;@">
                  <c:v>41124</c:v>
                </c:pt>
                <c:pt idx="599" formatCode="mm/dd/yy;@">
                  <c:v>41124</c:v>
                </c:pt>
                <c:pt idx="600" formatCode="mm/dd/yy;@">
                  <c:v>41124</c:v>
                </c:pt>
                <c:pt idx="601" formatCode="mm/dd/yy;@">
                  <c:v>41124</c:v>
                </c:pt>
                <c:pt idx="602" formatCode="mm/dd/yy;@">
                  <c:v>41124</c:v>
                </c:pt>
                <c:pt idx="603" formatCode="mm/dd/yy;@">
                  <c:v>41124</c:v>
                </c:pt>
                <c:pt idx="604" formatCode="mm/dd/yy;@">
                  <c:v>41124</c:v>
                </c:pt>
                <c:pt idx="605" formatCode="mm/dd/yy;@">
                  <c:v>41124</c:v>
                </c:pt>
                <c:pt idx="606" formatCode="mm/dd/yy;@">
                  <c:v>41124</c:v>
                </c:pt>
                <c:pt idx="607" formatCode="mm/dd/yy;@">
                  <c:v>41124</c:v>
                </c:pt>
                <c:pt idx="608" formatCode="mm/dd/yy;@">
                  <c:v>41124</c:v>
                </c:pt>
                <c:pt idx="609" formatCode="mm/dd/yy;@">
                  <c:v>41124</c:v>
                </c:pt>
                <c:pt idx="610" formatCode="mm/dd/yy;@">
                  <c:v>41124</c:v>
                </c:pt>
                <c:pt idx="611" formatCode="mm/dd/yy;@">
                  <c:v>41124</c:v>
                </c:pt>
                <c:pt idx="612" formatCode="mm/dd/yy;@">
                  <c:v>41124</c:v>
                </c:pt>
                <c:pt idx="613" formatCode="mm/dd/yy;@">
                  <c:v>41124</c:v>
                </c:pt>
                <c:pt idx="614" formatCode="mm/dd/yy;@">
                  <c:v>41124</c:v>
                </c:pt>
                <c:pt idx="615" formatCode="mm/dd/yy;@">
                  <c:v>41124</c:v>
                </c:pt>
                <c:pt idx="616" formatCode="mm/dd/yy;@">
                  <c:v>41124</c:v>
                </c:pt>
                <c:pt idx="617" formatCode="mm/dd/yy;@">
                  <c:v>41124</c:v>
                </c:pt>
                <c:pt idx="618" formatCode="mm/dd/yy;@">
                  <c:v>41124</c:v>
                </c:pt>
                <c:pt idx="619" formatCode="mm/dd/yy;@">
                  <c:v>41125</c:v>
                </c:pt>
                <c:pt idx="620" formatCode="mm/dd/yy;@">
                  <c:v>41125</c:v>
                </c:pt>
                <c:pt idx="621" formatCode="mm/dd/yy;@">
                  <c:v>41125</c:v>
                </c:pt>
                <c:pt idx="622" formatCode="mm/dd/yy;@">
                  <c:v>41125</c:v>
                </c:pt>
                <c:pt idx="623" formatCode="mm/dd/yy;@">
                  <c:v>41125</c:v>
                </c:pt>
                <c:pt idx="624" formatCode="mm/dd/yy;@">
                  <c:v>41125</c:v>
                </c:pt>
                <c:pt idx="625" formatCode="mm/dd/yy;@">
                  <c:v>41125</c:v>
                </c:pt>
                <c:pt idx="626" formatCode="mm/dd/yy;@">
                  <c:v>41125</c:v>
                </c:pt>
                <c:pt idx="627" formatCode="mm/dd/yy;@">
                  <c:v>41125</c:v>
                </c:pt>
                <c:pt idx="628" formatCode="mm/dd/yy;@">
                  <c:v>41125</c:v>
                </c:pt>
                <c:pt idx="629" formatCode="mm/dd/yy;@">
                  <c:v>41125</c:v>
                </c:pt>
                <c:pt idx="630" formatCode="mm/dd/yy;@">
                  <c:v>41125</c:v>
                </c:pt>
                <c:pt idx="631" formatCode="mm/dd/yy;@">
                  <c:v>41125</c:v>
                </c:pt>
                <c:pt idx="632" formatCode="mm/dd/yy;@">
                  <c:v>41125</c:v>
                </c:pt>
                <c:pt idx="633" formatCode="mm/dd/yy;@">
                  <c:v>41125</c:v>
                </c:pt>
                <c:pt idx="634" formatCode="mm/dd/yy;@">
                  <c:v>41125</c:v>
                </c:pt>
                <c:pt idx="635" formatCode="mm/dd/yy;@">
                  <c:v>41125</c:v>
                </c:pt>
                <c:pt idx="636" formatCode="mm/dd/yy;@">
                  <c:v>41125</c:v>
                </c:pt>
                <c:pt idx="637" formatCode="mm/dd/yy;@">
                  <c:v>41125</c:v>
                </c:pt>
                <c:pt idx="638" formatCode="mm/dd/yy;@">
                  <c:v>41125</c:v>
                </c:pt>
                <c:pt idx="639" formatCode="mm/dd/yy;@">
                  <c:v>41125</c:v>
                </c:pt>
                <c:pt idx="640" formatCode="mm/dd/yy;@">
                  <c:v>41125</c:v>
                </c:pt>
                <c:pt idx="641" formatCode="mm/dd/yy;@">
                  <c:v>41125</c:v>
                </c:pt>
                <c:pt idx="642" formatCode="mm/dd/yy;@">
                  <c:v>41125</c:v>
                </c:pt>
                <c:pt idx="643" formatCode="mm/dd/yy;@">
                  <c:v>41125</c:v>
                </c:pt>
                <c:pt idx="644" formatCode="mm/dd/yy;@">
                  <c:v>41125</c:v>
                </c:pt>
                <c:pt idx="645" formatCode="mm/dd/yy;@">
                  <c:v>41125</c:v>
                </c:pt>
                <c:pt idx="646" formatCode="mm/dd/yy;@">
                  <c:v>41125</c:v>
                </c:pt>
                <c:pt idx="647" formatCode="mm/dd/yy;@">
                  <c:v>41125</c:v>
                </c:pt>
                <c:pt idx="648" formatCode="mm/dd/yy;@">
                  <c:v>41125</c:v>
                </c:pt>
                <c:pt idx="649" formatCode="mm/dd/yy;@">
                  <c:v>41125</c:v>
                </c:pt>
                <c:pt idx="650" formatCode="mm/dd/yy;@">
                  <c:v>41125</c:v>
                </c:pt>
                <c:pt idx="651" formatCode="mm/dd/yy;@">
                  <c:v>41125</c:v>
                </c:pt>
                <c:pt idx="652" formatCode="mm/dd/yy;@">
                  <c:v>41125</c:v>
                </c:pt>
                <c:pt idx="653" formatCode="mm/dd/yy;@">
                  <c:v>41125</c:v>
                </c:pt>
                <c:pt idx="654" formatCode="mm/dd/yy;@">
                  <c:v>41125</c:v>
                </c:pt>
                <c:pt idx="655" formatCode="mm/dd/yy;@">
                  <c:v>41125</c:v>
                </c:pt>
                <c:pt idx="656" formatCode="mm/dd/yy;@">
                  <c:v>41125</c:v>
                </c:pt>
                <c:pt idx="657" formatCode="mm/dd/yy;@">
                  <c:v>41125</c:v>
                </c:pt>
                <c:pt idx="658" formatCode="mm/dd/yy;@">
                  <c:v>41125</c:v>
                </c:pt>
                <c:pt idx="659" formatCode="mm/dd/yy;@">
                  <c:v>41125</c:v>
                </c:pt>
                <c:pt idx="660" formatCode="mm/dd/yy;@">
                  <c:v>41125</c:v>
                </c:pt>
                <c:pt idx="661" formatCode="mm/dd/yy;@">
                  <c:v>41125</c:v>
                </c:pt>
                <c:pt idx="662" formatCode="mm/dd/yy;@">
                  <c:v>41125</c:v>
                </c:pt>
                <c:pt idx="663" formatCode="mm/dd/yy;@">
                  <c:v>41125</c:v>
                </c:pt>
                <c:pt idx="664" formatCode="mm/dd/yy;@">
                  <c:v>41125</c:v>
                </c:pt>
                <c:pt idx="665" formatCode="mm/dd/yy;@">
                  <c:v>41125</c:v>
                </c:pt>
                <c:pt idx="666" formatCode="mm/dd/yy;@">
                  <c:v>41125</c:v>
                </c:pt>
                <c:pt idx="667" formatCode="mm/dd/yy;@">
                  <c:v>41125</c:v>
                </c:pt>
                <c:pt idx="668" formatCode="mm/dd/yy;@">
                  <c:v>41125</c:v>
                </c:pt>
                <c:pt idx="669" formatCode="mm/dd/yy;@">
                  <c:v>41125</c:v>
                </c:pt>
                <c:pt idx="670" formatCode="mm/dd/yy;@">
                  <c:v>41125</c:v>
                </c:pt>
                <c:pt idx="671" formatCode="mm/dd/yy;@">
                  <c:v>41125</c:v>
                </c:pt>
                <c:pt idx="672" formatCode="mm/dd/yy;@">
                  <c:v>41125</c:v>
                </c:pt>
                <c:pt idx="673" formatCode="mm/dd/yy;@">
                  <c:v>41125</c:v>
                </c:pt>
                <c:pt idx="674" formatCode="mm/dd/yy;@">
                  <c:v>41125</c:v>
                </c:pt>
                <c:pt idx="675" formatCode="mm/dd/yy;@">
                  <c:v>41125</c:v>
                </c:pt>
                <c:pt idx="676" formatCode="mm/dd/yy;@">
                  <c:v>41125</c:v>
                </c:pt>
                <c:pt idx="677" formatCode="mm/dd/yy;@">
                  <c:v>41125</c:v>
                </c:pt>
                <c:pt idx="678" formatCode="mm/dd/yy;@">
                  <c:v>41125</c:v>
                </c:pt>
                <c:pt idx="679" formatCode="mm/dd/yy;@">
                  <c:v>41125</c:v>
                </c:pt>
                <c:pt idx="680" formatCode="mm/dd/yy;@">
                  <c:v>41125</c:v>
                </c:pt>
                <c:pt idx="681" formatCode="mm/dd/yy;@">
                  <c:v>41125</c:v>
                </c:pt>
                <c:pt idx="682" formatCode="mm/dd/yy;@">
                  <c:v>41125</c:v>
                </c:pt>
                <c:pt idx="683" formatCode="mm/dd/yy;@">
                  <c:v>41125</c:v>
                </c:pt>
                <c:pt idx="684" formatCode="mm/dd/yy;@">
                  <c:v>41125</c:v>
                </c:pt>
                <c:pt idx="685" formatCode="mm/dd/yy;@">
                  <c:v>41125</c:v>
                </c:pt>
                <c:pt idx="686" formatCode="mm/dd/yy;@">
                  <c:v>41125</c:v>
                </c:pt>
                <c:pt idx="687" formatCode="mm/dd/yy;@">
                  <c:v>41125</c:v>
                </c:pt>
                <c:pt idx="688" formatCode="mm/dd/yy;@">
                  <c:v>41125</c:v>
                </c:pt>
                <c:pt idx="689" formatCode="mm/dd/yy;@">
                  <c:v>41125</c:v>
                </c:pt>
                <c:pt idx="690" formatCode="mm/dd/yy;@">
                  <c:v>41125</c:v>
                </c:pt>
                <c:pt idx="691" formatCode="mm/dd/yy;@">
                  <c:v>41125</c:v>
                </c:pt>
                <c:pt idx="692" formatCode="mm/dd/yy;@">
                  <c:v>41125</c:v>
                </c:pt>
                <c:pt idx="693" formatCode="mm/dd/yy;@">
                  <c:v>41125</c:v>
                </c:pt>
                <c:pt idx="694" formatCode="mm/dd/yy;@">
                  <c:v>41125</c:v>
                </c:pt>
                <c:pt idx="695" formatCode="mm/dd/yy;@">
                  <c:v>41125</c:v>
                </c:pt>
                <c:pt idx="696" formatCode="mm/dd/yy;@">
                  <c:v>41125</c:v>
                </c:pt>
                <c:pt idx="697" formatCode="mm/dd/yy;@">
                  <c:v>41125</c:v>
                </c:pt>
                <c:pt idx="698" formatCode="mm/dd/yy;@">
                  <c:v>41125</c:v>
                </c:pt>
                <c:pt idx="699" formatCode="mm/dd/yy;@">
                  <c:v>41125</c:v>
                </c:pt>
                <c:pt idx="700" formatCode="mm/dd/yy;@">
                  <c:v>41126</c:v>
                </c:pt>
                <c:pt idx="701" formatCode="mm/dd/yy;@">
                  <c:v>41126</c:v>
                </c:pt>
                <c:pt idx="702" formatCode="mm/dd/yy;@">
                  <c:v>41126</c:v>
                </c:pt>
                <c:pt idx="703" formatCode="mm/dd/yy;@">
                  <c:v>41126</c:v>
                </c:pt>
                <c:pt idx="704" formatCode="mm/dd/yy;@">
                  <c:v>41126</c:v>
                </c:pt>
                <c:pt idx="705" formatCode="mm/dd/yy;@">
                  <c:v>41126</c:v>
                </c:pt>
                <c:pt idx="706" formatCode="mm/dd/yy;@">
                  <c:v>41126</c:v>
                </c:pt>
                <c:pt idx="707" formatCode="mm/dd/yy;@">
                  <c:v>41126</c:v>
                </c:pt>
                <c:pt idx="708" formatCode="mm/dd/yy;@">
                  <c:v>41126</c:v>
                </c:pt>
                <c:pt idx="709" formatCode="mm/dd/yy;@">
                  <c:v>41126</c:v>
                </c:pt>
                <c:pt idx="710" formatCode="mm/dd/yy;@">
                  <c:v>41126</c:v>
                </c:pt>
                <c:pt idx="711" formatCode="mm/dd/yy;@">
                  <c:v>41126</c:v>
                </c:pt>
                <c:pt idx="712" formatCode="mm/dd/yy;@">
                  <c:v>41126</c:v>
                </c:pt>
                <c:pt idx="713" formatCode="mm/dd/yy;@">
                  <c:v>41126</c:v>
                </c:pt>
                <c:pt idx="714" formatCode="mm/dd/yy;@">
                  <c:v>41126</c:v>
                </c:pt>
                <c:pt idx="715" formatCode="mm/dd/yy;@">
                  <c:v>41126</c:v>
                </c:pt>
                <c:pt idx="716" formatCode="mm/dd/yy;@">
                  <c:v>41126</c:v>
                </c:pt>
                <c:pt idx="717" formatCode="mm/dd/yy;@">
                  <c:v>41126</c:v>
                </c:pt>
                <c:pt idx="718" formatCode="mm/dd/yy;@">
                  <c:v>41126</c:v>
                </c:pt>
                <c:pt idx="719" formatCode="mm/dd/yy;@">
                  <c:v>41126</c:v>
                </c:pt>
                <c:pt idx="720" formatCode="mm/dd/yy;@">
                  <c:v>41126</c:v>
                </c:pt>
                <c:pt idx="721" formatCode="mm/dd/yy;@">
                  <c:v>41126</c:v>
                </c:pt>
                <c:pt idx="722" formatCode="mm/dd/yy;@">
                  <c:v>41126</c:v>
                </c:pt>
                <c:pt idx="723" formatCode="mm/dd/yy;@">
                  <c:v>41126</c:v>
                </c:pt>
                <c:pt idx="724" formatCode="mm/dd/yy;@">
                  <c:v>41126</c:v>
                </c:pt>
                <c:pt idx="725" formatCode="mm/dd/yy;@">
                  <c:v>41126</c:v>
                </c:pt>
                <c:pt idx="726" formatCode="mm/dd/yy;@">
                  <c:v>41126</c:v>
                </c:pt>
                <c:pt idx="727" formatCode="mm/dd/yy;@">
                  <c:v>41126</c:v>
                </c:pt>
                <c:pt idx="728" formatCode="mm/dd/yy;@">
                  <c:v>41126</c:v>
                </c:pt>
                <c:pt idx="729" formatCode="mm/dd/yy;@">
                  <c:v>41126</c:v>
                </c:pt>
                <c:pt idx="730" formatCode="mm/dd/yy;@">
                  <c:v>41126</c:v>
                </c:pt>
                <c:pt idx="731" formatCode="mm/dd/yy;@">
                  <c:v>41126</c:v>
                </c:pt>
                <c:pt idx="732" formatCode="mm/dd/yy;@">
                  <c:v>41126</c:v>
                </c:pt>
                <c:pt idx="733" formatCode="mm/dd/yy;@">
                  <c:v>41126</c:v>
                </c:pt>
                <c:pt idx="734" formatCode="mm/dd/yy;@">
                  <c:v>41126</c:v>
                </c:pt>
                <c:pt idx="735" formatCode="mm/dd/yy;@">
                  <c:v>41126</c:v>
                </c:pt>
                <c:pt idx="736" formatCode="mm/dd/yy;@">
                  <c:v>41126</c:v>
                </c:pt>
                <c:pt idx="737" formatCode="mm/dd/yy;@">
                  <c:v>41126</c:v>
                </c:pt>
                <c:pt idx="738" formatCode="mm/dd/yy;@">
                  <c:v>41126</c:v>
                </c:pt>
                <c:pt idx="739" formatCode="mm/dd/yy;@">
                  <c:v>41126</c:v>
                </c:pt>
                <c:pt idx="740" formatCode="mm/dd/yy;@">
                  <c:v>41126</c:v>
                </c:pt>
                <c:pt idx="741" formatCode="mm/dd/yy;@">
                  <c:v>41126</c:v>
                </c:pt>
                <c:pt idx="742" formatCode="mm/dd/yy;@">
                  <c:v>41126</c:v>
                </c:pt>
                <c:pt idx="743" formatCode="mm/dd/yy;@">
                  <c:v>41126</c:v>
                </c:pt>
                <c:pt idx="744" formatCode="mm/dd/yy;@">
                  <c:v>41126</c:v>
                </c:pt>
                <c:pt idx="745" formatCode="mm/dd/yy;@">
                  <c:v>41126</c:v>
                </c:pt>
                <c:pt idx="746" formatCode="mm/dd/yy;@">
                  <c:v>41126</c:v>
                </c:pt>
                <c:pt idx="747" formatCode="mm/dd/yy;@">
                  <c:v>41126</c:v>
                </c:pt>
                <c:pt idx="748" formatCode="mm/dd/yy;@">
                  <c:v>41126</c:v>
                </c:pt>
                <c:pt idx="749" formatCode="mm/dd/yy;@">
                  <c:v>41126</c:v>
                </c:pt>
                <c:pt idx="750" formatCode="mm/dd/yy;@">
                  <c:v>41126</c:v>
                </c:pt>
                <c:pt idx="751" formatCode="mm/dd/yy;@">
                  <c:v>41126</c:v>
                </c:pt>
                <c:pt idx="752" formatCode="mm/dd/yy;@">
                  <c:v>41126</c:v>
                </c:pt>
                <c:pt idx="753" formatCode="mm/dd/yy;@">
                  <c:v>41126</c:v>
                </c:pt>
                <c:pt idx="754" formatCode="mm/dd/yy;@">
                  <c:v>41126</c:v>
                </c:pt>
                <c:pt idx="755" formatCode="mm/dd/yy;@">
                  <c:v>41126</c:v>
                </c:pt>
                <c:pt idx="756" formatCode="mm/dd/yy;@">
                  <c:v>41126</c:v>
                </c:pt>
                <c:pt idx="757" formatCode="mm/dd/yy;@">
                  <c:v>41126</c:v>
                </c:pt>
                <c:pt idx="758" formatCode="mm/dd/yy;@">
                  <c:v>41126</c:v>
                </c:pt>
                <c:pt idx="759" formatCode="mm/dd/yy;@">
                  <c:v>41126</c:v>
                </c:pt>
                <c:pt idx="760" formatCode="mm/dd/yy;@">
                  <c:v>41126</c:v>
                </c:pt>
                <c:pt idx="761" formatCode="mm/dd/yy;@">
                  <c:v>41126</c:v>
                </c:pt>
                <c:pt idx="762" formatCode="mm/dd/yy;@">
                  <c:v>41126</c:v>
                </c:pt>
                <c:pt idx="763" formatCode="mm/dd/yy;@">
                  <c:v>41126</c:v>
                </c:pt>
                <c:pt idx="764" formatCode="mm/dd/yy;@">
                  <c:v>41126</c:v>
                </c:pt>
                <c:pt idx="765" formatCode="mm/dd/yy;@">
                  <c:v>41126</c:v>
                </c:pt>
                <c:pt idx="766" formatCode="mm/dd/yy;@">
                  <c:v>41126</c:v>
                </c:pt>
                <c:pt idx="767" formatCode="mm/dd/yy;@">
                  <c:v>41126</c:v>
                </c:pt>
                <c:pt idx="768" formatCode="mm/dd/yy;@">
                  <c:v>41126</c:v>
                </c:pt>
                <c:pt idx="769" formatCode="mm/dd/yy;@">
                  <c:v>41126</c:v>
                </c:pt>
                <c:pt idx="770" formatCode="mm/dd/yy;@">
                  <c:v>41126</c:v>
                </c:pt>
                <c:pt idx="771" formatCode="mm/dd/yy;@">
                  <c:v>41126</c:v>
                </c:pt>
                <c:pt idx="772" formatCode="mm/dd/yy;@">
                  <c:v>41126</c:v>
                </c:pt>
                <c:pt idx="773" formatCode="mm/dd/yy;@">
                  <c:v>41126</c:v>
                </c:pt>
                <c:pt idx="774" formatCode="mm/dd/yy;@">
                  <c:v>41126</c:v>
                </c:pt>
                <c:pt idx="775" formatCode="mm/dd/yy;@">
                  <c:v>41126</c:v>
                </c:pt>
                <c:pt idx="776" formatCode="mm/dd/yy;@">
                  <c:v>41126</c:v>
                </c:pt>
                <c:pt idx="777" formatCode="mm/dd/yy;@">
                  <c:v>41126</c:v>
                </c:pt>
                <c:pt idx="778" formatCode="mm/dd/yy;@">
                  <c:v>41126</c:v>
                </c:pt>
                <c:pt idx="779" formatCode="mm/dd/yy;@">
                  <c:v>41126</c:v>
                </c:pt>
                <c:pt idx="780" formatCode="mm/dd/yy;@">
                  <c:v>41126</c:v>
                </c:pt>
                <c:pt idx="781" formatCode="mm/dd/yy;@">
                  <c:v>41127</c:v>
                </c:pt>
                <c:pt idx="782" formatCode="mm/dd/yy;@">
                  <c:v>41127</c:v>
                </c:pt>
                <c:pt idx="783" formatCode="mm/dd/yy;@">
                  <c:v>41127</c:v>
                </c:pt>
                <c:pt idx="784" formatCode="mm/dd/yy;@">
                  <c:v>41127</c:v>
                </c:pt>
                <c:pt idx="785" formatCode="mm/dd/yy;@">
                  <c:v>41127</c:v>
                </c:pt>
                <c:pt idx="786" formatCode="mm/dd/yy;@">
                  <c:v>41127</c:v>
                </c:pt>
                <c:pt idx="787" formatCode="mm/dd/yy;@">
                  <c:v>41127</c:v>
                </c:pt>
                <c:pt idx="788" formatCode="mm/dd/yy;@">
                  <c:v>41127</c:v>
                </c:pt>
                <c:pt idx="789" formatCode="mm/dd/yy;@">
                  <c:v>41127</c:v>
                </c:pt>
                <c:pt idx="790" formatCode="mm/dd/yy;@">
                  <c:v>41127</c:v>
                </c:pt>
                <c:pt idx="791" formatCode="mm/dd/yy;@">
                  <c:v>41127</c:v>
                </c:pt>
                <c:pt idx="792" formatCode="mm/dd/yy;@">
                  <c:v>41127</c:v>
                </c:pt>
                <c:pt idx="793" formatCode="mm/dd/yy;@">
                  <c:v>41127</c:v>
                </c:pt>
                <c:pt idx="794" formatCode="mm/dd/yy;@">
                  <c:v>41127</c:v>
                </c:pt>
                <c:pt idx="795" formatCode="mm/dd/yy;@">
                  <c:v>41127</c:v>
                </c:pt>
                <c:pt idx="796" formatCode="mm/dd/yy;@">
                  <c:v>41127</c:v>
                </c:pt>
                <c:pt idx="797" formatCode="mm/dd/yy;@">
                  <c:v>41127</c:v>
                </c:pt>
                <c:pt idx="798" formatCode="mm/dd/yy;@">
                  <c:v>41127</c:v>
                </c:pt>
                <c:pt idx="799" formatCode="mm/dd/yy;@">
                  <c:v>41127</c:v>
                </c:pt>
                <c:pt idx="800" formatCode="mm/dd/yy;@">
                  <c:v>41127</c:v>
                </c:pt>
                <c:pt idx="801" formatCode="mm/dd/yy;@">
                  <c:v>41127</c:v>
                </c:pt>
                <c:pt idx="802" formatCode="mm/dd/yy;@">
                  <c:v>41127</c:v>
                </c:pt>
                <c:pt idx="803" formatCode="mm/dd/yy;@">
                  <c:v>41127</c:v>
                </c:pt>
                <c:pt idx="804" formatCode="mm/dd/yy;@">
                  <c:v>41127</c:v>
                </c:pt>
                <c:pt idx="805" formatCode="mm/dd/yy;@">
                  <c:v>41127</c:v>
                </c:pt>
                <c:pt idx="806" formatCode="mm/dd/yy;@">
                  <c:v>41127</c:v>
                </c:pt>
                <c:pt idx="807" formatCode="mm/dd/yy;@">
                  <c:v>41127</c:v>
                </c:pt>
                <c:pt idx="808" formatCode="mm/dd/yy;@">
                  <c:v>41127</c:v>
                </c:pt>
                <c:pt idx="809" formatCode="mm/dd/yy;@">
                  <c:v>41127</c:v>
                </c:pt>
                <c:pt idx="810" formatCode="mm/dd/yy;@">
                  <c:v>41127</c:v>
                </c:pt>
                <c:pt idx="811" formatCode="mm/dd/yy;@">
                  <c:v>41127</c:v>
                </c:pt>
                <c:pt idx="812" formatCode="mm/dd/yy;@">
                  <c:v>41127</c:v>
                </c:pt>
                <c:pt idx="813" formatCode="mm/dd/yy;@">
                  <c:v>41127</c:v>
                </c:pt>
                <c:pt idx="814" formatCode="mm/dd/yy;@">
                  <c:v>41127</c:v>
                </c:pt>
                <c:pt idx="815" formatCode="mm/dd/yy;@">
                  <c:v>41127</c:v>
                </c:pt>
                <c:pt idx="816" formatCode="mm/dd/yy;@">
                  <c:v>41127</c:v>
                </c:pt>
                <c:pt idx="817" formatCode="mm/dd/yy;@">
                  <c:v>41127</c:v>
                </c:pt>
                <c:pt idx="818" formatCode="mm/dd/yy;@">
                  <c:v>41127</c:v>
                </c:pt>
                <c:pt idx="819" formatCode="mm/dd/yy;@">
                  <c:v>41127</c:v>
                </c:pt>
                <c:pt idx="820" formatCode="mm/dd/yy;@">
                  <c:v>41127</c:v>
                </c:pt>
                <c:pt idx="821" formatCode="mm/dd/yy;@">
                  <c:v>41127</c:v>
                </c:pt>
                <c:pt idx="822" formatCode="mm/dd/yy;@">
                  <c:v>41127</c:v>
                </c:pt>
                <c:pt idx="823" formatCode="mm/dd/yy;@">
                  <c:v>41127</c:v>
                </c:pt>
                <c:pt idx="824" formatCode="mm/dd/yy;@">
                  <c:v>41127</c:v>
                </c:pt>
                <c:pt idx="825" formatCode="mm/dd/yy;@">
                  <c:v>41127</c:v>
                </c:pt>
                <c:pt idx="826" formatCode="mm/dd/yy;@">
                  <c:v>41127</c:v>
                </c:pt>
                <c:pt idx="827" formatCode="mm/dd/yy;@">
                  <c:v>41127</c:v>
                </c:pt>
                <c:pt idx="828" formatCode="mm/dd/yy;@">
                  <c:v>41127</c:v>
                </c:pt>
                <c:pt idx="829" formatCode="mm/dd/yy;@">
                  <c:v>41127</c:v>
                </c:pt>
                <c:pt idx="830" formatCode="mm/dd/yy;@">
                  <c:v>41127</c:v>
                </c:pt>
                <c:pt idx="831" formatCode="mm/dd/yy;@">
                  <c:v>41127</c:v>
                </c:pt>
                <c:pt idx="832" formatCode="mm/dd/yy;@">
                  <c:v>41127</c:v>
                </c:pt>
                <c:pt idx="833" formatCode="mm/dd/yy;@">
                  <c:v>41127</c:v>
                </c:pt>
                <c:pt idx="834" formatCode="mm/dd/yy;@">
                  <c:v>41127</c:v>
                </c:pt>
                <c:pt idx="835" formatCode="mm/dd/yy;@">
                  <c:v>41127</c:v>
                </c:pt>
                <c:pt idx="836" formatCode="mm/dd/yy;@">
                  <c:v>41127</c:v>
                </c:pt>
                <c:pt idx="837" formatCode="mm/dd/yy;@">
                  <c:v>41127</c:v>
                </c:pt>
                <c:pt idx="838" formatCode="mm/dd/yy;@">
                  <c:v>41127</c:v>
                </c:pt>
                <c:pt idx="839" formatCode="mm/dd/yy;@">
                  <c:v>41127</c:v>
                </c:pt>
                <c:pt idx="840" formatCode="mm/dd/yy;@">
                  <c:v>41127</c:v>
                </c:pt>
                <c:pt idx="841" formatCode="mm/dd/yy;@">
                  <c:v>41127</c:v>
                </c:pt>
                <c:pt idx="842" formatCode="mm/dd/yy;@">
                  <c:v>41127</c:v>
                </c:pt>
                <c:pt idx="843" formatCode="mm/dd/yy;@">
                  <c:v>41127</c:v>
                </c:pt>
                <c:pt idx="844" formatCode="mm/dd/yy;@">
                  <c:v>41127</c:v>
                </c:pt>
                <c:pt idx="845" formatCode="mm/dd/yy;@">
                  <c:v>41127</c:v>
                </c:pt>
                <c:pt idx="846" formatCode="mm/dd/yy;@">
                  <c:v>41127</c:v>
                </c:pt>
                <c:pt idx="847" formatCode="mm/dd/yy;@">
                  <c:v>41127</c:v>
                </c:pt>
                <c:pt idx="848" formatCode="mm/dd/yy;@">
                  <c:v>41127</c:v>
                </c:pt>
                <c:pt idx="849" formatCode="mm/dd/yy;@">
                  <c:v>41127</c:v>
                </c:pt>
                <c:pt idx="850" formatCode="mm/dd/yy;@">
                  <c:v>41127</c:v>
                </c:pt>
                <c:pt idx="851" formatCode="mm/dd/yy;@">
                  <c:v>41127</c:v>
                </c:pt>
                <c:pt idx="852" formatCode="mm/dd/yy;@">
                  <c:v>41127</c:v>
                </c:pt>
                <c:pt idx="853" formatCode="mm/dd/yy;@">
                  <c:v>41127</c:v>
                </c:pt>
                <c:pt idx="854" formatCode="mm/dd/yy;@">
                  <c:v>41127</c:v>
                </c:pt>
                <c:pt idx="855" formatCode="mm/dd/yy;@">
                  <c:v>41127</c:v>
                </c:pt>
                <c:pt idx="856" formatCode="mm/dd/yy;@">
                  <c:v>41127</c:v>
                </c:pt>
                <c:pt idx="857" formatCode="mm/dd/yy;@">
                  <c:v>41127</c:v>
                </c:pt>
                <c:pt idx="858" formatCode="mm/dd/yy;@">
                  <c:v>41127</c:v>
                </c:pt>
                <c:pt idx="859" formatCode="mm/dd/yy;@">
                  <c:v>41127</c:v>
                </c:pt>
                <c:pt idx="860" formatCode="mm/dd/yy;@">
                  <c:v>41127</c:v>
                </c:pt>
                <c:pt idx="861" formatCode="mm/dd/yy;@">
                  <c:v>41127</c:v>
                </c:pt>
                <c:pt idx="862" formatCode="mm/dd/yy;@">
                  <c:v>41127</c:v>
                </c:pt>
                <c:pt idx="863" formatCode="mm/dd/yy;@">
                  <c:v>41128</c:v>
                </c:pt>
                <c:pt idx="864" formatCode="mm/dd/yy;@">
                  <c:v>41128</c:v>
                </c:pt>
                <c:pt idx="865" formatCode="mm/dd/yy;@">
                  <c:v>41128</c:v>
                </c:pt>
                <c:pt idx="866" formatCode="mm/dd/yy;@">
                  <c:v>41128</c:v>
                </c:pt>
                <c:pt idx="867" formatCode="mm/dd/yy;@">
                  <c:v>41128</c:v>
                </c:pt>
                <c:pt idx="868" formatCode="mm/dd/yy;@">
                  <c:v>41128</c:v>
                </c:pt>
                <c:pt idx="869" formatCode="mm/dd/yy;@">
                  <c:v>41128</c:v>
                </c:pt>
                <c:pt idx="870" formatCode="mm/dd/yy;@">
                  <c:v>41128</c:v>
                </c:pt>
                <c:pt idx="871" formatCode="mm/dd/yy;@">
                  <c:v>41128</c:v>
                </c:pt>
                <c:pt idx="872" formatCode="mm/dd/yy;@">
                  <c:v>41128</c:v>
                </c:pt>
                <c:pt idx="873" formatCode="mm/dd/yy;@">
                  <c:v>41128</c:v>
                </c:pt>
                <c:pt idx="874" formatCode="mm/dd/yy;@">
                  <c:v>41128</c:v>
                </c:pt>
                <c:pt idx="875" formatCode="mm/dd/yy;@">
                  <c:v>41128</c:v>
                </c:pt>
                <c:pt idx="876" formatCode="mm/dd/yy;@">
                  <c:v>41128</c:v>
                </c:pt>
                <c:pt idx="877" formatCode="mm/dd/yy;@">
                  <c:v>41128</c:v>
                </c:pt>
                <c:pt idx="878" formatCode="mm/dd/yy;@">
                  <c:v>41128</c:v>
                </c:pt>
                <c:pt idx="879" formatCode="mm/dd/yy;@">
                  <c:v>41128</c:v>
                </c:pt>
                <c:pt idx="880" formatCode="mm/dd/yy;@">
                  <c:v>41128</c:v>
                </c:pt>
                <c:pt idx="881" formatCode="mm/dd/yy;@">
                  <c:v>41128</c:v>
                </c:pt>
                <c:pt idx="882" formatCode="mm/dd/yy;@">
                  <c:v>41128</c:v>
                </c:pt>
                <c:pt idx="883" formatCode="mm/dd/yy;@">
                  <c:v>41128</c:v>
                </c:pt>
                <c:pt idx="884" formatCode="mm/dd/yy;@">
                  <c:v>41128</c:v>
                </c:pt>
                <c:pt idx="885" formatCode="mm/dd/yy;@">
                  <c:v>41128</c:v>
                </c:pt>
                <c:pt idx="886" formatCode="mm/dd/yy;@">
                  <c:v>41128</c:v>
                </c:pt>
                <c:pt idx="887" formatCode="mm/dd/yy;@">
                  <c:v>41128</c:v>
                </c:pt>
                <c:pt idx="888" formatCode="mm/dd/yy;@">
                  <c:v>41128</c:v>
                </c:pt>
                <c:pt idx="889" formatCode="mm/dd/yy;@">
                  <c:v>41128</c:v>
                </c:pt>
                <c:pt idx="890" formatCode="mm/dd/yy;@">
                  <c:v>41128</c:v>
                </c:pt>
                <c:pt idx="891" formatCode="mm/dd/yy;@">
                  <c:v>41128</c:v>
                </c:pt>
                <c:pt idx="892" formatCode="mm/dd/yy;@">
                  <c:v>41128</c:v>
                </c:pt>
                <c:pt idx="893" formatCode="mm/dd/yy;@">
                  <c:v>41128</c:v>
                </c:pt>
                <c:pt idx="894" formatCode="mm/dd/yy;@">
                  <c:v>41128</c:v>
                </c:pt>
                <c:pt idx="895" formatCode="mm/dd/yy;@">
                  <c:v>41128</c:v>
                </c:pt>
                <c:pt idx="896" formatCode="mm/dd/yy;@">
                  <c:v>41128</c:v>
                </c:pt>
                <c:pt idx="897" formatCode="mm/dd/yy;@">
                  <c:v>41128</c:v>
                </c:pt>
                <c:pt idx="898" formatCode="mm/dd/yy;@">
                  <c:v>41128</c:v>
                </c:pt>
                <c:pt idx="899" formatCode="mm/dd/yy;@">
                  <c:v>41128</c:v>
                </c:pt>
                <c:pt idx="900" formatCode="mm/dd/yy;@">
                  <c:v>41128</c:v>
                </c:pt>
                <c:pt idx="901" formatCode="mm/dd/yy;@">
                  <c:v>41128</c:v>
                </c:pt>
                <c:pt idx="902" formatCode="mm/dd/yy;@">
                  <c:v>41128</c:v>
                </c:pt>
                <c:pt idx="903" formatCode="mm/dd/yy;@">
                  <c:v>41128</c:v>
                </c:pt>
                <c:pt idx="904" formatCode="mm/dd/yy;@">
                  <c:v>41128</c:v>
                </c:pt>
                <c:pt idx="905" formatCode="mm/dd/yy;@">
                  <c:v>41128</c:v>
                </c:pt>
                <c:pt idx="906" formatCode="mm/dd/yy;@">
                  <c:v>41128</c:v>
                </c:pt>
                <c:pt idx="907" formatCode="mm/dd/yy;@">
                  <c:v>41128</c:v>
                </c:pt>
                <c:pt idx="908" formatCode="mm/dd/yy;@">
                  <c:v>41128</c:v>
                </c:pt>
                <c:pt idx="909" formatCode="mm/dd/yy;@">
                  <c:v>41128</c:v>
                </c:pt>
                <c:pt idx="910" formatCode="mm/dd/yy;@">
                  <c:v>41128</c:v>
                </c:pt>
                <c:pt idx="911" formatCode="mm/dd/yy;@">
                  <c:v>41128</c:v>
                </c:pt>
                <c:pt idx="912" formatCode="mm/dd/yy;@">
                  <c:v>41128</c:v>
                </c:pt>
                <c:pt idx="913" formatCode="mm/dd/yy;@">
                  <c:v>41128</c:v>
                </c:pt>
                <c:pt idx="914" formatCode="mm/dd/yy;@">
                  <c:v>41128</c:v>
                </c:pt>
                <c:pt idx="915" formatCode="mm/dd/yy;@">
                  <c:v>41128</c:v>
                </c:pt>
                <c:pt idx="916" formatCode="mm/dd/yy;@">
                  <c:v>41128</c:v>
                </c:pt>
                <c:pt idx="917" formatCode="mm/dd/yy;@">
                  <c:v>41128</c:v>
                </c:pt>
                <c:pt idx="918" formatCode="mm/dd/yy;@">
                  <c:v>41128</c:v>
                </c:pt>
                <c:pt idx="919" formatCode="mm/dd/yy;@">
                  <c:v>41128</c:v>
                </c:pt>
                <c:pt idx="920" formatCode="mm/dd/yy;@">
                  <c:v>41128</c:v>
                </c:pt>
                <c:pt idx="921" formatCode="mm/dd/yy;@">
                  <c:v>41128</c:v>
                </c:pt>
                <c:pt idx="922" formatCode="mm/dd/yy;@">
                  <c:v>41128</c:v>
                </c:pt>
                <c:pt idx="923" formatCode="mm/dd/yy;@">
                  <c:v>41128</c:v>
                </c:pt>
                <c:pt idx="924" formatCode="mm/dd/yy;@">
                  <c:v>41128</c:v>
                </c:pt>
                <c:pt idx="925" formatCode="mm/dd/yy;@">
                  <c:v>41128</c:v>
                </c:pt>
                <c:pt idx="926" formatCode="mm/dd/yy;@">
                  <c:v>41128</c:v>
                </c:pt>
                <c:pt idx="927" formatCode="mm/dd/yy;@">
                  <c:v>41128</c:v>
                </c:pt>
                <c:pt idx="928" formatCode="mm/dd/yy;@">
                  <c:v>41129</c:v>
                </c:pt>
                <c:pt idx="929" formatCode="mm/dd/yy;@">
                  <c:v>41129</c:v>
                </c:pt>
                <c:pt idx="930" formatCode="mm/dd/yy;@">
                  <c:v>41129</c:v>
                </c:pt>
                <c:pt idx="931" formatCode="mm/dd/yy;@">
                  <c:v>41129</c:v>
                </c:pt>
                <c:pt idx="932" formatCode="mm/dd/yy;@">
                  <c:v>41129</c:v>
                </c:pt>
                <c:pt idx="933" formatCode="mm/dd/yy;@">
                  <c:v>41129</c:v>
                </c:pt>
                <c:pt idx="934" formatCode="mm/dd/yy;@">
                  <c:v>41129</c:v>
                </c:pt>
                <c:pt idx="935" formatCode="mm/dd/yy;@">
                  <c:v>41129</c:v>
                </c:pt>
                <c:pt idx="936" formatCode="mm/dd/yy;@">
                  <c:v>41129</c:v>
                </c:pt>
                <c:pt idx="937" formatCode="mm/dd/yy;@">
                  <c:v>41129</c:v>
                </c:pt>
                <c:pt idx="938" formatCode="mm/dd/yy;@">
                  <c:v>41129</c:v>
                </c:pt>
                <c:pt idx="939" formatCode="mm/dd/yy;@">
                  <c:v>41129</c:v>
                </c:pt>
                <c:pt idx="940" formatCode="mm/dd/yy;@">
                  <c:v>41129</c:v>
                </c:pt>
                <c:pt idx="941" formatCode="mm/dd/yy;@">
                  <c:v>41129</c:v>
                </c:pt>
                <c:pt idx="942" formatCode="mm/dd/yy;@">
                  <c:v>41129</c:v>
                </c:pt>
                <c:pt idx="943" formatCode="mm/dd/yy;@">
                  <c:v>41129</c:v>
                </c:pt>
                <c:pt idx="944" formatCode="mm/dd/yy;@">
                  <c:v>41129</c:v>
                </c:pt>
                <c:pt idx="945" formatCode="mm/dd/yy;@">
                  <c:v>41129</c:v>
                </c:pt>
                <c:pt idx="946" formatCode="mm/dd/yy;@">
                  <c:v>41129</c:v>
                </c:pt>
                <c:pt idx="947" formatCode="mm/dd/yy;@">
                  <c:v>41129</c:v>
                </c:pt>
                <c:pt idx="948" formatCode="mm/dd/yy;@">
                  <c:v>41129</c:v>
                </c:pt>
                <c:pt idx="949" formatCode="mm/dd/yy;@">
                  <c:v>41129</c:v>
                </c:pt>
                <c:pt idx="950" formatCode="mm/dd/yy;@">
                  <c:v>41129</c:v>
                </c:pt>
                <c:pt idx="951" formatCode="mm/dd/yy;@">
                  <c:v>41129</c:v>
                </c:pt>
                <c:pt idx="952" formatCode="mm/dd/yy;@">
                  <c:v>41129</c:v>
                </c:pt>
                <c:pt idx="953" formatCode="mm/dd/yy;@">
                  <c:v>41129</c:v>
                </c:pt>
                <c:pt idx="954" formatCode="mm/dd/yy;@">
                  <c:v>41129</c:v>
                </c:pt>
                <c:pt idx="955" formatCode="mm/dd/yy;@">
                  <c:v>41129</c:v>
                </c:pt>
                <c:pt idx="956" formatCode="mm/dd/yy;@">
                  <c:v>41129</c:v>
                </c:pt>
                <c:pt idx="957" formatCode="mm/dd/yy;@">
                  <c:v>41129</c:v>
                </c:pt>
                <c:pt idx="958" formatCode="mm/dd/yy;@">
                  <c:v>41129</c:v>
                </c:pt>
                <c:pt idx="959" formatCode="mm/dd/yy;@">
                  <c:v>41129</c:v>
                </c:pt>
                <c:pt idx="960" formatCode="mm/dd/yy;@">
                  <c:v>41129</c:v>
                </c:pt>
                <c:pt idx="961" formatCode="mm/dd/yy;@">
                  <c:v>41129</c:v>
                </c:pt>
                <c:pt idx="962" formatCode="mm/dd/yy;@">
                  <c:v>41129</c:v>
                </c:pt>
                <c:pt idx="963" formatCode="mm/dd/yy;@">
                  <c:v>41129</c:v>
                </c:pt>
                <c:pt idx="964" formatCode="mm/dd/yy;@">
                  <c:v>41129</c:v>
                </c:pt>
                <c:pt idx="965" formatCode="mm/dd/yy;@">
                  <c:v>41129</c:v>
                </c:pt>
                <c:pt idx="966" formatCode="mm/dd/yy;@">
                  <c:v>41129</c:v>
                </c:pt>
                <c:pt idx="967" formatCode="mm/dd/yy;@">
                  <c:v>41129</c:v>
                </c:pt>
                <c:pt idx="968" formatCode="mm/dd/yy;@">
                  <c:v>41129</c:v>
                </c:pt>
                <c:pt idx="969" formatCode="mm/dd/yy;@">
                  <c:v>41129</c:v>
                </c:pt>
                <c:pt idx="970" formatCode="mm/dd/yy;@">
                  <c:v>41129</c:v>
                </c:pt>
                <c:pt idx="971" formatCode="mm/dd/yy;@">
                  <c:v>41129</c:v>
                </c:pt>
                <c:pt idx="972" formatCode="mm/dd/yy;@">
                  <c:v>41129</c:v>
                </c:pt>
                <c:pt idx="973" formatCode="mm/dd/yy;@">
                  <c:v>41129</c:v>
                </c:pt>
                <c:pt idx="974" formatCode="mm/dd/yy;@">
                  <c:v>41129</c:v>
                </c:pt>
                <c:pt idx="975" formatCode="mm/dd/yy;@">
                  <c:v>41129</c:v>
                </c:pt>
                <c:pt idx="976" formatCode="mm/dd/yy;@">
                  <c:v>41129</c:v>
                </c:pt>
                <c:pt idx="977" formatCode="mm/dd/yy;@">
                  <c:v>41129</c:v>
                </c:pt>
                <c:pt idx="978" formatCode="mm/dd/yy;@">
                  <c:v>41129</c:v>
                </c:pt>
                <c:pt idx="979" formatCode="mm/dd/yy;@">
                  <c:v>41129</c:v>
                </c:pt>
                <c:pt idx="980" formatCode="mm/dd/yy;@">
                  <c:v>41129</c:v>
                </c:pt>
                <c:pt idx="981" formatCode="mm/dd/yy;@">
                  <c:v>41129</c:v>
                </c:pt>
                <c:pt idx="982" formatCode="mm/dd/yy;@">
                  <c:v>41129</c:v>
                </c:pt>
                <c:pt idx="983" formatCode="mm/dd/yy;@">
                  <c:v>41129</c:v>
                </c:pt>
                <c:pt idx="984" formatCode="mm/dd/yy;@">
                  <c:v>41129</c:v>
                </c:pt>
                <c:pt idx="985" formatCode="mm/dd/yy;@">
                  <c:v>41129</c:v>
                </c:pt>
                <c:pt idx="986" formatCode="mm/dd/yy;@">
                  <c:v>41129</c:v>
                </c:pt>
                <c:pt idx="987" formatCode="mm/dd/yy;@">
                  <c:v>41129</c:v>
                </c:pt>
                <c:pt idx="988" formatCode="mm/dd/yy;@">
                  <c:v>41129</c:v>
                </c:pt>
                <c:pt idx="989" formatCode="mm/dd/yy;@">
                  <c:v>41129</c:v>
                </c:pt>
                <c:pt idx="990" formatCode="mm/dd/yy;@">
                  <c:v>41129</c:v>
                </c:pt>
                <c:pt idx="991" formatCode="mm/dd/yy;@">
                  <c:v>41129</c:v>
                </c:pt>
                <c:pt idx="992" formatCode="mm/dd/yy;@">
                  <c:v>41129</c:v>
                </c:pt>
                <c:pt idx="993" formatCode="mm/dd/yy;@">
                  <c:v>41129</c:v>
                </c:pt>
                <c:pt idx="994" formatCode="mm/dd/yy;@">
                  <c:v>41129</c:v>
                </c:pt>
                <c:pt idx="995" formatCode="mm/dd/yy;@">
                  <c:v>41130</c:v>
                </c:pt>
                <c:pt idx="996" formatCode="mm/dd/yy;@">
                  <c:v>41130</c:v>
                </c:pt>
                <c:pt idx="997" formatCode="mm/dd/yy;@">
                  <c:v>41130</c:v>
                </c:pt>
                <c:pt idx="998" formatCode="mm/dd/yy;@">
                  <c:v>41130</c:v>
                </c:pt>
                <c:pt idx="999" formatCode="mm/dd/yy;@">
                  <c:v>41130</c:v>
                </c:pt>
                <c:pt idx="1000" formatCode="mm/dd/yy;@">
                  <c:v>41130</c:v>
                </c:pt>
                <c:pt idx="1001" formatCode="mm/dd/yy;@">
                  <c:v>41130</c:v>
                </c:pt>
                <c:pt idx="1002" formatCode="mm/dd/yy;@">
                  <c:v>41130</c:v>
                </c:pt>
                <c:pt idx="1003" formatCode="mm/dd/yy;@">
                  <c:v>41130</c:v>
                </c:pt>
                <c:pt idx="1004" formatCode="mm/dd/yy;@">
                  <c:v>41130</c:v>
                </c:pt>
                <c:pt idx="1005" formatCode="mm/dd/yy;@">
                  <c:v>41130</c:v>
                </c:pt>
                <c:pt idx="1006" formatCode="mm/dd/yy;@">
                  <c:v>41130</c:v>
                </c:pt>
                <c:pt idx="1007" formatCode="mm/dd/yy;@">
                  <c:v>41130</c:v>
                </c:pt>
                <c:pt idx="1008" formatCode="mm/dd/yy;@">
                  <c:v>41130</c:v>
                </c:pt>
                <c:pt idx="1009" formatCode="mm/dd/yy;@">
                  <c:v>41130</c:v>
                </c:pt>
                <c:pt idx="1010" formatCode="mm/dd/yy;@">
                  <c:v>41130</c:v>
                </c:pt>
                <c:pt idx="1011" formatCode="mm/dd/yy;@">
                  <c:v>41130</c:v>
                </c:pt>
                <c:pt idx="1012" formatCode="mm/dd/yy;@">
                  <c:v>41130</c:v>
                </c:pt>
                <c:pt idx="1013" formatCode="mm/dd/yy;@">
                  <c:v>41130</c:v>
                </c:pt>
                <c:pt idx="1014" formatCode="mm/dd/yy;@">
                  <c:v>41130</c:v>
                </c:pt>
                <c:pt idx="1015" formatCode="mm/dd/yy;@">
                  <c:v>41130</c:v>
                </c:pt>
                <c:pt idx="1016" formatCode="mm/dd/yy;@">
                  <c:v>41130</c:v>
                </c:pt>
                <c:pt idx="1017" formatCode="mm/dd/yy;@">
                  <c:v>41130</c:v>
                </c:pt>
                <c:pt idx="1018" formatCode="mm/dd/yy;@">
                  <c:v>41130</c:v>
                </c:pt>
                <c:pt idx="1019" formatCode="mm/dd/yy;@">
                  <c:v>41130</c:v>
                </c:pt>
                <c:pt idx="1020" formatCode="mm/dd/yy;@">
                  <c:v>41130</c:v>
                </c:pt>
                <c:pt idx="1021" formatCode="mm/dd/yy;@">
                  <c:v>41130</c:v>
                </c:pt>
                <c:pt idx="1022" formatCode="mm/dd/yy;@">
                  <c:v>41130</c:v>
                </c:pt>
                <c:pt idx="1023" formatCode="mm/dd/yy;@">
                  <c:v>41130</c:v>
                </c:pt>
                <c:pt idx="1024" formatCode="mm/dd/yy;@">
                  <c:v>41130</c:v>
                </c:pt>
                <c:pt idx="1025" formatCode="mm/dd/yy;@">
                  <c:v>41130</c:v>
                </c:pt>
                <c:pt idx="1026" formatCode="mm/dd/yy;@">
                  <c:v>41130</c:v>
                </c:pt>
                <c:pt idx="1027" formatCode="mm/dd/yy;@">
                  <c:v>41130</c:v>
                </c:pt>
                <c:pt idx="1028" formatCode="mm/dd/yy;@">
                  <c:v>41130</c:v>
                </c:pt>
                <c:pt idx="1029" formatCode="mm/dd/yy;@">
                  <c:v>41130</c:v>
                </c:pt>
                <c:pt idx="1030" formatCode="mm/dd/yy;@">
                  <c:v>41130</c:v>
                </c:pt>
                <c:pt idx="1031" formatCode="mm/dd/yy;@">
                  <c:v>41130</c:v>
                </c:pt>
                <c:pt idx="1032" formatCode="mm/dd/yy;@">
                  <c:v>41130</c:v>
                </c:pt>
                <c:pt idx="1033" formatCode="mm/dd/yy;@">
                  <c:v>41130</c:v>
                </c:pt>
                <c:pt idx="1034" formatCode="mm/dd/yy;@">
                  <c:v>41130</c:v>
                </c:pt>
                <c:pt idx="1035" formatCode="mm/dd/yy;@">
                  <c:v>41130</c:v>
                </c:pt>
                <c:pt idx="1036" formatCode="mm/dd/yy;@">
                  <c:v>41130</c:v>
                </c:pt>
                <c:pt idx="1037" formatCode="mm/dd/yy;@">
                  <c:v>41130</c:v>
                </c:pt>
                <c:pt idx="1038" formatCode="mm/dd/yy;@">
                  <c:v>41130</c:v>
                </c:pt>
                <c:pt idx="1039" formatCode="mm/dd/yy;@">
                  <c:v>41130</c:v>
                </c:pt>
                <c:pt idx="1040" formatCode="mm/dd/yy;@">
                  <c:v>41130</c:v>
                </c:pt>
                <c:pt idx="1041" formatCode="mm/dd/yy;@">
                  <c:v>41130</c:v>
                </c:pt>
                <c:pt idx="1042" formatCode="mm/dd/yy;@">
                  <c:v>41130</c:v>
                </c:pt>
                <c:pt idx="1043" formatCode="mm/dd/yy;@">
                  <c:v>41130</c:v>
                </c:pt>
                <c:pt idx="1044" formatCode="mm/dd/yy;@">
                  <c:v>41130</c:v>
                </c:pt>
                <c:pt idx="1045" formatCode="mm/dd/yy;@">
                  <c:v>41130</c:v>
                </c:pt>
                <c:pt idx="1046" formatCode="mm/dd/yy;@">
                  <c:v>41130</c:v>
                </c:pt>
                <c:pt idx="1047" formatCode="mm/dd/yy;@">
                  <c:v>41130</c:v>
                </c:pt>
                <c:pt idx="1048" formatCode="mm/dd/yy;@">
                  <c:v>41130</c:v>
                </c:pt>
                <c:pt idx="1049" formatCode="mm/dd/yy;@">
                  <c:v>41130</c:v>
                </c:pt>
                <c:pt idx="1050" formatCode="mm/dd/yy;@">
                  <c:v>41130</c:v>
                </c:pt>
                <c:pt idx="1051" formatCode="mm/dd/yy;@">
                  <c:v>41130</c:v>
                </c:pt>
                <c:pt idx="1052" formatCode="mm/dd/yy;@">
                  <c:v>41130</c:v>
                </c:pt>
                <c:pt idx="1053" formatCode="mm/dd/yy;@">
                  <c:v>41130</c:v>
                </c:pt>
                <c:pt idx="1054" formatCode="mm/dd/yy;@">
                  <c:v>41130</c:v>
                </c:pt>
                <c:pt idx="1055" formatCode="mm/dd/yy;@">
                  <c:v>41130</c:v>
                </c:pt>
                <c:pt idx="1056" formatCode="mm/dd/yy;@">
                  <c:v>41130</c:v>
                </c:pt>
                <c:pt idx="1057" formatCode="mm/dd/yy;@">
                  <c:v>41130</c:v>
                </c:pt>
                <c:pt idx="1058" formatCode="mm/dd/yy;@">
                  <c:v>41130</c:v>
                </c:pt>
                <c:pt idx="1059" formatCode="mm/dd/yy;@">
                  <c:v>41130</c:v>
                </c:pt>
                <c:pt idx="1060" formatCode="mm/dd/yy;@">
                  <c:v>41130</c:v>
                </c:pt>
                <c:pt idx="1061" formatCode="mm/dd/yy;@">
                  <c:v>41130</c:v>
                </c:pt>
                <c:pt idx="1062" formatCode="mm/dd/yy;@">
                  <c:v>41130</c:v>
                </c:pt>
                <c:pt idx="1063" formatCode="mm/dd/yy;@">
                  <c:v>41130</c:v>
                </c:pt>
                <c:pt idx="1064" formatCode="mm/dd/yy;@">
                  <c:v>41130</c:v>
                </c:pt>
                <c:pt idx="1065" formatCode="mm/dd/yy;@">
                  <c:v>41130</c:v>
                </c:pt>
                <c:pt idx="1066" formatCode="mm/dd/yy;@">
                  <c:v>41130</c:v>
                </c:pt>
                <c:pt idx="1067" formatCode="mm/dd/yy;@">
                  <c:v>41131</c:v>
                </c:pt>
                <c:pt idx="1068" formatCode="mm/dd/yy;@">
                  <c:v>41132</c:v>
                </c:pt>
                <c:pt idx="1069" formatCode="mm/dd/yy;@">
                  <c:v>41132</c:v>
                </c:pt>
                <c:pt idx="1070" formatCode="mm/dd/yy;@">
                  <c:v>41132</c:v>
                </c:pt>
                <c:pt idx="1071" formatCode="mm/dd/yy;@">
                  <c:v>41132</c:v>
                </c:pt>
                <c:pt idx="1072" formatCode="mm/dd/yy;@">
                  <c:v>41132</c:v>
                </c:pt>
                <c:pt idx="1073" formatCode="mm/dd/yy;@">
                  <c:v>41132</c:v>
                </c:pt>
                <c:pt idx="1074" formatCode="mm/dd/yy;@">
                  <c:v>41132</c:v>
                </c:pt>
                <c:pt idx="1075" formatCode="mm/dd/yy;@">
                  <c:v>41132</c:v>
                </c:pt>
                <c:pt idx="1076" formatCode="mm/dd/yy;@">
                  <c:v>41132</c:v>
                </c:pt>
                <c:pt idx="1077" formatCode="mm/dd/yy;@">
                  <c:v>41132</c:v>
                </c:pt>
                <c:pt idx="1078" formatCode="mm/dd/yy;@">
                  <c:v>41132</c:v>
                </c:pt>
                <c:pt idx="1079" formatCode="mm/dd/yy;@">
                  <c:v>41132</c:v>
                </c:pt>
                <c:pt idx="1080" formatCode="mm/dd/yy;@">
                  <c:v>41132</c:v>
                </c:pt>
                <c:pt idx="1081" formatCode="mm/dd/yy;@">
                  <c:v>41132</c:v>
                </c:pt>
                <c:pt idx="1082" formatCode="mm/dd/yy;@">
                  <c:v>41132</c:v>
                </c:pt>
                <c:pt idx="1083" formatCode="mm/dd/yy;@">
                  <c:v>41132</c:v>
                </c:pt>
                <c:pt idx="1084" formatCode="mm/dd/yy;@">
                  <c:v>41132</c:v>
                </c:pt>
                <c:pt idx="1085" formatCode="mm/dd/yy;@">
                  <c:v>41132</c:v>
                </c:pt>
                <c:pt idx="1086" formatCode="mm/dd/yy;@">
                  <c:v>41132</c:v>
                </c:pt>
                <c:pt idx="1087" formatCode="mm/dd/yy;@">
                  <c:v>41132</c:v>
                </c:pt>
                <c:pt idx="1088" formatCode="mm/dd/yy;@">
                  <c:v>41132</c:v>
                </c:pt>
                <c:pt idx="1089" formatCode="mm/dd/yy;@">
                  <c:v>41132</c:v>
                </c:pt>
                <c:pt idx="1090" formatCode="mm/dd/yy;@">
                  <c:v>41132</c:v>
                </c:pt>
                <c:pt idx="1091" formatCode="mm/dd/yy;@">
                  <c:v>41132</c:v>
                </c:pt>
                <c:pt idx="1092" formatCode="mm/dd/yy;@">
                  <c:v>41132</c:v>
                </c:pt>
                <c:pt idx="1093" formatCode="mm/dd/yy;@">
                  <c:v>41132</c:v>
                </c:pt>
                <c:pt idx="1094" formatCode="mm/dd/yy;@">
                  <c:v>41132</c:v>
                </c:pt>
                <c:pt idx="1095" formatCode="mm/dd/yy;@">
                  <c:v>41132</c:v>
                </c:pt>
                <c:pt idx="1096" formatCode="mm/dd/yy;@">
                  <c:v>41132</c:v>
                </c:pt>
                <c:pt idx="1097" formatCode="mm/dd/yy;@">
                  <c:v>41132</c:v>
                </c:pt>
                <c:pt idx="1098" formatCode="mm/dd/yy;@">
                  <c:v>41132</c:v>
                </c:pt>
                <c:pt idx="1099" formatCode="mm/dd/yy;@">
                  <c:v>41132</c:v>
                </c:pt>
                <c:pt idx="1100" formatCode="mm/dd/yy;@">
                  <c:v>41132</c:v>
                </c:pt>
                <c:pt idx="1101" formatCode="mm/dd/yy;@">
                  <c:v>41132</c:v>
                </c:pt>
                <c:pt idx="1102" formatCode="mm/dd/yy;@">
                  <c:v>41132</c:v>
                </c:pt>
                <c:pt idx="1103" formatCode="mm/dd/yy;@">
                  <c:v>41132</c:v>
                </c:pt>
                <c:pt idx="1104" formatCode="mm/dd/yy;@">
                  <c:v>41132</c:v>
                </c:pt>
                <c:pt idx="1105" formatCode="mm/dd/yy;@">
                  <c:v>41132</c:v>
                </c:pt>
                <c:pt idx="1106" formatCode="mm/dd/yy;@">
                  <c:v>41132</c:v>
                </c:pt>
                <c:pt idx="1107" formatCode="mm/dd/yy;@">
                  <c:v>41132</c:v>
                </c:pt>
                <c:pt idx="1108" formatCode="mm/dd/yy;@">
                  <c:v>41132</c:v>
                </c:pt>
                <c:pt idx="1109" formatCode="mm/dd/yy;@">
                  <c:v>41132</c:v>
                </c:pt>
                <c:pt idx="1110" formatCode="mm/dd/yy;@">
                  <c:v>41132</c:v>
                </c:pt>
                <c:pt idx="1111" formatCode="mm/dd/yy;@">
                  <c:v>41132</c:v>
                </c:pt>
                <c:pt idx="1112" formatCode="mm/dd/yy;@">
                  <c:v>41132</c:v>
                </c:pt>
                <c:pt idx="1113" formatCode="mm/dd/yy;@">
                  <c:v>41132</c:v>
                </c:pt>
                <c:pt idx="1114" formatCode="mm/dd/yy;@">
                  <c:v>41132</c:v>
                </c:pt>
                <c:pt idx="1115" formatCode="mm/dd/yy;@">
                  <c:v>41132</c:v>
                </c:pt>
                <c:pt idx="1116" formatCode="mm/dd/yy;@">
                  <c:v>41132</c:v>
                </c:pt>
                <c:pt idx="1117" formatCode="mm/dd/yy;@">
                  <c:v>41132</c:v>
                </c:pt>
                <c:pt idx="1118" formatCode="mm/dd/yy;@">
                  <c:v>41133</c:v>
                </c:pt>
                <c:pt idx="1119" formatCode="mm/dd/yy;@">
                  <c:v>41133</c:v>
                </c:pt>
                <c:pt idx="1120" formatCode="mm/dd/yy;@">
                  <c:v>41133</c:v>
                </c:pt>
                <c:pt idx="1121" formatCode="mm/dd/yy;@">
                  <c:v>41133</c:v>
                </c:pt>
                <c:pt idx="1122" formatCode="mm/dd/yy;@">
                  <c:v>41133</c:v>
                </c:pt>
                <c:pt idx="1123" formatCode="mm/dd/yy;@">
                  <c:v>41133</c:v>
                </c:pt>
                <c:pt idx="1124" formatCode="mm/dd/yy;@">
                  <c:v>41133</c:v>
                </c:pt>
                <c:pt idx="1125" formatCode="mm/dd/yy;@">
                  <c:v>41133</c:v>
                </c:pt>
                <c:pt idx="1126" formatCode="mm/dd/yy;@">
                  <c:v>41133</c:v>
                </c:pt>
                <c:pt idx="1127" formatCode="mm/dd/yy;@">
                  <c:v>41133</c:v>
                </c:pt>
                <c:pt idx="1128" formatCode="mm/dd/yy;@">
                  <c:v>41133</c:v>
                </c:pt>
                <c:pt idx="1129" formatCode="mm/dd/yy;@">
                  <c:v>41133</c:v>
                </c:pt>
                <c:pt idx="1130" formatCode="mm/dd/yy;@">
                  <c:v>41133</c:v>
                </c:pt>
                <c:pt idx="1131" formatCode="mm/dd/yy;@">
                  <c:v>41133</c:v>
                </c:pt>
                <c:pt idx="1132" formatCode="mm/dd/yy;@">
                  <c:v>41133</c:v>
                </c:pt>
                <c:pt idx="1133" formatCode="mm/dd/yy;@">
                  <c:v>41133</c:v>
                </c:pt>
                <c:pt idx="1134" formatCode="mm/dd/yy;@">
                  <c:v>41133</c:v>
                </c:pt>
                <c:pt idx="1135" formatCode="mm/dd/yy;@">
                  <c:v>41133</c:v>
                </c:pt>
                <c:pt idx="1136" formatCode="mm/dd/yy;@">
                  <c:v>41133</c:v>
                </c:pt>
                <c:pt idx="1137" formatCode="mm/dd/yy;@">
                  <c:v>41133</c:v>
                </c:pt>
                <c:pt idx="1138" formatCode="mm/dd/yy;@">
                  <c:v>41133</c:v>
                </c:pt>
                <c:pt idx="1139" formatCode="mm/dd/yy;@">
                  <c:v>41133</c:v>
                </c:pt>
                <c:pt idx="1140" formatCode="mm/dd/yy;@">
                  <c:v>41133</c:v>
                </c:pt>
                <c:pt idx="1141" formatCode="mm/dd/yy;@">
                  <c:v>41133</c:v>
                </c:pt>
                <c:pt idx="1142" formatCode="mm/dd/yy;@">
                  <c:v>41133</c:v>
                </c:pt>
                <c:pt idx="1143" formatCode="mm/dd/yy;@">
                  <c:v>41133</c:v>
                </c:pt>
                <c:pt idx="1144" formatCode="mm/dd/yy;@">
                  <c:v>41133</c:v>
                </c:pt>
                <c:pt idx="1145" formatCode="mm/dd/yy;@">
                  <c:v>41133</c:v>
                </c:pt>
                <c:pt idx="1146" formatCode="mm/dd/yy;@">
                  <c:v>41133</c:v>
                </c:pt>
                <c:pt idx="1147" formatCode="mm/dd/yy;@">
                  <c:v>41133</c:v>
                </c:pt>
                <c:pt idx="1148" formatCode="mm/dd/yy;@">
                  <c:v>41133</c:v>
                </c:pt>
                <c:pt idx="1149" formatCode="mm/dd/yy;@">
                  <c:v>41133</c:v>
                </c:pt>
                <c:pt idx="1150" formatCode="mm/dd/yy;@">
                  <c:v>41133</c:v>
                </c:pt>
                <c:pt idx="1151" formatCode="mm/dd/yy;@">
                  <c:v>41133</c:v>
                </c:pt>
                <c:pt idx="1152" formatCode="mm/dd/yy;@">
                  <c:v>41133</c:v>
                </c:pt>
                <c:pt idx="1153" formatCode="mm/dd/yy;@">
                  <c:v>41134</c:v>
                </c:pt>
                <c:pt idx="1154" formatCode="mm/dd/yy;@">
                  <c:v>41134</c:v>
                </c:pt>
                <c:pt idx="1155" formatCode="mm/dd/yy;@">
                  <c:v>41134</c:v>
                </c:pt>
                <c:pt idx="1156" formatCode="mm/dd/yy;@">
                  <c:v>41134</c:v>
                </c:pt>
                <c:pt idx="1157" formatCode="mm/dd/yy;@">
                  <c:v>41134</c:v>
                </c:pt>
                <c:pt idx="1158" formatCode="mm/dd/yy;@">
                  <c:v>41134</c:v>
                </c:pt>
                <c:pt idx="1159" formatCode="mm/dd/yy;@">
                  <c:v>41134</c:v>
                </c:pt>
                <c:pt idx="1160" formatCode="mm/dd/yy;@">
                  <c:v>41134</c:v>
                </c:pt>
                <c:pt idx="1161" formatCode="mm/dd/yy;@">
                  <c:v>41134</c:v>
                </c:pt>
                <c:pt idx="1162" formatCode="mm/dd/yy;@">
                  <c:v>41134</c:v>
                </c:pt>
                <c:pt idx="1163" formatCode="mm/dd/yy;@">
                  <c:v>41134</c:v>
                </c:pt>
                <c:pt idx="1164" formatCode="mm/dd/yy;@">
                  <c:v>41134</c:v>
                </c:pt>
                <c:pt idx="1165" formatCode="mm/dd/yy;@">
                  <c:v>41134</c:v>
                </c:pt>
                <c:pt idx="1166" formatCode="mm/dd/yy;@">
                  <c:v>41134</c:v>
                </c:pt>
                <c:pt idx="1167" formatCode="mm/dd/yy;@">
                  <c:v>41134</c:v>
                </c:pt>
                <c:pt idx="1168" formatCode="mm/dd/yy;@">
                  <c:v>41134</c:v>
                </c:pt>
                <c:pt idx="1169" formatCode="mm/dd/yy;@">
                  <c:v>41134</c:v>
                </c:pt>
                <c:pt idx="1170" formatCode="mm/dd/yy;@">
                  <c:v>41134</c:v>
                </c:pt>
                <c:pt idx="1171" formatCode="mm/dd/yy;@">
                  <c:v>41134</c:v>
                </c:pt>
                <c:pt idx="1172" formatCode="mm/dd/yy;@">
                  <c:v>41134</c:v>
                </c:pt>
                <c:pt idx="1173" formatCode="mm/dd/yy;@">
                  <c:v>41134</c:v>
                </c:pt>
                <c:pt idx="1174" formatCode="mm/dd/yy;@">
                  <c:v>41134</c:v>
                </c:pt>
                <c:pt idx="1175" formatCode="mm/dd/yy;@">
                  <c:v>41134</c:v>
                </c:pt>
                <c:pt idx="1176" formatCode="mm/dd/yy;@">
                  <c:v>41134</c:v>
                </c:pt>
                <c:pt idx="1177" formatCode="mm/dd/yy;@">
                  <c:v>41134</c:v>
                </c:pt>
                <c:pt idx="1178" formatCode="mm/dd/yy;@">
                  <c:v>41134</c:v>
                </c:pt>
                <c:pt idx="1179" formatCode="mm/dd/yy;@">
                  <c:v>41134</c:v>
                </c:pt>
                <c:pt idx="1180" formatCode="mm/dd/yy;@">
                  <c:v>41134</c:v>
                </c:pt>
                <c:pt idx="1181" formatCode="mm/dd/yy;@">
                  <c:v>41134</c:v>
                </c:pt>
                <c:pt idx="1182" formatCode="mm/dd/yy;@">
                  <c:v>41134</c:v>
                </c:pt>
                <c:pt idx="1183" formatCode="mm/dd/yy;@">
                  <c:v>41135</c:v>
                </c:pt>
                <c:pt idx="1184" formatCode="mm/dd/yy;@">
                  <c:v>41135</c:v>
                </c:pt>
                <c:pt idx="1185" formatCode="mm/dd/yy;@">
                  <c:v>41135</c:v>
                </c:pt>
                <c:pt idx="1186" formatCode="mm/dd/yy;@">
                  <c:v>41135</c:v>
                </c:pt>
                <c:pt idx="1187" formatCode="mm/dd/yy;@">
                  <c:v>41135</c:v>
                </c:pt>
                <c:pt idx="1188" formatCode="mm/dd/yy;@">
                  <c:v>41135</c:v>
                </c:pt>
                <c:pt idx="1189" formatCode="mm/dd/yy;@">
                  <c:v>41135</c:v>
                </c:pt>
                <c:pt idx="1190" formatCode="mm/dd/yy;@">
                  <c:v>41135</c:v>
                </c:pt>
                <c:pt idx="1191" formatCode="mm/dd/yy;@">
                  <c:v>41135</c:v>
                </c:pt>
                <c:pt idx="1192" formatCode="mm/dd/yy;@">
                  <c:v>41135</c:v>
                </c:pt>
                <c:pt idx="1193" formatCode="mm/dd/yy;@">
                  <c:v>41135</c:v>
                </c:pt>
                <c:pt idx="1194" formatCode="mm/dd/yy;@">
                  <c:v>41135</c:v>
                </c:pt>
                <c:pt idx="1195" formatCode="mm/dd/yy;@">
                  <c:v>41135</c:v>
                </c:pt>
                <c:pt idx="1196" formatCode="mm/dd/yy;@">
                  <c:v>41135</c:v>
                </c:pt>
                <c:pt idx="1197" formatCode="mm/dd/yy;@">
                  <c:v>41135</c:v>
                </c:pt>
                <c:pt idx="1198" formatCode="mm/dd/yy;@">
                  <c:v>41135</c:v>
                </c:pt>
                <c:pt idx="1199" formatCode="mm/dd/yy;@">
                  <c:v>41135</c:v>
                </c:pt>
                <c:pt idx="1200" formatCode="mm/dd/yy;@">
                  <c:v>41135</c:v>
                </c:pt>
                <c:pt idx="1201" formatCode="mm/dd/yy;@">
                  <c:v>41135</c:v>
                </c:pt>
                <c:pt idx="1202" formatCode="mm/dd/yy;@">
                  <c:v>41135</c:v>
                </c:pt>
                <c:pt idx="1203" formatCode="mm/dd/yy;@">
                  <c:v>41135</c:v>
                </c:pt>
                <c:pt idx="1204" formatCode="mm/dd/yy;@">
                  <c:v>41135</c:v>
                </c:pt>
                <c:pt idx="1205" formatCode="mm/dd/yy;@">
                  <c:v>41136</c:v>
                </c:pt>
                <c:pt idx="1206" formatCode="mm/dd/yy;@">
                  <c:v>41136</c:v>
                </c:pt>
                <c:pt idx="1207" formatCode="mm/dd/yy;@">
                  <c:v>41136</c:v>
                </c:pt>
                <c:pt idx="1208" formatCode="mm/dd/yy;@">
                  <c:v>41136</c:v>
                </c:pt>
                <c:pt idx="1209" formatCode="mm/dd/yy;@">
                  <c:v>41136</c:v>
                </c:pt>
                <c:pt idx="1210" formatCode="mm/dd/yy;@">
                  <c:v>41136</c:v>
                </c:pt>
                <c:pt idx="1211" formatCode="mm/dd/yy;@">
                  <c:v>41136</c:v>
                </c:pt>
                <c:pt idx="1212" formatCode="mm/dd/yy;@">
                  <c:v>41136</c:v>
                </c:pt>
                <c:pt idx="1213" formatCode="mm/dd/yy;@">
                  <c:v>41136</c:v>
                </c:pt>
                <c:pt idx="1214" formatCode="mm/dd/yy;@">
                  <c:v>41136</c:v>
                </c:pt>
                <c:pt idx="1215" formatCode="mm/dd/yy;@">
                  <c:v>41136</c:v>
                </c:pt>
                <c:pt idx="1216" formatCode="mm/dd/yy;@">
                  <c:v>41136</c:v>
                </c:pt>
                <c:pt idx="1217" formatCode="mm/dd/yy;@">
                  <c:v>41136</c:v>
                </c:pt>
                <c:pt idx="1218" formatCode="mm/dd/yy;@">
                  <c:v>41136</c:v>
                </c:pt>
                <c:pt idx="1219" formatCode="mm/dd/yy;@">
                  <c:v>41136</c:v>
                </c:pt>
                <c:pt idx="1220" formatCode="mm/dd/yy;@">
                  <c:v>41136</c:v>
                </c:pt>
                <c:pt idx="1221" formatCode="mm/dd/yy;@">
                  <c:v>41136</c:v>
                </c:pt>
                <c:pt idx="1222" formatCode="mm/dd/yy;@">
                  <c:v>41136</c:v>
                </c:pt>
                <c:pt idx="1223" formatCode="mm/dd/yy;@">
                  <c:v>41136</c:v>
                </c:pt>
                <c:pt idx="1224" formatCode="mm/dd/yy;@">
                  <c:v>41136</c:v>
                </c:pt>
                <c:pt idx="1225" formatCode="mm/dd/yy;@">
                  <c:v>41136</c:v>
                </c:pt>
                <c:pt idx="1226" formatCode="mm/dd/yy;@">
                  <c:v>41136</c:v>
                </c:pt>
                <c:pt idx="1227" formatCode="mm/dd/yy;@">
                  <c:v>41136</c:v>
                </c:pt>
                <c:pt idx="1228" formatCode="mm/dd/yy;@">
                  <c:v>41136</c:v>
                </c:pt>
                <c:pt idx="1229" formatCode="mm/dd/yy;@">
                  <c:v>41136</c:v>
                </c:pt>
                <c:pt idx="1230" formatCode="mm/dd/yy;@">
                  <c:v>41136</c:v>
                </c:pt>
                <c:pt idx="1231" formatCode="mm/dd/yy;@">
                  <c:v>41136</c:v>
                </c:pt>
                <c:pt idx="1232" formatCode="mm/dd/yy;@">
                  <c:v>41136</c:v>
                </c:pt>
                <c:pt idx="1233" formatCode="mm/dd/yy;@">
                  <c:v>41136</c:v>
                </c:pt>
                <c:pt idx="1234" formatCode="mm/dd/yy;@">
                  <c:v>41136</c:v>
                </c:pt>
                <c:pt idx="1235" formatCode="mm/dd/yy;@">
                  <c:v>41136</c:v>
                </c:pt>
                <c:pt idx="1236" formatCode="mm/dd/yy;@">
                  <c:v>41136</c:v>
                </c:pt>
                <c:pt idx="1237" formatCode="mm/dd/yy;@">
                  <c:v>41136</c:v>
                </c:pt>
                <c:pt idx="1238" formatCode="mm/dd/yy;@">
                  <c:v>41136</c:v>
                </c:pt>
                <c:pt idx="1239" formatCode="mm/dd/yy;@">
                  <c:v>41136</c:v>
                </c:pt>
                <c:pt idx="1240" formatCode="mm/dd/yy;@">
                  <c:v>41136</c:v>
                </c:pt>
                <c:pt idx="1241" formatCode="mm/dd/yy;@">
                  <c:v>41136</c:v>
                </c:pt>
                <c:pt idx="1242" formatCode="mm/dd/yy;@">
                  <c:v>41136</c:v>
                </c:pt>
                <c:pt idx="1243" formatCode="mm/dd/yy;@">
                  <c:v>41136</c:v>
                </c:pt>
                <c:pt idx="1244" formatCode="mm/dd/yy;@">
                  <c:v>41136</c:v>
                </c:pt>
                <c:pt idx="1245" formatCode="mm/dd/yy;@">
                  <c:v>41136</c:v>
                </c:pt>
                <c:pt idx="1246" formatCode="mm/dd/yy;@">
                  <c:v>41136</c:v>
                </c:pt>
                <c:pt idx="1247" formatCode="mm/dd/yy;@">
                  <c:v>41136</c:v>
                </c:pt>
                <c:pt idx="1248" formatCode="mm/dd/yy;@">
                  <c:v>41137</c:v>
                </c:pt>
                <c:pt idx="1249" formatCode="mm/dd/yy;@">
                  <c:v>41137</c:v>
                </c:pt>
                <c:pt idx="1250" formatCode="mm/dd/yy;@">
                  <c:v>41137</c:v>
                </c:pt>
                <c:pt idx="1251" formatCode="mm/dd/yy;@">
                  <c:v>41137</c:v>
                </c:pt>
                <c:pt idx="1252" formatCode="mm/dd/yy;@">
                  <c:v>41137</c:v>
                </c:pt>
                <c:pt idx="1253" formatCode="mm/dd/yy;@">
                  <c:v>41137</c:v>
                </c:pt>
                <c:pt idx="1254" formatCode="mm/dd/yy;@">
                  <c:v>41137</c:v>
                </c:pt>
                <c:pt idx="1255" formatCode="mm/dd/yy;@">
                  <c:v>41137</c:v>
                </c:pt>
                <c:pt idx="1256" formatCode="mm/dd/yy;@">
                  <c:v>41137</c:v>
                </c:pt>
                <c:pt idx="1257" formatCode="mm/dd/yy;@">
                  <c:v>41137</c:v>
                </c:pt>
                <c:pt idx="1258" formatCode="mm/dd/yy;@">
                  <c:v>41137</c:v>
                </c:pt>
                <c:pt idx="1259" formatCode="mm/dd/yy;@">
                  <c:v>41137</c:v>
                </c:pt>
                <c:pt idx="1260" formatCode="mm/dd/yy;@">
                  <c:v>41137</c:v>
                </c:pt>
                <c:pt idx="1261" formatCode="mm/dd/yy;@">
                  <c:v>41137</c:v>
                </c:pt>
                <c:pt idx="1262" formatCode="mm/dd/yy;@">
                  <c:v>41137</c:v>
                </c:pt>
                <c:pt idx="1263" formatCode="mm/dd/yy;@">
                  <c:v>41137</c:v>
                </c:pt>
                <c:pt idx="1264" formatCode="mm/dd/yy;@">
                  <c:v>41137</c:v>
                </c:pt>
                <c:pt idx="1265" formatCode="mm/dd/yy;@">
                  <c:v>41137</c:v>
                </c:pt>
                <c:pt idx="1266" formatCode="mm/dd/yy;@">
                  <c:v>41137</c:v>
                </c:pt>
                <c:pt idx="1267" formatCode="mm/dd/yy;@">
                  <c:v>41138</c:v>
                </c:pt>
                <c:pt idx="1268" formatCode="mm/dd/yy;@">
                  <c:v>41138</c:v>
                </c:pt>
                <c:pt idx="1269" formatCode="mm/dd/yy;@">
                  <c:v>41138</c:v>
                </c:pt>
                <c:pt idx="1270" formatCode="mm/dd/yy;@">
                  <c:v>41138</c:v>
                </c:pt>
                <c:pt idx="1271" formatCode="mm/dd/yy;@">
                  <c:v>41138</c:v>
                </c:pt>
                <c:pt idx="1272" formatCode="mm/dd/yy;@">
                  <c:v>41138</c:v>
                </c:pt>
                <c:pt idx="1273" formatCode="mm/dd/yy;@">
                  <c:v>41138</c:v>
                </c:pt>
                <c:pt idx="1274" formatCode="mm/dd/yy;@">
                  <c:v>41138</c:v>
                </c:pt>
                <c:pt idx="1275" formatCode="mm/dd/yy;@">
                  <c:v>41138</c:v>
                </c:pt>
                <c:pt idx="1276" formatCode="mm/dd/yy;@">
                  <c:v>41138</c:v>
                </c:pt>
                <c:pt idx="1277" formatCode="mm/dd/yy;@">
                  <c:v>41138</c:v>
                </c:pt>
                <c:pt idx="1278" formatCode="mm/dd/yy;@">
                  <c:v>41138</c:v>
                </c:pt>
                <c:pt idx="1279" formatCode="mm/dd/yy;@">
                  <c:v>41138</c:v>
                </c:pt>
                <c:pt idx="1280" formatCode="mm/dd/yy;@">
                  <c:v>41138</c:v>
                </c:pt>
                <c:pt idx="1281" formatCode="mm/dd/yy;@">
                  <c:v>41138</c:v>
                </c:pt>
                <c:pt idx="1282" formatCode="mm/dd/yy;@">
                  <c:v>41138</c:v>
                </c:pt>
                <c:pt idx="1283" formatCode="mm/dd/yy;@">
                  <c:v>41139</c:v>
                </c:pt>
                <c:pt idx="1284" formatCode="mm/dd/yy;@">
                  <c:v>41139</c:v>
                </c:pt>
                <c:pt idx="1285" formatCode="mm/dd/yy;@">
                  <c:v>41139</c:v>
                </c:pt>
                <c:pt idx="1286" formatCode="mm/dd/yy;@">
                  <c:v>41139</c:v>
                </c:pt>
                <c:pt idx="1287" formatCode="mm/dd/yy;@">
                  <c:v>41139</c:v>
                </c:pt>
                <c:pt idx="1288" formatCode="mm/dd/yy;@">
                  <c:v>41139</c:v>
                </c:pt>
                <c:pt idx="1289" formatCode="mm/dd/yy;@">
                  <c:v>41139</c:v>
                </c:pt>
                <c:pt idx="1290" formatCode="mm/dd/yy;@">
                  <c:v>41139</c:v>
                </c:pt>
                <c:pt idx="1291" formatCode="mm/dd/yy;@">
                  <c:v>41139</c:v>
                </c:pt>
                <c:pt idx="1292" formatCode="mm/dd/yy;@">
                  <c:v>41139</c:v>
                </c:pt>
                <c:pt idx="1293" formatCode="mm/dd/yy;@">
                  <c:v>41139</c:v>
                </c:pt>
                <c:pt idx="1294" formatCode="mm/dd/yy;@">
                  <c:v>41139</c:v>
                </c:pt>
                <c:pt idx="1295" formatCode="mm/dd/yy;@">
                  <c:v>41139</c:v>
                </c:pt>
                <c:pt idx="1296" formatCode="mm/dd/yy;@">
                  <c:v>41139</c:v>
                </c:pt>
                <c:pt idx="1297" formatCode="mm/dd/yy;@">
                  <c:v>41139</c:v>
                </c:pt>
                <c:pt idx="1298" formatCode="mm/dd/yy;@">
                  <c:v>41140</c:v>
                </c:pt>
                <c:pt idx="1299" formatCode="mm/dd/yy;@">
                  <c:v>41140</c:v>
                </c:pt>
                <c:pt idx="1300" formatCode="mm/dd/yy;@">
                  <c:v>41140</c:v>
                </c:pt>
                <c:pt idx="1301" formatCode="mm/dd/yy;@">
                  <c:v>41140</c:v>
                </c:pt>
                <c:pt idx="1302" formatCode="mm/dd/yy;@">
                  <c:v>41140</c:v>
                </c:pt>
                <c:pt idx="1303" formatCode="mm/dd/yy;@">
                  <c:v>41140</c:v>
                </c:pt>
                <c:pt idx="1304" formatCode="mm/dd/yy;@">
                  <c:v>41140</c:v>
                </c:pt>
                <c:pt idx="1305" formatCode="mm/dd/yy;@">
                  <c:v>41140</c:v>
                </c:pt>
                <c:pt idx="1306" formatCode="mm/dd/yy;@">
                  <c:v>41140</c:v>
                </c:pt>
                <c:pt idx="1307" formatCode="mm/dd/yy;@">
                  <c:v>41140</c:v>
                </c:pt>
                <c:pt idx="1308" formatCode="mm/dd/yy;@">
                  <c:v>41140</c:v>
                </c:pt>
                <c:pt idx="1309" formatCode="mm/dd/yy;@">
                  <c:v>41140</c:v>
                </c:pt>
                <c:pt idx="1310" formatCode="mm/dd/yy;@">
                  <c:v>41141</c:v>
                </c:pt>
                <c:pt idx="1311" formatCode="mm/dd/yy;@">
                  <c:v>41141</c:v>
                </c:pt>
                <c:pt idx="1312" formatCode="mm/dd/yy;@">
                  <c:v>41141</c:v>
                </c:pt>
                <c:pt idx="1313" formatCode="mm/dd/yy;@">
                  <c:v>41141</c:v>
                </c:pt>
                <c:pt idx="1314" formatCode="mm/dd/yy;@">
                  <c:v>41141</c:v>
                </c:pt>
                <c:pt idx="1315" formatCode="mm/dd/yy;@">
                  <c:v>41141</c:v>
                </c:pt>
                <c:pt idx="1316" formatCode="mm/dd/yy;@">
                  <c:v>41141</c:v>
                </c:pt>
                <c:pt idx="1317" formatCode="mm/dd/yy;@">
                  <c:v>41141</c:v>
                </c:pt>
                <c:pt idx="1318" formatCode="mm/dd/yy;@">
                  <c:v>41141</c:v>
                </c:pt>
                <c:pt idx="1319" formatCode="mm/dd/yy;@">
                  <c:v>41141</c:v>
                </c:pt>
                <c:pt idx="1320" formatCode="mm/dd/yy;@">
                  <c:v>41141</c:v>
                </c:pt>
                <c:pt idx="1321" formatCode="mm/dd/yy;@">
                  <c:v>41141</c:v>
                </c:pt>
                <c:pt idx="1322" formatCode="mm/dd/yy;@">
                  <c:v>41142</c:v>
                </c:pt>
                <c:pt idx="1323" formatCode="mm/dd/yy;@">
                  <c:v>41142</c:v>
                </c:pt>
                <c:pt idx="1324" formatCode="mm/dd/yy;@">
                  <c:v>41142</c:v>
                </c:pt>
                <c:pt idx="1325" formatCode="mm/dd/yy;@">
                  <c:v>41142</c:v>
                </c:pt>
                <c:pt idx="1326" formatCode="mm/dd/yy;@">
                  <c:v>41142</c:v>
                </c:pt>
                <c:pt idx="1327" formatCode="mm/dd/yy;@">
                  <c:v>41142</c:v>
                </c:pt>
                <c:pt idx="1328" formatCode="mm/dd/yy;@">
                  <c:v>41142</c:v>
                </c:pt>
                <c:pt idx="1329" formatCode="mm/dd/yy;@">
                  <c:v>41142</c:v>
                </c:pt>
                <c:pt idx="1330" formatCode="mm/dd/yy;@">
                  <c:v>41142</c:v>
                </c:pt>
                <c:pt idx="1331" formatCode="mm/dd/yy;@">
                  <c:v>41142</c:v>
                </c:pt>
                <c:pt idx="1332" formatCode="mm/dd/yy;@">
                  <c:v>41142</c:v>
                </c:pt>
                <c:pt idx="1333" formatCode="mm/dd/yy;@">
                  <c:v>41142</c:v>
                </c:pt>
                <c:pt idx="1334" formatCode="mm/dd/yy;@">
                  <c:v>41143</c:v>
                </c:pt>
                <c:pt idx="1335" formatCode="mm/dd/yy;@">
                  <c:v>41143</c:v>
                </c:pt>
                <c:pt idx="1336" formatCode="mm/dd/yy;@">
                  <c:v>41143</c:v>
                </c:pt>
                <c:pt idx="1337" formatCode="mm/dd/yy;@">
                  <c:v>41143</c:v>
                </c:pt>
                <c:pt idx="1338" formatCode="mm/dd/yy;@">
                  <c:v>41143</c:v>
                </c:pt>
                <c:pt idx="1339" formatCode="mm/dd/yy;@">
                  <c:v>41143</c:v>
                </c:pt>
                <c:pt idx="1340" formatCode="mm/dd/yy;@">
                  <c:v>41143</c:v>
                </c:pt>
                <c:pt idx="1341" formatCode="mm/dd/yy;@">
                  <c:v>41143</c:v>
                </c:pt>
                <c:pt idx="1342" formatCode="mm/dd/yy;@">
                  <c:v>41143</c:v>
                </c:pt>
                <c:pt idx="1343" formatCode="mm/dd/yy;@">
                  <c:v>41143</c:v>
                </c:pt>
                <c:pt idx="1344" formatCode="mm/dd/yy;@">
                  <c:v>41143</c:v>
                </c:pt>
                <c:pt idx="1345" formatCode="mm/dd/yy;@">
                  <c:v>41143</c:v>
                </c:pt>
                <c:pt idx="1346" formatCode="mm/dd/yy;@">
                  <c:v>41144</c:v>
                </c:pt>
                <c:pt idx="1347" formatCode="mm/dd/yy;@">
                  <c:v>41144</c:v>
                </c:pt>
                <c:pt idx="1348" formatCode="mm/dd/yy;@">
                  <c:v>41144</c:v>
                </c:pt>
                <c:pt idx="1349" formatCode="mm/dd/yy;@">
                  <c:v>41144</c:v>
                </c:pt>
                <c:pt idx="1350" formatCode="mm/dd/yy;@">
                  <c:v>41144</c:v>
                </c:pt>
                <c:pt idx="1351" formatCode="mm/dd/yy;@">
                  <c:v>41144</c:v>
                </c:pt>
                <c:pt idx="1352" formatCode="mm/dd/yy;@">
                  <c:v>41144</c:v>
                </c:pt>
                <c:pt idx="1353" formatCode="mm/dd/yy;@">
                  <c:v>41144</c:v>
                </c:pt>
                <c:pt idx="1354" formatCode="mm/dd/yy;@">
                  <c:v>41144</c:v>
                </c:pt>
                <c:pt idx="1355" formatCode="mm/dd/yy;@">
                  <c:v>41145</c:v>
                </c:pt>
                <c:pt idx="1356" formatCode="mm/dd/yy;@">
                  <c:v>41145</c:v>
                </c:pt>
                <c:pt idx="1357" formatCode="mm/dd/yy;@">
                  <c:v>41145</c:v>
                </c:pt>
                <c:pt idx="1358" formatCode="mm/dd/yy;@">
                  <c:v>41145</c:v>
                </c:pt>
                <c:pt idx="1359" formatCode="mm/dd/yy;@">
                  <c:v>41145</c:v>
                </c:pt>
                <c:pt idx="1360" formatCode="mm/dd/yy;@">
                  <c:v>41145</c:v>
                </c:pt>
                <c:pt idx="1361" formatCode="mm/dd/yy;@">
                  <c:v>41145</c:v>
                </c:pt>
                <c:pt idx="1362" formatCode="mm/dd/yy;@">
                  <c:v>41145</c:v>
                </c:pt>
                <c:pt idx="1363" formatCode="mm/dd/yy;@">
                  <c:v>41145</c:v>
                </c:pt>
                <c:pt idx="1364" formatCode="mm/dd/yy;@">
                  <c:v>41145</c:v>
                </c:pt>
                <c:pt idx="1365" formatCode="mm/dd/yy;@">
                  <c:v>41145</c:v>
                </c:pt>
                <c:pt idx="1366" formatCode="mm/dd/yy;@">
                  <c:v>41145</c:v>
                </c:pt>
                <c:pt idx="1367" formatCode="mm/dd/yy;@">
                  <c:v>41145</c:v>
                </c:pt>
                <c:pt idx="1368" formatCode="mm/dd/yy;@">
                  <c:v>41145</c:v>
                </c:pt>
                <c:pt idx="1369" formatCode="mm/dd/yy;@">
                  <c:v>41145</c:v>
                </c:pt>
                <c:pt idx="1370" formatCode="mm/dd/yy;@">
                  <c:v>41145</c:v>
                </c:pt>
                <c:pt idx="1371" formatCode="mm/dd/yy;@">
                  <c:v>41145</c:v>
                </c:pt>
                <c:pt idx="1372" formatCode="mm/dd/yy;@">
                  <c:v>41146</c:v>
                </c:pt>
                <c:pt idx="1373" formatCode="mm/dd/yy;@">
                  <c:v>41146</c:v>
                </c:pt>
                <c:pt idx="1374" formatCode="mm/dd/yy;@">
                  <c:v>41146</c:v>
                </c:pt>
                <c:pt idx="1375" formatCode="mm/dd/yy;@">
                  <c:v>41146</c:v>
                </c:pt>
                <c:pt idx="1376" formatCode="mm/dd/yy;@">
                  <c:v>41146</c:v>
                </c:pt>
                <c:pt idx="1377" formatCode="mm/dd/yy;@">
                  <c:v>41146</c:v>
                </c:pt>
                <c:pt idx="1378" formatCode="mm/dd/yy;@">
                  <c:v>41146</c:v>
                </c:pt>
                <c:pt idx="1379" formatCode="mm/dd/yy;@">
                  <c:v>41146</c:v>
                </c:pt>
                <c:pt idx="1380" formatCode="mm/dd/yy;@">
                  <c:v>41146</c:v>
                </c:pt>
                <c:pt idx="1381" formatCode="mm/dd/yy;@">
                  <c:v>41146</c:v>
                </c:pt>
                <c:pt idx="1382" formatCode="mm/dd/yy;@">
                  <c:v>41146</c:v>
                </c:pt>
                <c:pt idx="1383" formatCode="mm/dd/yy;@">
                  <c:v>41146</c:v>
                </c:pt>
                <c:pt idx="1384" formatCode="mm/dd/yy;@">
                  <c:v>41146</c:v>
                </c:pt>
                <c:pt idx="1385" formatCode="mm/dd/yy;@">
                  <c:v>41146</c:v>
                </c:pt>
                <c:pt idx="1386" formatCode="mm/dd/yy;@">
                  <c:v>41146</c:v>
                </c:pt>
                <c:pt idx="1387" formatCode="mm/dd/yy;@">
                  <c:v>41146</c:v>
                </c:pt>
                <c:pt idx="1388" formatCode="mm/dd/yy;@">
                  <c:v>41146</c:v>
                </c:pt>
                <c:pt idx="1389" formatCode="mm/dd/yy;@">
                  <c:v>41146</c:v>
                </c:pt>
                <c:pt idx="1390" formatCode="mm/dd/yy;@">
                  <c:v>41146</c:v>
                </c:pt>
                <c:pt idx="1391" formatCode="mm/dd/yy;@">
                  <c:v>41146</c:v>
                </c:pt>
                <c:pt idx="1392" formatCode="mm/dd/yy;@">
                  <c:v>41146</c:v>
                </c:pt>
                <c:pt idx="1393" formatCode="mm/dd/yy;@">
                  <c:v>41146</c:v>
                </c:pt>
                <c:pt idx="1394" formatCode="mm/dd/yy;@">
                  <c:v>41146</c:v>
                </c:pt>
                <c:pt idx="1395" formatCode="mm/dd/yy;@">
                  <c:v>41146</c:v>
                </c:pt>
                <c:pt idx="1396" formatCode="mm/dd/yy;@">
                  <c:v>41146</c:v>
                </c:pt>
                <c:pt idx="1397" formatCode="mm/dd/yy;@">
                  <c:v>41146</c:v>
                </c:pt>
                <c:pt idx="1398" formatCode="mm/dd/yy;@">
                  <c:v>41146</c:v>
                </c:pt>
                <c:pt idx="1399" formatCode="mm/dd/yy;@">
                  <c:v>41146</c:v>
                </c:pt>
                <c:pt idx="1400" formatCode="mm/dd/yy;@">
                  <c:v>41146</c:v>
                </c:pt>
                <c:pt idx="1401" formatCode="mm/dd/yy;@">
                  <c:v>41147</c:v>
                </c:pt>
                <c:pt idx="1402" formatCode="mm/dd/yy;@">
                  <c:v>41147</c:v>
                </c:pt>
                <c:pt idx="1403" formatCode="mm/dd/yy;@">
                  <c:v>41147</c:v>
                </c:pt>
                <c:pt idx="1404" formatCode="mm/dd/yy;@">
                  <c:v>41148</c:v>
                </c:pt>
                <c:pt idx="1405" formatCode="mm/dd/yy;@">
                  <c:v>41148</c:v>
                </c:pt>
                <c:pt idx="1406" formatCode="mm/dd/yy;@">
                  <c:v>41149</c:v>
                </c:pt>
                <c:pt idx="1407" formatCode="mm/dd/yy;@">
                  <c:v>41150</c:v>
                </c:pt>
                <c:pt idx="1408" formatCode="mm/dd/yy;@">
                  <c:v>41150</c:v>
                </c:pt>
                <c:pt idx="1409" formatCode="mm/dd/yy;@">
                  <c:v>41150</c:v>
                </c:pt>
                <c:pt idx="1410" formatCode="mm/dd/yy;@">
                  <c:v>41150</c:v>
                </c:pt>
                <c:pt idx="1411" formatCode="mm/dd/yy;@">
                  <c:v>41150</c:v>
                </c:pt>
                <c:pt idx="1412" formatCode="mm/dd/yy;@">
                  <c:v>41150</c:v>
                </c:pt>
                <c:pt idx="1413" formatCode="mm/dd/yy;@">
                  <c:v>41150</c:v>
                </c:pt>
                <c:pt idx="1414" formatCode="mm/dd/yy;@">
                  <c:v>41150</c:v>
                </c:pt>
                <c:pt idx="1415" formatCode="mm/dd/yy;@">
                  <c:v>41150</c:v>
                </c:pt>
                <c:pt idx="1416" formatCode="mm/dd/yy;@">
                  <c:v>41150</c:v>
                </c:pt>
                <c:pt idx="1417" formatCode="mm/dd/yy;@">
                  <c:v>41150</c:v>
                </c:pt>
                <c:pt idx="1418" formatCode="mm/dd/yy;@">
                  <c:v>41150</c:v>
                </c:pt>
                <c:pt idx="1419" formatCode="mm/dd/yy;@">
                  <c:v>41150</c:v>
                </c:pt>
                <c:pt idx="1420" formatCode="mm/dd/yy;@">
                  <c:v>41151</c:v>
                </c:pt>
                <c:pt idx="1421" formatCode="mm/dd/yy;@">
                  <c:v>41151</c:v>
                </c:pt>
                <c:pt idx="1422" formatCode="mm/dd/yy;@">
                  <c:v>41151</c:v>
                </c:pt>
                <c:pt idx="1423" formatCode="mm/dd/yy;@">
                  <c:v>41151</c:v>
                </c:pt>
                <c:pt idx="1424" formatCode="mm/dd/yy;@">
                  <c:v>41151</c:v>
                </c:pt>
                <c:pt idx="1425" formatCode="mm/dd/yy;@">
                  <c:v>41151</c:v>
                </c:pt>
                <c:pt idx="1426" formatCode="mm/dd/yy;@">
                  <c:v>41152</c:v>
                </c:pt>
                <c:pt idx="1427" formatCode="mm/dd/yy;@">
                  <c:v>41152</c:v>
                </c:pt>
                <c:pt idx="1428" formatCode="mm/dd/yy;@">
                  <c:v>41152</c:v>
                </c:pt>
                <c:pt idx="1429" formatCode="mm/dd/yy;@">
                  <c:v>41153</c:v>
                </c:pt>
                <c:pt idx="1430" formatCode="mm/dd/yy;@">
                  <c:v>41153</c:v>
                </c:pt>
                <c:pt idx="1431" formatCode="mm/dd/yy;@">
                  <c:v>41154</c:v>
                </c:pt>
                <c:pt idx="1432" formatCode="mm/dd/yy;@">
                  <c:v>41154</c:v>
                </c:pt>
                <c:pt idx="1433" formatCode="mm/dd/yy;@">
                  <c:v>41154</c:v>
                </c:pt>
                <c:pt idx="1434" formatCode="mm/dd/yy;@">
                  <c:v>41154</c:v>
                </c:pt>
                <c:pt idx="1435" formatCode="mm/dd/yy;@">
                  <c:v>41154</c:v>
                </c:pt>
                <c:pt idx="1436" formatCode="mm/dd/yy;@">
                  <c:v>41155</c:v>
                </c:pt>
                <c:pt idx="1437" formatCode="mm/dd/yy;@">
                  <c:v>41155</c:v>
                </c:pt>
                <c:pt idx="1438" formatCode="mm/dd/yy;@">
                  <c:v>41155</c:v>
                </c:pt>
                <c:pt idx="1439" formatCode="mm/dd/yy;@">
                  <c:v>41155</c:v>
                </c:pt>
                <c:pt idx="1440" formatCode="mm/dd/yy;@">
                  <c:v>41156</c:v>
                </c:pt>
                <c:pt idx="1441" formatCode="mm/dd/yy;@">
                  <c:v>41156</c:v>
                </c:pt>
                <c:pt idx="1442" formatCode="mm/dd/yy;@">
                  <c:v>41156</c:v>
                </c:pt>
                <c:pt idx="1443" formatCode="mm/dd/yy;@">
                  <c:v>41156</c:v>
                </c:pt>
                <c:pt idx="1444" formatCode="mm/dd/yy;@">
                  <c:v>41160</c:v>
                </c:pt>
                <c:pt idx="1445" formatCode="mm/dd/yy;@">
                  <c:v>41160</c:v>
                </c:pt>
                <c:pt idx="1446" formatCode="mm/dd/yy;@">
                  <c:v>41160</c:v>
                </c:pt>
                <c:pt idx="1447" formatCode="mm/dd/yy;@">
                  <c:v>41161</c:v>
                </c:pt>
                <c:pt idx="1448" formatCode="mm/dd/yy;@">
                  <c:v>41161</c:v>
                </c:pt>
                <c:pt idx="1449" formatCode="mm/dd/yy;@">
                  <c:v>41163</c:v>
                </c:pt>
                <c:pt idx="1450" formatCode="mm/dd/yy;@">
                  <c:v>41163</c:v>
                </c:pt>
                <c:pt idx="1451" formatCode="mm/dd/yy;@">
                  <c:v>41163</c:v>
                </c:pt>
                <c:pt idx="1452" formatCode="mm/dd/yy;@">
                  <c:v>41163</c:v>
                </c:pt>
                <c:pt idx="1453" formatCode="mm/dd/yy;@">
                  <c:v>41165</c:v>
                </c:pt>
                <c:pt idx="1454" formatCode="mm/dd/yy;@">
                  <c:v>41165</c:v>
                </c:pt>
                <c:pt idx="1455" formatCode="mm/dd/yy;@">
                  <c:v>41165</c:v>
                </c:pt>
                <c:pt idx="1456" formatCode="mm/dd/yy;@">
                  <c:v>41166</c:v>
                </c:pt>
                <c:pt idx="1457" formatCode="mm/dd/yy;@">
                  <c:v>41166</c:v>
                </c:pt>
              </c:numCache>
            </c:numRef>
          </c:xVal>
          <c:yVal>
            <c:numRef>
              <c:f>'Range vs Discharge'!$B$2:$B$1459</c:f>
              <c:numCache>
                <c:formatCode>General</c:formatCode>
                <c:ptCount val="1458"/>
                <c:pt idx="0">
                  <c:v>9.6300000000000008</c:v>
                </c:pt>
                <c:pt idx="1">
                  <c:v>7.05</c:v>
                </c:pt>
                <c:pt idx="2" formatCode="0.00">
                  <c:v>2.36</c:v>
                </c:pt>
                <c:pt idx="3">
                  <c:v>5.63</c:v>
                </c:pt>
                <c:pt idx="4">
                  <c:v>15.91</c:v>
                </c:pt>
                <c:pt idx="5" formatCode="0.00">
                  <c:v>6.98</c:v>
                </c:pt>
                <c:pt idx="6">
                  <c:v>9.93</c:v>
                </c:pt>
                <c:pt idx="7" formatCode="0.00">
                  <c:v>7.31</c:v>
                </c:pt>
                <c:pt idx="8">
                  <c:v>14.49</c:v>
                </c:pt>
                <c:pt idx="9">
                  <c:v>15.22</c:v>
                </c:pt>
                <c:pt idx="10">
                  <c:v>14.42</c:v>
                </c:pt>
                <c:pt idx="11">
                  <c:v>11.18</c:v>
                </c:pt>
                <c:pt idx="12" formatCode="0.00">
                  <c:v>4.3499999999999996</c:v>
                </c:pt>
                <c:pt idx="13">
                  <c:v>12.84</c:v>
                </c:pt>
                <c:pt idx="14">
                  <c:v>10.3</c:v>
                </c:pt>
                <c:pt idx="15">
                  <c:v>15.38</c:v>
                </c:pt>
                <c:pt idx="16">
                  <c:v>13.03</c:v>
                </c:pt>
                <c:pt idx="17">
                  <c:v>12.69</c:v>
                </c:pt>
                <c:pt idx="18">
                  <c:v>12.99</c:v>
                </c:pt>
                <c:pt idx="19">
                  <c:v>12.18</c:v>
                </c:pt>
                <c:pt idx="20">
                  <c:v>10.220000000000001</c:v>
                </c:pt>
                <c:pt idx="21" formatCode="0.00">
                  <c:v>5.77</c:v>
                </c:pt>
                <c:pt idx="22">
                  <c:v>11.25</c:v>
                </c:pt>
                <c:pt idx="23">
                  <c:v>10.79</c:v>
                </c:pt>
                <c:pt idx="24" formatCode="0.00">
                  <c:v>9.4700000000000006</c:v>
                </c:pt>
                <c:pt idx="25">
                  <c:v>10.33</c:v>
                </c:pt>
                <c:pt idx="26">
                  <c:v>13.03</c:v>
                </c:pt>
                <c:pt idx="27">
                  <c:v>14.74</c:v>
                </c:pt>
                <c:pt idx="28">
                  <c:v>12.58</c:v>
                </c:pt>
                <c:pt idx="29" formatCode="0.00">
                  <c:v>3.07</c:v>
                </c:pt>
                <c:pt idx="30" formatCode="0.00">
                  <c:v>5.9</c:v>
                </c:pt>
                <c:pt idx="31" formatCode="0.00">
                  <c:v>5.47</c:v>
                </c:pt>
                <c:pt idx="32" formatCode="0.00">
                  <c:v>3.53</c:v>
                </c:pt>
                <c:pt idx="33">
                  <c:v>10.6</c:v>
                </c:pt>
                <c:pt idx="34">
                  <c:v>13.81</c:v>
                </c:pt>
                <c:pt idx="35">
                  <c:v>11.45</c:v>
                </c:pt>
                <c:pt idx="36">
                  <c:v>9.82</c:v>
                </c:pt>
                <c:pt idx="37">
                  <c:v>14.63</c:v>
                </c:pt>
                <c:pt idx="38">
                  <c:v>14.76</c:v>
                </c:pt>
                <c:pt idx="39">
                  <c:v>11.96</c:v>
                </c:pt>
                <c:pt idx="40" formatCode="0.00">
                  <c:v>5.33</c:v>
                </c:pt>
                <c:pt idx="41" formatCode="0.00">
                  <c:v>5.7</c:v>
                </c:pt>
                <c:pt idx="42" formatCode="0.00">
                  <c:v>8.19</c:v>
                </c:pt>
                <c:pt idx="43" formatCode="0.00">
                  <c:v>5.69</c:v>
                </c:pt>
                <c:pt idx="44" formatCode="0.00">
                  <c:v>2.77</c:v>
                </c:pt>
                <c:pt idx="45">
                  <c:v>15.6</c:v>
                </c:pt>
                <c:pt idx="46">
                  <c:v>10.029999999999999</c:v>
                </c:pt>
                <c:pt idx="47">
                  <c:v>13.74</c:v>
                </c:pt>
                <c:pt idx="48">
                  <c:v>15.86</c:v>
                </c:pt>
                <c:pt idx="49">
                  <c:v>14.3</c:v>
                </c:pt>
                <c:pt idx="50">
                  <c:v>14.62</c:v>
                </c:pt>
                <c:pt idx="51" formatCode="0.00">
                  <c:v>2.64</c:v>
                </c:pt>
                <c:pt idx="52" formatCode="0.00">
                  <c:v>5.66</c:v>
                </c:pt>
                <c:pt idx="53" formatCode="0.00">
                  <c:v>2.63</c:v>
                </c:pt>
                <c:pt idx="54" formatCode="0.00">
                  <c:v>4.22</c:v>
                </c:pt>
                <c:pt idx="55" formatCode="0.00">
                  <c:v>2.54</c:v>
                </c:pt>
                <c:pt idx="56" formatCode="0.00">
                  <c:v>4.43</c:v>
                </c:pt>
                <c:pt idx="57">
                  <c:v>16.18</c:v>
                </c:pt>
                <c:pt idx="58">
                  <c:v>15.97</c:v>
                </c:pt>
                <c:pt idx="59">
                  <c:v>11.4</c:v>
                </c:pt>
                <c:pt idx="60">
                  <c:v>17.07</c:v>
                </c:pt>
                <c:pt idx="61">
                  <c:v>16.16</c:v>
                </c:pt>
                <c:pt idx="62">
                  <c:v>13.1</c:v>
                </c:pt>
                <c:pt idx="63" formatCode="0.00">
                  <c:v>1.31</c:v>
                </c:pt>
                <c:pt idx="64" formatCode="0.00">
                  <c:v>2.64</c:v>
                </c:pt>
                <c:pt idx="65" formatCode="0.00">
                  <c:v>4.45</c:v>
                </c:pt>
                <c:pt idx="66" formatCode="0.00">
                  <c:v>3.01</c:v>
                </c:pt>
                <c:pt idx="67" formatCode="0.00">
                  <c:v>1.35</c:v>
                </c:pt>
                <c:pt idx="68" formatCode="0.00">
                  <c:v>4.3600000000000003</c:v>
                </c:pt>
                <c:pt idx="69" formatCode="0.00">
                  <c:v>2.72</c:v>
                </c:pt>
                <c:pt idx="70">
                  <c:v>15.53</c:v>
                </c:pt>
                <c:pt idx="71">
                  <c:v>14.9</c:v>
                </c:pt>
                <c:pt idx="72">
                  <c:v>15.31</c:v>
                </c:pt>
                <c:pt idx="73">
                  <c:v>10.15</c:v>
                </c:pt>
                <c:pt idx="74">
                  <c:v>14.55</c:v>
                </c:pt>
                <c:pt idx="75">
                  <c:v>16.41</c:v>
                </c:pt>
                <c:pt idx="76">
                  <c:v>15.34</c:v>
                </c:pt>
                <c:pt idx="77" formatCode="0.00">
                  <c:v>2.42</c:v>
                </c:pt>
                <c:pt idx="78" formatCode="0.00">
                  <c:v>1.23</c:v>
                </c:pt>
                <c:pt idx="79" formatCode="0.00">
                  <c:v>2.74</c:v>
                </c:pt>
                <c:pt idx="80" formatCode="0.00">
                  <c:v>10.07</c:v>
                </c:pt>
                <c:pt idx="81" formatCode="0.00">
                  <c:v>4.33</c:v>
                </c:pt>
                <c:pt idx="82" formatCode="0.00">
                  <c:v>2.93</c:v>
                </c:pt>
                <c:pt idx="83" formatCode="0.00">
                  <c:v>1.56</c:v>
                </c:pt>
                <c:pt idx="84" formatCode="0.00">
                  <c:v>2.08</c:v>
                </c:pt>
                <c:pt idx="85" formatCode="0.00">
                  <c:v>2.3199999999999998</c:v>
                </c:pt>
                <c:pt idx="86">
                  <c:v>15.99</c:v>
                </c:pt>
                <c:pt idx="87">
                  <c:v>15.81</c:v>
                </c:pt>
                <c:pt idx="88">
                  <c:v>11.36</c:v>
                </c:pt>
                <c:pt idx="89" formatCode="0.00">
                  <c:v>0.9</c:v>
                </c:pt>
                <c:pt idx="90" formatCode="0.00">
                  <c:v>2.95</c:v>
                </c:pt>
                <c:pt idx="91" formatCode="0.00">
                  <c:v>3.5</c:v>
                </c:pt>
                <c:pt idx="92" formatCode="0.00">
                  <c:v>1.57</c:v>
                </c:pt>
                <c:pt idx="93" formatCode="0.00">
                  <c:v>7.04</c:v>
                </c:pt>
                <c:pt idx="94" formatCode="0.00">
                  <c:v>8.85</c:v>
                </c:pt>
                <c:pt idx="95" formatCode="0.00">
                  <c:v>7.91</c:v>
                </c:pt>
                <c:pt idx="96" formatCode="0.00">
                  <c:v>3.25</c:v>
                </c:pt>
                <c:pt idx="97" formatCode="0.00">
                  <c:v>9.84</c:v>
                </c:pt>
                <c:pt idx="98" formatCode="0.00">
                  <c:v>1.77</c:v>
                </c:pt>
                <c:pt idx="99" formatCode="0.00">
                  <c:v>5.18</c:v>
                </c:pt>
                <c:pt idx="100" formatCode="0.00">
                  <c:v>1.93</c:v>
                </c:pt>
                <c:pt idx="101" formatCode="0.00">
                  <c:v>2.86</c:v>
                </c:pt>
                <c:pt idx="102" formatCode="0.00">
                  <c:v>4.43</c:v>
                </c:pt>
                <c:pt idx="103" formatCode="0.00">
                  <c:v>7.95</c:v>
                </c:pt>
                <c:pt idx="104" formatCode="0.00">
                  <c:v>1.18</c:v>
                </c:pt>
                <c:pt idx="105" formatCode="0.00">
                  <c:v>4.74</c:v>
                </c:pt>
                <c:pt idx="106" formatCode="0.00">
                  <c:v>2</c:v>
                </c:pt>
                <c:pt idx="107" formatCode="0.00">
                  <c:v>7.42</c:v>
                </c:pt>
                <c:pt idx="108">
                  <c:v>10.15</c:v>
                </c:pt>
                <c:pt idx="109">
                  <c:v>11.15</c:v>
                </c:pt>
                <c:pt idx="110" formatCode="0.00">
                  <c:v>6.02</c:v>
                </c:pt>
                <c:pt idx="111" formatCode="0.00">
                  <c:v>3.25</c:v>
                </c:pt>
                <c:pt idx="112" formatCode="0.00">
                  <c:v>7.66</c:v>
                </c:pt>
                <c:pt idx="113" formatCode="0.00">
                  <c:v>7.35</c:v>
                </c:pt>
                <c:pt idx="114" formatCode="0.00">
                  <c:v>1.23</c:v>
                </c:pt>
                <c:pt idx="115" formatCode="0.0">
                  <c:v>18.95</c:v>
                </c:pt>
                <c:pt idx="116" formatCode="0.0">
                  <c:v>18.850000000000001</c:v>
                </c:pt>
                <c:pt idx="117" formatCode="0.0">
                  <c:v>9.74</c:v>
                </c:pt>
                <c:pt idx="118" formatCode="0.00">
                  <c:v>2.9</c:v>
                </c:pt>
                <c:pt idx="119" formatCode="0.00">
                  <c:v>7.79</c:v>
                </c:pt>
                <c:pt idx="120" formatCode="0.00">
                  <c:v>2.95</c:v>
                </c:pt>
                <c:pt idx="121" formatCode="0.0">
                  <c:v>10.58</c:v>
                </c:pt>
                <c:pt idx="122" formatCode="0.00">
                  <c:v>6.33</c:v>
                </c:pt>
                <c:pt idx="123" formatCode="0.00">
                  <c:v>4.87</c:v>
                </c:pt>
                <c:pt idx="124" formatCode="0.00">
                  <c:v>6.21</c:v>
                </c:pt>
                <c:pt idx="125" formatCode="0.00">
                  <c:v>2.09</c:v>
                </c:pt>
                <c:pt idx="126" formatCode="0.00">
                  <c:v>2.1800000000000002</c:v>
                </c:pt>
                <c:pt idx="127" formatCode="0.00">
                  <c:v>1.97</c:v>
                </c:pt>
                <c:pt idx="128" formatCode="0.00">
                  <c:v>8.1199999999999992</c:v>
                </c:pt>
                <c:pt idx="129" formatCode="0.00">
                  <c:v>1.73</c:v>
                </c:pt>
                <c:pt idx="130" formatCode="0.00">
                  <c:v>7.92</c:v>
                </c:pt>
                <c:pt idx="131" formatCode="0.00">
                  <c:v>9.2200000000000006</c:v>
                </c:pt>
                <c:pt idx="132" formatCode="0.00">
                  <c:v>8.07</c:v>
                </c:pt>
                <c:pt idx="133" formatCode="0.00">
                  <c:v>3.79</c:v>
                </c:pt>
                <c:pt idx="134" formatCode="0.00">
                  <c:v>3.35</c:v>
                </c:pt>
                <c:pt idx="135" formatCode="0.0">
                  <c:v>18.91</c:v>
                </c:pt>
                <c:pt idx="136" formatCode="0.0">
                  <c:v>10.31</c:v>
                </c:pt>
                <c:pt idx="137" formatCode="0.0">
                  <c:v>17.809999999999999</c:v>
                </c:pt>
                <c:pt idx="138" formatCode="0.00">
                  <c:v>7.09</c:v>
                </c:pt>
                <c:pt idx="139" formatCode="0.00">
                  <c:v>6.83</c:v>
                </c:pt>
                <c:pt idx="140" formatCode="0.00">
                  <c:v>7.3</c:v>
                </c:pt>
                <c:pt idx="141" formatCode="0.00">
                  <c:v>7.44</c:v>
                </c:pt>
                <c:pt idx="142" formatCode="0.00">
                  <c:v>3.14</c:v>
                </c:pt>
                <c:pt idx="143" formatCode="0.00">
                  <c:v>7.95</c:v>
                </c:pt>
                <c:pt idx="144" formatCode="0.00">
                  <c:v>3.59</c:v>
                </c:pt>
                <c:pt idx="145" formatCode="0.0">
                  <c:v>10.58</c:v>
                </c:pt>
                <c:pt idx="146" formatCode="0.00">
                  <c:v>1.99</c:v>
                </c:pt>
                <c:pt idx="147" formatCode="0.00">
                  <c:v>1.1399999999999999</c:v>
                </c:pt>
                <c:pt idx="148" formatCode="0.00">
                  <c:v>8.82</c:v>
                </c:pt>
                <c:pt idx="149" formatCode="0.00">
                  <c:v>2.5499999999999998</c:v>
                </c:pt>
                <c:pt idx="150" formatCode="0.00">
                  <c:v>7.94</c:v>
                </c:pt>
                <c:pt idx="151" formatCode="0.00">
                  <c:v>5.38</c:v>
                </c:pt>
                <c:pt idx="152" formatCode="0.00">
                  <c:v>7.6</c:v>
                </c:pt>
                <c:pt idx="153" formatCode="0.00">
                  <c:v>8.1300000000000008</c:v>
                </c:pt>
                <c:pt idx="154">
                  <c:v>16.899999999999999</c:v>
                </c:pt>
                <c:pt idx="155">
                  <c:v>10.55</c:v>
                </c:pt>
                <c:pt idx="156">
                  <c:v>17.38</c:v>
                </c:pt>
                <c:pt idx="157" formatCode="0.00">
                  <c:v>3.29</c:v>
                </c:pt>
                <c:pt idx="158" formatCode="0.00">
                  <c:v>5.98</c:v>
                </c:pt>
                <c:pt idx="159" formatCode="0.00">
                  <c:v>2.35</c:v>
                </c:pt>
                <c:pt idx="160" formatCode="0.00">
                  <c:v>7.61</c:v>
                </c:pt>
                <c:pt idx="161" formatCode="0.00">
                  <c:v>3.36</c:v>
                </c:pt>
                <c:pt idx="162" formatCode="0.00">
                  <c:v>3.41</c:v>
                </c:pt>
                <c:pt idx="163" formatCode="0.00">
                  <c:v>1.37</c:v>
                </c:pt>
                <c:pt idx="164" formatCode="0.00">
                  <c:v>3.44</c:v>
                </c:pt>
                <c:pt idx="165" formatCode="0.00">
                  <c:v>6</c:v>
                </c:pt>
                <c:pt idx="166" formatCode="0.00">
                  <c:v>7.52</c:v>
                </c:pt>
                <c:pt idx="167" formatCode="0.00">
                  <c:v>3.32</c:v>
                </c:pt>
                <c:pt idx="168" formatCode="0.00">
                  <c:v>6.12</c:v>
                </c:pt>
                <c:pt idx="169" formatCode="0.00">
                  <c:v>8.43</c:v>
                </c:pt>
                <c:pt idx="170">
                  <c:v>16.84</c:v>
                </c:pt>
                <c:pt idx="171">
                  <c:v>18.54</c:v>
                </c:pt>
                <c:pt idx="172">
                  <c:v>17.399999999999999</c:v>
                </c:pt>
                <c:pt idx="173" formatCode="0.00">
                  <c:v>5.83</c:v>
                </c:pt>
                <c:pt idx="174" formatCode="0.00">
                  <c:v>1.21</c:v>
                </c:pt>
                <c:pt idx="175" formatCode="0.00">
                  <c:v>3.18</c:v>
                </c:pt>
                <c:pt idx="176" formatCode="0.00">
                  <c:v>2.09</c:v>
                </c:pt>
                <c:pt idx="177" formatCode="0.00">
                  <c:v>2.14</c:v>
                </c:pt>
                <c:pt idx="178" formatCode="0.00">
                  <c:v>3.35</c:v>
                </c:pt>
                <c:pt idx="179" formatCode="0.00">
                  <c:v>4.49</c:v>
                </c:pt>
                <c:pt idx="180" formatCode="0.00">
                  <c:v>7.77</c:v>
                </c:pt>
                <c:pt idx="181" formatCode="0.00">
                  <c:v>4.12</c:v>
                </c:pt>
                <c:pt idx="182" formatCode="0.00">
                  <c:v>3</c:v>
                </c:pt>
                <c:pt idx="183" formatCode="0.00">
                  <c:v>1.59</c:v>
                </c:pt>
                <c:pt idx="184" formatCode="0.00">
                  <c:v>4.08</c:v>
                </c:pt>
                <c:pt idx="185" formatCode="0.00">
                  <c:v>2.7</c:v>
                </c:pt>
                <c:pt idx="186" formatCode="0.00">
                  <c:v>6.01</c:v>
                </c:pt>
                <c:pt idx="187" formatCode="0.00">
                  <c:v>2.77</c:v>
                </c:pt>
                <c:pt idx="188" formatCode="0.00">
                  <c:v>3.3</c:v>
                </c:pt>
                <c:pt idx="189" formatCode="0.00">
                  <c:v>3.99</c:v>
                </c:pt>
                <c:pt idx="190" formatCode="0.00">
                  <c:v>5.85</c:v>
                </c:pt>
                <c:pt idx="191" formatCode="0.00">
                  <c:v>7.87</c:v>
                </c:pt>
                <c:pt idx="192" formatCode="0.00">
                  <c:v>7.59</c:v>
                </c:pt>
                <c:pt idx="193" formatCode="0.00">
                  <c:v>8.84</c:v>
                </c:pt>
                <c:pt idx="194">
                  <c:v>17.82</c:v>
                </c:pt>
                <c:pt idx="195">
                  <c:v>11.1</c:v>
                </c:pt>
                <c:pt idx="196" formatCode="0.00">
                  <c:v>1.47</c:v>
                </c:pt>
                <c:pt idx="197" formatCode="0.00">
                  <c:v>5.17</c:v>
                </c:pt>
                <c:pt idx="198" formatCode="0.00">
                  <c:v>4.28</c:v>
                </c:pt>
                <c:pt idx="199" formatCode="0.00">
                  <c:v>2.86</c:v>
                </c:pt>
                <c:pt idx="200" formatCode="0.00">
                  <c:v>3.67</c:v>
                </c:pt>
                <c:pt idx="201" formatCode="0.00">
                  <c:v>3.32</c:v>
                </c:pt>
                <c:pt idx="213" formatCode="0.00">
                  <c:v>1.98</c:v>
                </c:pt>
                <c:pt idx="214" formatCode="0.00">
                  <c:v>2.27</c:v>
                </c:pt>
                <c:pt idx="215" formatCode="0.00">
                  <c:v>3.85</c:v>
                </c:pt>
                <c:pt idx="216" formatCode="0.00">
                  <c:v>2.81</c:v>
                </c:pt>
                <c:pt idx="217" formatCode="0.00">
                  <c:v>2.56</c:v>
                </c:pt>
                <c:pt idx="218" formatCode="0.00">
                  <c:v>1.56</c:v>
                </c:pt>
                <c:pt idx="219" formatCode="0.00">
                  <c:v>2.2000000000000002</c:v>
                </c:pt>
                <c:pt idx="220" formatCode="0.00">
                  <c:v>6.93</c:v>
                </c:pt>
                <c:pt idx="221" formatCode="0.00">
                  <c:v>1.63</c:v>
                </c:pt>
                <c:pt idx="222" formatCode="0.00">
                  <c:v>6.93</c:v>
                </c:pt>
                <c:pt idx="223" formatCode="0.00">
                  <c:v>1.76</c:v>
                </c:pt>
                <c:pt idx="224" formatCode="0.00">
                  <c:v>16.93</c:v>
                </c:pt>
                <c:pt idx="225" formatCode="0.00">
                  <c:v>5.41</c:v>
                </c:pt>
                <c:pt idx="226" formatCode="0.00">
                  <c:v>2.23</c:v>
                </c:pt>
                <c:pt idx="227" formatCode="0.00">
                  <c:v>1.86</c:v>
                </c:pt>
                <c:pt idx="228" formatCode="0.00">
                  <c:v>7.72</c:v>
                </c:pt>
                <c:pt idx="229" formatCode="0.00">
                  <c:v>3.01</c:v>
                </c:pt>
                <c:pt idx="230" formatCode="0.00">
                  <c:v>2.5299999999999998</c:v>
                </c:pt>
                <c:pt idx="231">
                  <c:v>13.66</c:v>
                </c:pt>
                <c:pt idx="232" formatCode="0.00">
                  <c:v>13.72</c:v>
                </c:pt>
                <c:pt idx="233">
                  <c:v>1.95</c:v>
                </c:pt>
                <c:pt idx="234">
                  <c:v>2.2400000000000002</c:v>
                </c:pt>
                <c:pt idx="235">
                  <c:v>1.63</c:v>
                </c:pt>
                <c:pt idx="236">
                  <c:v>5.81</c:v>
                </c:pt>
                <c:pt idx="237">
                  <c:v>2.74</c:v>
                </c:pt>
                <c:pt idx="238">
                  <c:v>2.06</c:v>
                </c:pt>
                <c:pt idx="239">
                  <c:v>2.14</c:v>
                </c:pt>
                <c:pt idx="240">
                  <c:v>13.54</c:v>
                </c:pt>
                <c:pt idx="241">
                  <c:v>16.22</c:v>
                </c:pt>
                <c:pt idx="242">
                  <c:v>10.31</c:v>
                </c:pt>
                <c:pt idx="243">
                  <c:v>4.92</c:v>
                </c:pt>
                <c:pt idx="244">
                  <c:v>2.0499999999999998</c:v>
                </c:pt>
                <c:pt idx="245">
                  <c:v>3.36</c:v>
                </c:pt>
                <c:pt idx="246">
                  <c:v>4.6399999999999997</c:v>
                </c:pt>
                <c:pt idx="247">
                  <c:v>2.63</c:v>
                </c:pt>
                <c:pt idx="248">
                  <c:v>2.41</c:v>
                </c:pt>
                <c:pt idx="249">
                  <c:v>2.77</c:v>
                </c:pt>
                <c:pt idx="250">
                  <c:v>3.83</c:v>
                </c:pt>
                <c:pt idx="251">
                  <c:v>2.4500000000000002</c:v>
                </c:pt>
                <c:pt idx="252">
                  <c:v>2.82</c:v>
                </c:pt>
                <c:pt idx="253">
                  <c:v>3.2</c:v>
                </c:pt>
                <c:pt idx="254">
                  <c:v>3.01</c:v>
                </c:pt>
                <c:pt idx="255">
                  <c:v>2.71</c:v>
                </c:pt>
                <c:pt idx="256">
                  <c:v>2.72</c:v>
                </c:pt>
                <c:pt idx="257">
                  <c:v>1.86</c:v>
                </c:pt>
                <c:pt idx="258">
                  <c:v>2.17</c:v>
                </c:pt>
                <c:pt idx="259">
                  <c:v>3.91</c:v>
                </c:pt>
                <c:pt idx="260">
                  <c:v>17.579999999999998</c:v>
                </c:pt>
                <c:pt idx="261">
                  <c:v>15.57</c:v>
                </c:pt>
                <c:pt idx="262">
                  <c:v>15.63</c:v>
                </c:pt>
                <c:pt idx="263">
                  <c:v>14.62</c:v>
                </c:pt>
                <c:pt idx="264">
                  <c:v>13.35</c:v>
                </c:pt>
                <c:pt idx="265">
                  <c:v>2.21</c:v>
                </c:pt>
                <c:pt idx="266">
                  <c:v>3.97</c:v>
                </c:pt>
                <c:pt idx="267">
                  <c:v>2.5499999999999998</c:v>
                </c:pt>
                <c:pt idx="268">
                  <c:v>13.74</c:v>
                </c:pt>
                <c:pt idx="269">
                  <c:v>16.32</c:v>
                </c:pt>
                <c:pt idx="270">
                  <c:v>17.760000000000002</c:v>
                </c:pt>
                <c:pt idx="271">
                  <c:v>6.46</c:v>
                </c:pt>
                <c:pt idx="272">
                  <c:v>6.72</c:v>
                </c:pt>
                <c:pt idx="273">
                  <c:v>17.600000000000001</c:v>
                </c:pt>
                <c:pt idx="274">
                  <c:v>1.97</c:v>
                </c:pt>
                <c:pt idx="275">
                  <c:v>2.97</c:v>
                </c:pt>
                <c:pt idx="276">
                  <c:v>8.14</c:v>
                </c:pt>
                <c:pt idx="277">
                  <c:v>13.1</c:v>
                </c:pt>
                <c:pt idx="278">
                  <c:v>4.3499999999999996</c:v>
                </c:pt>
                <c:pt idx="279">
                  <c:v>12.25</c:v>
                </c:pt>
                <c:pt idx="280">
                  <c:v>13.05</c:v>
                </c:pt>
                <c:pt idx="281">
                  <c:v>17.64</c:v>
                </c:pt>
                <c:pt idx="282">
                  <c:v>17.829999999999998</c:v>
                </c:pt>
                <c:pt idx="283">
                  <c:v>10.24</c:v>
                </c:pt>
                <c:pt idx="284">
                  <c:v>13.05</c:v>
                </c:pt>
                <c:pt idx="288">
                  <c:v>2.92</c:v>
                </c:pt>
                <c:pt idx="289">
                  <c:v>8.92</c:v>
                </c:pt>
                <c:pt idx="290">
                  <c:v>2.4</c:v>
                </c:pt>
                <c:pt idx="291">
                  <c:v>4.3600000000000003</c:v>
                </c:pt>
                <c:pt idx="292">
                  <c:v>4.38</c:v>
                </c:pt>
                <c:pt idx="293">
                  <c:v>3.09</c:v>
                </c:pt>
                <c:pt idx="294">
                  <c:v>7.13</c:v>
                </c:pt>
                <c:pt idx="295">
                  <c:v>17.32</c:v>
                </c:pt>
                <c:pt idx="296">
                  <c:v>1.88</c:v>
                </c:pt>
                <c:pt idx="297">
                  <c:v>13.68</c:v>
                </c:pt>
                <c:pt idx="298">
                  <c:v>13.64</c:v>
                </c:pt>
                <c:pt idx="299">
                  <c:v>11.38</c:v>
                </c:pt>
                <c:pt idx="300">
                  <c:v>12.25</c:v>
                </c:pt>
                <c:pt idx="301">
                  <c:v>8.36</c:v>
                </c:pt>
                <c:pt idx="302">
                  <c:v>3.75</c:v>
                </c:pt>
                <c:pt idx="303">
                  <c:v>3.18</c:v>
                </c:pt>
                <c:pt idx="304">
                  <c:v>1.87</c:v>
                </c:pt>
                <c:pt idx="305">
                  <c:v>4.47</c:v>
                </c:pt>
                <c:pt idx="306">
                  <c:v>3.08</c:v>
                </c:pt>
                <c:pt idx="307">
                  <c:v>2.0499999999999998</c:v>
                </c:pt>
                <c:pt idx="308">
                  <c:v>1.67</c:v>
                </c:pt>
                <c:pt idx="309">
                  <c:v>10.31</c:v>
                </c:pt>
                <c:pt idx="310">
                  <c:v>1.74</c:v>
                </c:pt>
                <c:pt idx="311">
                  <c:v>13.85</c:v>
                </c:pt>
                <c:pt idx="312">
                  <c:v>1.64</c:v>
                </c:pt>
                <c:pt idx="313">
                  <c:v>1.36</c:v>
                </c:pt>
                <c:pt idx="314">
                  <c:v>6.59</c:v>
                </c:pt>
                <c:pt idx="315">
                  <c:v>14.64</c:v>
                </c:pt>
                <c:pt idx="316">
                  <c:v>2.65</c:v>
                </c:pt>
                <c:pt idx="317">
                  <c:v>8.91</c:v>
                </c:pt>
                <c:pt idx="318">
                  <c:v>2.04</c:v>
                </c:pt>
                <c:pt idx="319">
                  <c:v>6.85</c:v>
                </c:pt>
                <c:pt idx="320">
                  <c:v>3.87</c:v>
                </c:pt>
                <c:pt idx="321">
                  <c:v>3.82</c:v>
                </c:pt>
                <c:pt idx="322">
                  <c:v>1.99</c:v>
                </c:pt>
                <c:pt idx="323">
                  <c:v>2.02</c:v>
                </c:pt>
                <c:pt idx="324">
                  <c:v>1.47</c:v>
                </c:pt>
                <c:pt idx="325">
                  <c:v>1.73</c:v>
                </c:pt>
                <c:pt idx="326">
                  <c:v>1.77</c:v>
                </c:pt>
                <c:pt idx="327">
                  <c:v>2.25</c:v>
                </c:pt>
                <c:pt idx="328">
                  <c:v>17.78</c:v>
                </c:pt>
                <c:pt idx="329">
                  <c:v>16.940000000000001</c:v>
                </c:pt>
                <c:pt idx="330">
                  <c:v>2.57</c:v>
                </c:pt>
                <c:pt idx="331">
                  <c:v>1.74</c:v>
                </c:pt>
                <c:pt idx="332">
                  <c:v>1.85</c:v>
                </c:pt>
                <c:pt idx="333">
                  <c:v>1.6</c:v>
                </c:pt>
                <c:pt idx="334">
                  <c:v>5.54</c:v>
                </c:pt>
                <c:pt idx="335">
                  <c:v>2.46</c:v>
                </c:pt>
                <c:pt idx="336">
                  <c:v>1.48</c:v>
                </c:pt>
                <c:pt idx="337">
                  <c:v>7.26</c:v>
                </c:pt>
                <c:pt idx="338">
                  <c:v>7.18</c:v>
                </c:pt>
                <c:pt idx="339">
                  <c:v>1.84</c:v>
                </c:pt>
                <c:pt idx="340">
                  <c:v>1.66</c:v>
                </c:pt>
                <c:pt idx="341">
                  <c:v>10.95</c:v>
                </c:pt>
                <c:pt idx="342">
                  <c:v>1.79</c:v>
                </c:pt>
                <c:pt idx="343">
                  <c:v>4.0599999999999996</c:v>
                </c:pt>
                <c:pt idx="344">
                  <c:v>6.82</c:v>
                </c:pt>
                <c:pt idx="345">
                  <c:v>1.91</c:v>
                </c:pt>
                <c:pt idx="346">
                  <c:v>1.94</c:v>
                </c:pt>
                <c:pt idx="347">
                  <c:v>4.1399999999999997</c:v>
                </c:pt>
                <c:pt idx="348">
                  <c:v>2.0099999999999998</c:v>
                </c:pt>
                <c:pt idx="349">
                  <c:v>1.51</c:v>
                </c:pt>
                <c:pt idx="350">
                  <c:v>1.91</c:v>
                </c:pt>
                <c:pt idx="351">
                  <c:v>1.45</c:v>
                </c:pt>
                <c:pt idx="352">
                  <c:v>1.31</c:v>
                </c:pt>
                <c:pt idx="353">
                  <c:v>2.02</c:v>
                </c:pt>
                <c:pt idx="354">
                  <c:v>2.72</c:v>
                </c:pt>
                <c:pt idx="367">
                  <c:v>8.02</c:v>
                </c:pt>
                <c:pt idx="368">
                  <c:v>4.37</c:v>
                </c:pt>
                <c:pt idx="369">
                  <c:v>5.51</c:v>
                </c:pt>
                <c:pt idx="370">
                  <c:v>2.61</c:v>
                </c:pt>
                <c:pt idx="371">
                  <c:v>2.5099999999999998</c:v>
                </c:pt>
                <c:pt idx="372">
                  <c:v>5.08</c:v>
                </c:pt>
                <c:pt idx="373">
                  <c:v>5.64</c:v>
                </c:pt>
                <c:pt idx="374">
                  <c:v>3.7</c:v>
                </c:pt>
                <c:pt idx="375">
                  <c:v>2.12</c:v>
                </c:pt>
                <c:pt idx="376">
                  <c:v>3.08</c:v>
                </c:pt>
                <c:pt idx="377">
                  <c:v>5.4</c:v>
                </c:pt>
                <c:pt idx="378">
                  <c:v>2.57</c:v>
                </c:pt>
                <c:pt idx="379">
                  <c:v>3.02</c:v>
                </c:pt>
                <c:pt idx="380">
                  <c:v>2.27</c:v>
                </c:pt>
                <c:pt idx="381">
                  <c:v>8.26</c:v>
                </c:pt>
                <c:pt idx="382">
                  <c:v>2.2400000000000002</c:v>
                </c:pt>
                <c:pt idx="383">
                  <c:v>1.62</c:v>
                </c:pt>
                <c:pt idx="384">
                  <c:v>2.76</c:v>
                </c:pt>
                <c:pt idx="385">
                  <c:v>3.45</c:v>
                </c:pt>
                <c:pt idx="386">
                  <c:v>15.79</c:v>
                </c:pt>
                <c:pt idx="387">
                  <c:v>1.76</c:v>
                </c:pt>
                <c:pt idx="388">
                  <c:v>3.22</c:v>
                </c:pt>
                <c:pt idx="389">
                  <c:v>4.55</c:v>
                </c:pt>
                <c:pt idx="390">
                  <c:v>1.58</c:v>
                </c:pt>
                <c:pt idx="391">
                  <c:v>1.89</c:v>
                </c:pt>
                <c:pt idx="392">
                  <c:v>2.29</c:v>
                </c:pt>
                <c:pt idx="393">
                  <c:v>1.61</c:v>
                </c:pt>
                <c:pt idx="394">
                  <c:v>5.75</c:v>
                </c:pt>
                <c:pt idx="395">
                  <c:v>18.670000000000002</c:v>
                </c:pt>
                <c:pt idx="396">
                  <c:v>1.48</c:v>
                </c:pt>
                <c:pt idx="397">
                  <c:v>1.56</c:v>
                </c:pt>
                <c:pt idx="398">
                  <c:v>1.96</c:v>
                </c:pt>
                <c:pt idx="399">
                  <c:v>3.73</c:v>
                </c:pt>
                <c:pt idx="400">
                  <c:v>3.13</c:v>
                </c:pt>
                <c:pt idx="401">
                  <c:v>1.72</c:v>
                </c:pt>
                <c:pt idx="402">
                  <c:v>4.68</c:v>
                </c:pt>
                <c:pt idx="403">
                  <c:v>8.9600000000000009</c:v>
                </c:pt>
                <c:pt idx="404">
                  <c:v>2.04</c:v>
                </c:pt>
                <c:pt idx="405">
                  <c:v>4.18</c:v>
                </c:pt>
                <c:pt idx="406">
                  <c:v>2.81</c:v>
                </c:pt>
                <c:pt idx="407">
                  <c:v>2.2400000000000002</c:v>
                </c:pt>
                <c:pt idx="408">
                  <c:v>2.0499999999999998</c:v>
                </c:pt>
                <c:pt idx="409">
                  <c:v>2.13</c:v>
                </c:pt>
                <c:pt idx="410">
                  <c:v>3.24</c:v>
                </c:pt>
                <c:pt idx="411">
                  <c:v>2.59</c:v>
                </c:pt>
                <c:pt idx="412">
                  <c:v>3.63</c:v>
                </c:pt>
                <c:pt idx="413">
                  <c:v>3.65</c:v>
                </c:pt>
                <c:pt idx="414">
                  <c:v>3.41</c:v>
                </c:pt>
                <c:pt idx="415">
                  <c:v>6.93</c:v>
                </c:pt>
                <c:pt idx="416">
                  <c:v>3.81</c:v>
                </c:pt>
                <c:pt idx="417">
                  <c:v>2.35</c:v>
                </c:pt>
                <c:pt idx="418">
                  <c:v>4.78</c:v>
                </c:pt>
                <c:pt idx="419">
                  <c:v>2.31</c:v>
                </c:pt>
                <c:pt idx="420">
                  <c:v>3.43</c:v>
                </c:pt>
                <c:pt idx="421">
                  <c:v>3.54</c:v>
                </c:pt>
                <c:pt idx="422">
                  <c:v>3.27</c:v>
                </c:pt>
                <c:pt idx="423">
                  <c:v>3.65</c:v>
                </c:pt>
                <c:pt idx="424">
                  <c:v>2.33</c:v>
                </c:pt>
                <c:pt idx="425">
                  <c:v>2.65</c:v>
                </c:pt>
                <c:pt idx="426">
                  <c:v>2.75</c:v>
                </c:pt>
                <c:pt idx="427">
                  <c:v>2.73</c:v>
                </c:pt>
                <c:pt idx="428">
                  <c:v>2.33</c:v>
                </c:pt>
                <c:pt idx="429">
                  <c:v>3.72</c:v>
                </c:pt>
                <c:pt idx="430">
                  <c:v>2</c:v>
                </c:pt>
                <c:pt idx="431">
                  <c:v>2.21</c:v>
                </c:pt>
                <c:pt idx="432">
                  <c:v>2.21</c:v>
                </c:pt>
                <c:pt idx="433">
                  <c:v>1.5</c:v>
                </c:pt>
                <c:pt idx="434">
                  <c:v>1.91</c:v>
                </c:pt>
                <c:pt idx="435">
                  <c:v>1.34</c:v>
                </c:pt>
                <c:pt idx="436">
                  <c:v>2.89</c:v>
                </c:pt>
                <c:pt idx="437">
                  <c:v>1.34</c:v>
                </c:pt>
                <c:pt idx="438">
                  <c:v>4</c:v>
                </c:pt>
                <c:pt idx="439">
                  <c:v>1.81</c:v>
                </c:pt>
                <c:pt idx="440">
                  <c:v>2</c:v>
                </c:pt>
                <c:pt idx="441">
                  <c:v>8.27</c:v>
                </c:pt>
                <c:pt idx="442">
                  <c:v>1.47</c:v>
                </c:pt>
                <c:pt idx="443">
                  <c:v>1.74</c:v>
                </c:pt>
                <c:pt idx="444">
                  <c:v>2.41</c:v>
                </c:pt>
                <c:pt idx="445">
                  <c:v>2.04</c:v>
                </c:pt>
                <c:pt idx="446">
                  <c:v>7.35</c:v>
                </c:pt>
                <c:pt idx="447">
                  <c:v>1.72</c:v>
                </c:pt>
                <c:pt idx="448">
                  <c:v>5.61</c:v>
                </c:pt>
                <c:pt idx="449">
                  <c:v>1.34</c:v>
                </c:pt>
                <c:pt idx="450">
                  <c:v>4.83</c:v>
                </c:pt>
                <c:pt idx="451">
                  <c:v>1.83</c:v>
                </c:pt>
                <c:pt idx="452">
                  <c:v>2.21</c:v>
                </c:pt>
                <c:pt idx="453">
                  <c:v>1.9</c:v>
                </c:pt>
                <c:pt idx="454">
                  <c:v>2.58</c:v>
                </c:pt>
                <c:pt idx="455">
                  <c:v>2.0699999999999998</c:v>
                </c:pt>
                <c:pt idx="456">
                  <c:v>2.42</c:v>
                </c:pt>
                <c:pt idx="457">
                  <c:v>2.04</c:v>
                </c:pt>
                <c:pt idx="458">
                  <c:v>2.0099999999999998</c:v>
                </c:pt>
                <c:pt idx="459">
                  <c:v>2.71</c:v>
                </c:pt>
                <c:pt idx="460">
                  <c:v>3.52</c:v>
                </c:pt>
                <c:pt idx="461">
                  <c:v>3.48</c:v>
                </c:pt>
                <c:pt idx="462">
                  <c:v>6.44</c:v>
                </c:pt>
                <c:pt idx="463">
                  <c:v>2.39</c:v>
                </c:pt>
                <c:pt idx="464">
                  <c:v>18.989999999999998</c:v>
                </c:pt>
                <c:pt idx="465">
                  <c:v>3.89</c:v>
                </c:pt>
                <c:pt idx="466">
                  <c:v>2.38</c:v>
                </c:pt>
                <c:pt idx="467">
                  <c:v>2.2999999999999998</c:v>
                </c:pt>
                <c:pt idx="468">
                  <c:v>2.23</c:v>
                </c:pt>
                <c:pt idx="469">
                  <c:v>15.68</c:v>
                </c:pt>
                <c:pt idx="470">
                  <c:v>3.68</c:v>
                </c:pt>
                <c:pt idx="471">
                  <c:v>3.34</c:v>
                </c:pt>
                <c:pt idx="472">
                  <c:v>2.54</c:v>
                </c:pt>
                <c:pt idx="473">
                  <c:v>3.14</c:v>
                </c:pt>
                <c:pt idx="474">
                  <c:v>2.54</c:v>
                </c:pt>
                <c:pt idx="475">
                  <c:v>3.76</c:v>
                </c:pt>
                <c:pt idx="476">
                  <c:v>2.4500000000000002</c:v>
                </c:pt>
                <c:pt idx="477">
                  <c:v>2.35</c:v>
                </c:pt>
                <c:pt idx="478">
                  <c:v>3.16</c:v>
                </c:pt>
                <c:pt idx="479">
                  <c:v>2.17</c:v>
                </c:pt>
                <c:pt idx="480">
                  <c:v>2.85</c:v>
                </c:pt>
                <c:pt idx="481">
                  <c:v>6.38</c:v>
                </c:pt>
                <c:pt idx="482">
                  <c:v>4.82</c:v>
                </c:pt>
                <c:pt idx="483">
                  <c:v>1.74</c:v>
                </c:pt>
                <c:pt idx="484">
                  <c:v>3.7</c:v>
                </c:pt>
                <c:pt idx="485">
                  <c:v>3.73</c:v>
                </c:pt>
                <c:pt idx="486">
                  <c:v>5.47</c:v>
                </c:pt>
                <c:pt idx="487">
                  <c:v>1.19</c:v>
                </c:pt>
                <c:pt idx="488">
                  <c:v>2.12</c:v>
                </c:pt>
                <c:pt idx="489">
                  <c:v>1.55</c:v>
                </c:pt>
                <c:pt idx="490">
                  <c:v>1.22</c:v>
                </c:pt>
                <c:pt idx="491">
                  <c:v>1.41</c:v>
                </c:pt>
                <c:pt idx="492">
                  <c:v>1.84</c:v>
                </c:pt>
                <c:pt idx="493">
                  <c:v>1.33</c:v>
                </c:pt>
                <c:pt idx="494">
                  <c:v>2.15</c:v>
                </c:pt>
                <c:pt idx="495">
                  <c:v>2.23</c:v>
                </c:pt>
                <c:pt idx="496">
                  <c:v>2.36</c:v>
                </c:pt>
                <c:pt idx="497">
                  <c:v>9.1300000000000008</c:v>
                </c:pt>
                <c:pt idx="498">
                  <c:v>2.83</c:v>
                </c:pt>
                <c:pt idx="499">
                  <c:v>1.7</c:v>
                </c:pt>
                <c:pt idx="500">
                  <c:v>1.97</c:v>
                </c:pt>
                <c:pt idx="501">
                  <c:v>2.0299999999999998</c:v>
                </c:pt>
                <c:pt idx="502">
                  <c:v>2.19</c:v>
                </c:pt>
                <c:pt idx="503">
                  <c:v>2.0699999999999998</c:v>
                </c:pt>
                <c:pt idx="504">
                  <c:v>3.99</c:v>
                </c:pt>
                <c:pt idx="505">
                  <c:v>2.5099999999999998</c:v>
                </c:pt>
                <c:pt idx="506">
                  <c:v>2.0499999999999998</c:v>
                </c:pt>
                <c:pt idx="507">
                  <c:v>3.5</c:v>
                </c:pt>
                <c:pt idx="508">
                  <c:v>3.82</c:v>
                </c:pt>
                <c:pt idx="509">
                  <c:v>5.35</c:v>
                </c:pt>
                <c:pt idx="510">
                  <c:v>1.88</c:v>
                </c:pt>
                <c:pt idx="511">
                  <c:v>2.5499999999999998</c:v>
                </c:pt>
                <c:pt idx="512">
                  <c:v>2.42</c:v>
                </c:pt>
                <c:pt idx="513">
                  <c:v>1.78</c:v>
                </c:pt>
                <c:pt idx="514">
                  <c:v>1.35</c:v>
                </c:pt>
                <c:pt idx="515">
                  <c:v>1.63</c:v>
                </c:pt>
                <c:pt idx="516">
                  <c:v>3.21</c:v>
                </c:pt>
                <c:pt idx="517">
                  <c:v>2.56</c:v>
                </c:pt>
                <c:pt idx="518">
                  <c:v>2.13</c:v>
                </c:pt>
                <c:pt idx="519">
                  <c:v>1.88</c:v>
                </c:pt>
                <c:pt idx="520">
                  <c:v>1.56</c:v>
                </c:pt>
                <c:pt idx="521">
                  <c:v>2.4500000000000002</c:v>
                </c:pt>
                <c:pt idx="522">
                  <c:v>2.34</c:v>
                </c:pt>
                <c:pt idx="523">
                  <c:v>1.89</c:v>
                </c:pt>
                <c:pt idx="524">
                  <c:v>3.11</c:v>
                </c:pt>
                <c:pt idx="525">
                  <c:v>1.39</c:v>
                </c:pt>
                <c:pt idx="526">
                  <c:v>2.13</c:v>
                </c:pt>
                <c:pt idx="527">
                  <c:v>2.83</c:v>
                </c:pt>
                <c:pt idx="528">
                  <c:v>2.0499999999999998</c:v>
                </c:pt>
                <c:pt idx="529">
                  <c:v>1.87</c:v>
                </c:pt>
                <c:pt idx="530">
                  <c:v>7.1</c:v>
                </c:pt>
                <c:pt idx="531">
                  <c:v>5.7</c:v>
                </c:pt>
                <c:pt idx="532">
                  <c:v>3</c:v>
                </c:pt>
                <c:pt idx="533">
                  <c:v>1.98</c:v>
                </c:pt>
                <c:pt idx="534">
                  <c:v>2.34</c:v>
                </c:pt>
                <c:pt idx="535">
                  <c:v>2.06</c:v>
                </c:pt>
                <c:pt idx="536">
                  <c:v>2.48</c:v>
                </c:pt>
                <c:pt idx="537">
                  <c:v>3.45</c:v>
                </c:pt>
                <c:pt idx="538">
                  <c:v>2.46</c:v>
                </c:pt>
                <c:pt idx="539">
                  <c:v>2.37</c:v>
                </c:pt>
                <c:pt idx="540">
                  <c:v>1.77</c:v>
                </c:pt>
                <c:pt idx="541">
                  <c:v>3.06</c:v>
                </c:pt>
                <c:pt idx="542">
                  <c:v>3.81</c:v>
                </c:pt>
                <c:pt idx="543">
                  <c:v>2.4900000000000002</c:v>
                </c:pt>
                <c:pt idx="544">
                  <c:v>7.94</c:v>
                </c:pt>
                <c:pt idx="545">
                  <c:v>4.8</c:v>
                </c:pt>
                <c:pt idx="546">
                  <c:v>3.8</c:v>
                </c:pt>
                <c:pt idx="547">
                  <c:v>1.54</c:v>
                </c:pt>
                <c:pt idx="548">
                  <c:v>2.33</c:v>
                </c:pt>
                <c:pt idx="549">
                  <c:v>2.33</c:v>
                </c:pt>
                <c:pt idx="550">
                  <c:v>2.72</c:v>
                </c:pt>
                <c:pt idx="551">
                  <c:v>2.72</c:v>
                </c:pt>
                <c:pt idx="552">
                  <c:v>3.16</c:v>
                </c:pt>
                <c:pt idx="553">
                  <c:v>3.21</c:v>
                </c:pt>
                <c:pt idx="554">
                  <c:v>1.93</c:v>
                </c:pt>
                <c:pt idx="555">
                  <c:v>3.25</c:v>
                </c:pt>
                <c:pt idx="556">
                  <c:v>3.41</c:v>
                </c:pt>
                <c:pt idx="557">
                  <c:v>2.93</c:v>
                </c:pt>
                <c:pt idx="558">
                  <c:v>2.12</c:v>
                </c:pt>
                <c:pt idx="559">
                  <c:v>3.38</c:v>
                </c:pt>
                <c:pt idx="560">
                  <c:v>9.31</c:v>
                </c:pt>
                <c:pt idx="563">
                  <c:v>2.2000000000000002</c:v>
                </c:pt>
                <c:pt idx="564">
                  <c:v>3.24</c:v>
                </c:pt>
                <c:pt idx="565">
                  <c:v>3.1</c:v>
                </c:pt>
                <c:pt idx="566">
                  <c:v>3.91</c:v>
                </c:pt>
                <c:pt idx="567">
                  <c:v>2.63</c:v>
                </c:pt>
                <c:pt idx="568">
                  <c:v>5.48</c:v>
                </c:pt>
                <c:pt idx="569">
                  <c:v>2.0299999999999998</c:v>
                </c:pt>
                <c:pt idx="570">
                  <c:v>3.62</c:v>
                </c:pt>
                <c:pt idx="571">
                  <c:v>2.74</c:v>
                </c:pt>
                <c:pt idx="572">
                  <c:v>1.88</c:v>
                </c:pt>
                <c:pt idx="573">
                  <c:v>3.93</c:v>
                </c:pt>
                <c:pt idx="574">
                  <c:v>3.65</c:v>
                </c:pt>
                <c:pt idx="575">
                  <c:v>4.08</c:v>
                </c:pt>
                <c:pt idx="576">
                  <c:v>6.17</c:v>
                </c:pt>
                <c:pt idx="577">
                  <c:v>2.64</c:v>
                </c:pt>
                <c:pt idx="578">
                  <c:v>2.6</c:v>
                </c:pt>
                <c:pt idx="579">
                  <c:v>5.22</c:v>
                </c:pt>
                <c:pt idx="580">
                  <c:v>1.82</c:v>
                </c:pt>
                <c:pt idx="581">
                  <c:v>2.89</c:v>
                </c:pt>
                <c:pt idx="582">
                  <c:v>3.09</c:v>
                </c:pt>
                <c:pt idx="583">
                  <c:v>5.55</c:v>
                </c:pt>
                <c:pt idx="584">
                  <c:v>2.95</c:v>
                </c:pt>
                <c:pt idx="585">
                  <c:v>3.59</c:v>
                </c:pt>
                <c:pt idx="586">
                  <c:v>3.32</c:v>
                </c:pt>
                <c:pt idx="587">
                  <c:v>5.56</c:v>
                </c:pt>
                <c:pt idx="588">
                  <c:v>4.76</c:v>
                </c:pt>
                <c:pt idx="589">
                  <c:v>8.8000000000000007</c:v>
                </c:pt>
                <c:pt idx="590">
                  <c:v>3.67</c:v>
                </c:pt>
                <c:pt idx="591">
                  <c:v>2.57</c:v>
                </c:pt>
                <c:pt idx="592">
                  <c:v>9.9600000000000009</c:v>
                </c:pt>
                <c:pt idx="593">
                  <c:v>4.04</c:v>
                </c:pt>
                <c:pt idx="594">
                  <c:v>8.68</c:v>
                </c:pt>
                <c:pt idx="595">
                  <c:v>3.33</c:v>
                </c:pt>
                <c:pt idx="596">
                  <c:v>1.48</c:v>
                </c:pt>
                <c:pt idx="597">
                  <c:v>2.69</c:v>
                </c:pt>
                <c:pt idx="598">
                  <c:v>3.76</c:v>
                </c:pt>
                <c:pt idx="599">
                  <c:v>3.79</c:v>
                </c:pt>
                <c:pt idx="600">
                  <c:v>3.86</c:v>
                </c:pt>
                <c:pt idx="601">
                  <c:v>6.6</c:v>
                </c:pt>
                <c:pt idx="602">
                  <c:v>3.86</c:v>
                </c:pt>
                <c:pt idx="603">
                  <c:v>1.84</c:v>
                </c:pt>
                <c:pt idx="604">
                  <c:v>2.5</c:v>
                </c:pt>
                <c:pt idx="605">
                  <c:v>4.18</c:v>
                </c:pt>
                <c:pt idx="606">
                  <c:v>1.93</c:v>
                </c:pt>
                <c:pt idx="607">
                  <c:v>6.01</c:v>
                </c:pt>
                <c:pt idx="608">
                  <c:v>2.2400000000000002</c:v>
                </c:pt>
                <c:pt idx="609">
                  <c:v>2.67</c:v>
                </c:pt>
                <c:pt idx="610">
                  <c:v>2.73</c:v>
                </c:pt>
                <c:pt idx="611">
                  <c:v>2.0499999999999998</c:v>
                </c:pt>
                <c:pt idx="612">
                  <c:v>3.83</c:v>
                </c:pt>
                <c:pt idx="613">
                  <c:v>3.41</c:v>
                </c:pt>
                <c:pt idx="614">
                  <c:v>5.33</c:v>
                </c:pt>
                <c:pt idx="615">
                  <c:v>3.59</c:v>
                </c:pt>
                <c:pt idx="616">
                  <c:v>5.65</c:v>
                </c:pt>
                <c:pt idx="617">
                  <c:v>2.54</c:v>
                </c:pt>
                <c:pt idx="618">
                  <c:v>4.2</c:v>
                </c:pt>
                <c:pt idx="619">
                  <c:v>2.92</c:v>
                </c:pt>
                <c:pt idx="620">
                  <c:v>1.96</c:v>
                </c:pt>
                <c:pt idx="621">
                  <c:v>2.69</c:v>
                </c:pt>
                <c:pt idx="622">
                  <c:v>4.5199999999999996</c:v>
                </c:pt>
                <c:pt idx="623">
                  <c:v>2.56</c:v>
                </c:pt>
                <c:pt idx="624">
                  <c:v>2.17</c:v>
                </c:pt>
                <c:pt idx="625">
                  <c:v>2.15</c:v>
                </c:pt>
                <c:pt idx="626">
                  <c:v>5.5</c:v>
                </c:pt>
                <c:pt idx="627">
                  <c:v>4.28</c:v>
                </c:pt>
                <c:pt idx="628">
                  <c:v>2.61</c:v>
                </c:pt>
                <c:pt idx="629">
                  <c:v>3.2</c:v>
                </c:pt>
                <c:pt idx="630">
                  <c:v>2.41</c:v>
                </c:pt>
                <c:pt idx="631">
                  <c:v>3.94</c:v>
                </c:pt>
                <c:pt idx="632">
                  <c:v>3.84</c:v>
                </c:pt>
                <c:pt idx="633">
                  <c:v>8.01</c:v>
                </c:pt>
                <c:pt idx="634">
                  <c:v>2.85</c:v>
                </c:pt>
                <c:pt idx="635">
                  <c:v>6.39</c:v>
                </c:pt>
                <c:pt idx="636">
                  <c:v>2.04</c:v>
                </c:pt>
                <c:pt idx="637">
                  <c:v>2.36</c:v>
                </c:pt>
                <c:pt idx="638">
                  <c:v>3.96</c:v>
                </c:pt>
                <c:pt idx="639">
                  <c:v>5.86</c:v>
                </c:pt>
                <c:pt idx="640">
                  <c:v>3.07</c:v>
                </c:pt>
                <c:pt idx="641">
                  <c:v>2.54</c:v>
                </c:pt>
                <c:pt idx="642">
                  <c:v>4.3</c:v>
                </c:pt>
                <c:pt idx="643">
                  <c:v>3.52</c:v>
                </c:pt>
                <c:pt idx="644">
                  <c:v>4.1399999999999997</c:v>
                </c:pt>
                <c:pt idx="645">
                  <c:v>2.2599999999999998</c:v>
                </c:pt>
                <c:pt idx="646">
                  <c:v>3</c:v>
                </c:pt>
                <c:pt idx="647">
                  <c:v>5.51</c:v>
                </c:pt>
                <c:pt idx="648">
                  <c:v>2.4700000000000002</c:v>
                </c:pt>
                <c:pt idx="649">
                  <c:v>2.77</c:v>
                </c:pt>
                <c:pt idx="650">
                  <c:v>2.65</c:v>
                </c:pt>
                <c:pt idx="651">
                  <c:v>5.23</c:v>
                </c:pt>
                <c:pt idx="652">
                  <c:v>2.58</c:v>
                </c:pt>
                <c:pt idx="653">
                  <c:v>3.57</c:v>
                </c:pt>
                <c:pt idx="654">
                  <c:v>5.51</c:v>
                </c:pt>
                <c:pt idx="655">
                  <c:v>4.24</c:v>
                </c:pt>
                <c:pt idx="656">
                  <c:v>3.45</c:v>
                </c:pt>
                <c:pt idx="657">
                  <c:v>2.73</c:v>
                </c:pt>
                <c:pt idx="658">
                  <c:v>2.39</c:v>
                </c:pt>
                <c:pt idx="659">
                  <c:v>2.87</c:v>
                </c:pt>
                <c:pt idx="660">
                  <c:v>2.78</c:v>
                </c:pt>
                <c:pt idx="661">
                  <c:v>2.75</c:v>
                </c:pt>
                <c:pt idx="662">
                  <c:v>3.91</c:v>
                </c:pt>
                <c:pt idx="663">
                  <c:v>2.87</c:v>
                </c:pt>
                <c:pt idx="664">
                  <c:v>3.54</c:v>
                </c:pt>
                <c:pt idx="665">
                  <c:v>3.73</c:v>
                </c:pt>
                <c:pt idx="666">
                  <c:v>2.5299999999999998</c:v>
                </c:pt>
                <c:pt idx="667">
                  <c:v>4.5999999999999996</c:v>
                </c:pt>
                <c:pt idx="668">
                  <c:v>2.2999999999999998</c:v>
                </c:pt>
                <c:pt idx="669">
                  <c:v>3.91</c:v>
                </c:pt>
                <c:pt idx="670">
                  <c:v>2.37</c:v>
                </c:pt>
                <c:pt idx="671">
                  <c:v>2.1800000000000002</c:v>
                </c:pt>
                <c:pt idx="672">
                  <c:v>0</c:v>
                </c:pt>
                <c:pt idx="673">
                  <c:v>2.58</c:v>
                </c:pt>
                <c:pt idx="674">
                  <c:v>6.36</c:v>
                </c:pt>
                <c:pt idx="675">
                  <c:v>2.09</c:v>
                </c:pt>
                <c:pt idx="676">
                  <c:v>2.79</c:v>
                </c:pt>
                <c:pt idx="677">
                  <c:v>3.5</c:v>
                </c:pt>
                <c:pt idx="678">
                  <c:v>4.34</c:v>
                </c:pt>
                <c:pt idx="679">
                  <c:v>2.16</c:v>
                </c:pt>
                <c:pt idx="680">
                  <c:v>5</c:v>
                </c:pt>
                <c:pt idx="681">
                  <c:v>9.7899999999999991</c:v>
                </c:pt>
                <c:pt idx="682">
                  <c:v>7.07</c:v>
                </c:pt>
                <c:pt idx="683">
                  <c:v>2.1</c:v>
                </c:pt>
                <c:pt idx="684">
                  <c:v>2.78</c:v>
                </c:pt>
                <c:pt idx="685">
                  <c:v>5.54</c:v>
                </c:pt>
                <c:pt idx="686">
                  <c:v>2.1800000000000002</c:v>
                </c:pt>
                <c:pt idx="687">
                  <c:v>5.27</c:v>
                </c:pt>
                <c:pt idx="688">
                  <c:v>3.83</c:v>
                </c:pt>
                <c:pt idx="689">
                  <c:v>2.7</c:v>
                </c:pt>
                <c:pt idx="690">
                  <c:v>2.15</c:v>
                </c:pt>
                <c:pt idx="691">
                  <c:v>2.2400000000000002</c:v>
                </c:pt>
                <c:pt idx="692">
                  <c:v>2.93</c:v>
                </c:pt>
                <c:pt idx="693">
                  <c:v>4.74</c:v>
                </c:pt>
                <c:pt idx="694">
                  <c:v>4.2699999999999996</c:v>
                </c:pt>
                <c:pt idx="695">
                  <c:v>5.62</c:v>
                </c:pt>
                <c:pt idx="696">
                  <c:v>3.12</c:v>
                </c:pt>
                <c:pt idx="697">
                  <c:v>3.1</c:v>
                </c:pt>
                <c:pt idx="698">
                  <c:v>3.47</c:v>
                </c:pt>
                <c:pt idx="699">
                  <c:v>4.8</c:v>
                </c:pt>
                <c:pt idx="700">
                  <c:v>2.56</c:v>
                </c:pt>
                <c:pt idx="701">
                  <c:v>2.56</c:v>
                </c:pt>
                <c:pt idx="702">
                  <c:v>3.66</c:v>
                </c:pt>
                <c:pt idx="703">
                  <c:v>3.87</c:v>
                </c:pt>
                <c:pt idx="704">
                  <c:v>2.69</c:v>
                </c:pt>
                <c:pt idx="705">
                  <c:v>2.25</c:v>
                </c:pt>
                <c:pt idx="706">
                  <c:v>2.69</c:v>
                </c:pt>
                <c:pt idx="707">
                  <c:v>5.52</c:v>
                </c:pt>
                <c:pt idx="708">
                  <c:v>2.2799999999999998</c:v>
                </c:pt>
                <c:pt idx="709">
                  <c:v>2.76</c:v>
                </c:pt>
                <c:pt idx="710">
                  <c:v>8.19</c:v>
                </c:pt>
                <c:pt idx="711">
                  <c:v>1.81</c:v>
                </c:pt>
                <c:pt idx="712">
                  <c:v>7.67</c:v>
                </c:pt>
                <c:pt idx="713">
                  <c:v>3.16</c:v>
                </c:pt>
                <c:pt idx="714">
                  <c:v>4.9400000000000004</c:v>
                </c:pt>
                <c:pt idx="715">
                  <c:v>3.64</c:v>
                </c:pt>
                <c:pt idx="716">
                  <c:v>2.2799999999999998</c:v>
                </c:pt>
                <c:pt idx="717">
                  <c:v>3.33</c:v>
                </c:pt>
                <c:pt idx="718">
                  <c:v>2.54</c:v>
                </c:pt>
                <c:pt idx="719">
                  <c:v>3.24</c:v>
                </c:pt>
                <c:pt idx="720">
                  <c:v>7.55</c:v>
                </c:pt>
                <c:pt idx="721">
                  <c:v>5.99</c:v>
                </c:pt>
                <c:pt idx="722">
                  <c:v>3.97</c:v>
                </c:pt>
                <c:pt idx="723">
                  <c:v>2.21</c:v>
                </c:pt>
                <c:pt idx="724">
                  <c:v>8.02</c:v>
                </c:pt>
                <c:pt idx="725">
                  <c:v>2.2000000000000002</c:v>
                </c:pt>
                <c:pt idx="726">
                  <c:v>2.16</c:v>
                </c:pt>
                <c:pt idx="727">
                  <c:v>7.11</c:v>
                </c:pt>
                <c:pt idx="728">
                  <c:v>1.95</c:v>
                </c:pt>
                <c:pt idx="729">
                  <c:v>3.67</c:v>
                </c:pt>
                <c:pt idx="730">
                  <c:v>2.88</c:v>
                </c:pt>
                <c:pt idx="731">
                  <c:v>1.68</c:v>
                </c:pt>
                <c:pt idx="732">
                  <c:v>2.84</c:v>
                </c:pt>
                <c:pt idx="733">
                  <c:v>5.61</c:v>
                </c:pt>
                <c:pt idx="734">
                  <c:v>2.69</c:v>
                </c:pt>
                <c:pt idx="735">
                  <c:v>1.77</c:v>
                </c:pt>
                <c:pt idx="736">
                  <c:v>3.98</c:v>
                </c:pt>
                <c:pt idx="737">
                  <c:v>2.46</c:v>
                </c:pt>
                <c:pt idx="738">
                  <c:v>4.6500000000000004</c:v>
                </c:pt>
                <c:pt idx="739">
                  <c:v>5.13</c:v>
                </c:pt>
                <c:pt idx="740">
                  <c:v>4.32</c:v>
                </c:pt>
                <c:pt idx="741">
                  <c:v>2.23</c:v>
                </c:pt>
                <c:pt idx="742">
                  <c:v>4.9800000000000004</c:v>
                </c:pt>
                <c:pt idx="743">
                  <c:v>2.69</c:v>
                </c:pt>
                <c:pt idx="744">
                  <c:v>2.27</c:v>
                </c:pt>
                <c:pt idx="745">
                  <c:v>2.1</c:v>
                </c:pt>
                <c:pt idx="746">
                  <c:v>3.13</c:v>
                </c:pt>
                <c:pt idx="747">
                  <c:v>2.19</c:v>
                </c:pt>
                <c:pt idx="748">
                  <c:v>4.59</c:v>
                </c:pt>
                <c:pt idx="749">
                  <c:v>2.89</c:v>
                </c:pt>
                <c:pt idx="750">
                  <c:v>2.74</c:v>
                </c:pt>
                <c:pt idx="751">
                  <c:v>2.5499999999999998</c:v>
                </c:pt>
                <c:pt idx="752">
                  <c:v>3.61</c:v>
                </c:pt>
                <c:pt idx="753">
                  <c:v>2.15</c:v>
                </c:pt>
                <c:pt idx="754">
                  <c:v>2.5</c:v>
                </c:pt>
                <c:pt idx="755">
                  <c:v>3.03</c:v>
                </c:pt>
                <c:pt idx="756">
                  <c:v>2.36</c:v>
                </c:pt>
                <c:pt idx="757">
                  <c:v>2.77</c:v>
                </c:pt>
                <c:pt idx="758">
                  <c:v>2.91</c:v>
                </c:pt>
                <c:pt idx="759">
                  <c:v>3.64</c:v>
                </c:pt>
                <c:pt idx="760">
                  <c:v>2.8</c:v>
                </c:pt>
                <c:pt idx="761">
                  <c:v>3.17</c:v>
                </c:pt>
                <c:pt idx="762">
                  <c:v>2.71</c:v>
                </c:pt>
                <c:pt idx="763">
                  <c:v>8.42</c:v>
                </c:pt>
                <c:pt idx="764">
                  <c:v>2.19</c:v>
                </c:pt>
                <c:pt idx="765">
                  <c:v>2.34</c:v>
                </c:pt>
                <c:pt idx="766">
                  <c:v>3.71</c:v>
                </c:pt>
                <c:pt idx="767">
                  <c:v>2.09</c:v>
                </c:pt>
                <c:pt idx="768">
                  <c:v>2.63</c:v>
                </c:pt>
                <c:pt idx="769">
                  <c:v>4.05</c:v>
                </c:pt>
                <c:pt idx="770">
                  <c:v>2.98</c:v>
                </c:pt>
                <c:pt idx="771">
                  <c:v>2.73</c:v>
                </c:pt>
                <c:pt idx="772">
                  <c:v>3.68</c:v>
                </c:pt>
                <c:pt idx="773">
                  <c:v>2.7</c:v>
                </c:pt>
                <c:pt idx="774">
                  <c:v>4.12</c:v>
                </c:pt>
                <c:pt idx="775">
                  <c:v>2.21</c:v>
                </c:pt>
                <c:pt idx="776">
                  <c:v>3.08</c:v>
                </c:pt>
                <c:pt idx="777">
                  <c:v>2.77</c:v>
                </c:pt>
                <c:pt idx="778">
                  <c:v>2.37</c:v>
                </c:pt>
                <c:pt idx="779">
                  <c:v>3.15</c:v>
                </c:pt>
                <c:pt idx="780">
                  <c:v>3.06</c:v>
                </c:pt>
                <c:pt idx="781">
                  <c:v>3.82</c:v>
                </c:pt>
                <c:pt idx="782">
                  <c:v>4.0199999999999996</c:v>
                </c:pt>
                <c:pt idx="783">
                  <c:v>2.0699999999999998</c:v>
                </c:pt>
                <c:pt idx="784">
                  <c:v>4.6500000000000004</c:v>
                </c:pt>
                <c:pt idx="785">
                  <c:v>1.94</c:v>
                </c:pt>
                <c:pt idx="786">
                  <c:v>5.79</c:v>
                </c:pt>
                <c:pt idx="787">
                  <c:v>3.77</c:v>
                </c:pt>
                <c:pt idx="788">
                  <c:v>1.98</c:v>
                </c:pt>
                <c:pt idx="789">
                  <c:v>2.2000000000000002</c:v>
                </c:pt>
                <c:pt idx="790">
                  <c:v>4.38</c:v>
                </c:pt>
                <c:pt idx="791">
                  <c:v>2.88</c:v>
                </c:pt>
                <c:pt idx="792">
                  <c:v>2.02</c:v>
                </c:pt>
                <c:pt idx="793">
                  <c:v>3.56</c:v>
                </c:pt>
                <c:pt idx="794">
                  <c:v>2.2200000000000002</c:v>
                </c:pt>
                <c:pt idx="795">
                  <c:v>2.04</c:v>
                </c:pt>
                <c:pt idx="796">
                  <c:v>2.38</c:v>
                </c:pt>
                <c:pt idx="797">
                  <c:v>2.04</c:v>
                </c:pt>
                <c:pt idx="798">
                  <c:v>2.11</c:v>
                </c:pt>
                <c:pt idx="799">
                  <c:v>4.7</c:v>
                </c:pt>
                <c:pt idx="800">
                  <c:v>2.4900000000000002</c:v>
                </c:pt>
                <c:pt idx="801">
                  <c:v>0</c:v>
                </c:pt>
                <c:pt idx="802">
                  <c:v>2.46</c:v>
                </c:pt>
                <c:pt idx="803">
                  <c:v>1.99</c:v>
                </c:pt>
                <c:pt idx="804">
                  <c:v>1.73</c:v>
                </c:pt>
                <c:pt idx="805">
                  <c:v>1.78</c:v>
                </c:pt>
                <c:pt idx="806">
                  <c:v>5.71</c:v>
                </c:pt>
                <c:pt idx="807">
                  <c:v>5.08</c:v>
                </c:pt>
                <c:pt idx="808">
                  <c:v>2.97</c:v>
                </c:pt>
                <c:pt idx="809">
                  <c:v>2.4300000000000002</c:v>
                </c:pt>
                <c:pt idx="810">
                  <c:v>2.7</c:v>
                </c:pt>
                <c:pt idx="811">
                  <c:v>2.0299999999999998</c:v>
                </c:pt>
                <c:pt idx="812">
                  <c:v>2.81</c:v>
                </c:pt>
                <c:pt idx="813">
                  <c:v>2.71</c:v>
                </c:pt>
                <c:pt idx="814">
                  <c:v>2.1800000000000002</c:v>
                </c:pt>
                <c:pt idx="815">
                  <c:v>9.6199999999999992</c:v>
                </c:pt>
                <c:pt idx="816">
                  <c:v>2.08</c:v>
                </c:pt>
                <c:pt idx="817">
                  <c:v>2.13</c:v>
                </c:pt>
                <c:pt idx="818">
                  <c:v>2.08</c:v>
                </c:pt>
                <c:pt idx="819">
                  <c:v>2.0699999999999998</c:v>
                </c:pt>
                <c:pt idx="820">
                  <c:v>2.2400000000000002</c:v>
                </c:pt>
                <c:pt idx="821">
                  <c:v>1.72</c:v>
                </c:pt>
                <c:pt idx="822">
                  <c:v>2.09</c:v>
                </c:pt>
                <c:pt idx="823">
                  <c:v>1.97</c:v>
                </c:pt>
                <c:pt idx="824">
                  <c:v>1.73</c:v>
                </c:pt>
                <c:pt idx="825">
                  <c:v>1.77</c:v>
                </c:pt>
                <c:pt idx="826">
                  <c:v>2.0699999999999998</c:v>
                </c:pt>
                <c:pt idx="827">
                  <c:v>2.11</c:v>
                </c:pt>
                <c:pt idx="828">
                  <c:v>2.02</c:v>
                </c:pt>
                <c:pt idx="829">
                  <c:v>5.83</c:v>
                </c:pt>
                <c:pt idx="830">
                  <c:v>1.63</c:v>
                </c:pt>
                <c:pt idx="831">
                  <c:v>1.93</c:v>
                </c:pt>
                <c:pt idx="832">
                  <c:v>1.76</c:v>
                </c:pt>
                <c:pt idx="833">
                  <c:v>2.2000000000000002</c:v>
                </c:pt>
                <c:pt idx="834">
                  <c:v>2.0499999999999998</c:v>
                </c:pt>
                <c:pt idx="835">
                  <c:v>2.1800000000000002</c:v>
                </c:pt>
                <c:pt idx="836">
                  <c:v>2.5299999999999998</c:v>
                </c:pt>
                <c:pt idx="837">
                  <c:v>8.19</c:v>
                </c:pt>
                <c:pt idx="838">
                  <c:v>3.03</c:v>
                </c:pt>
                <c:pt idx="839">
                  <c:v>3.9</c:v>
                </c:pt>
                <c:pt idx="840">
                  <c:v>2.38</c:v>
                </c:pt>
                <c:pt idx="841">
                  <c:v>2.0299999999999998</c:v>
                </c:pt>
                <c:pt idx="842">
                  <c:v>2.66</c:v>
                </c:pt>
                <c:pt idx="843">
                  <c:v>1.96</c:v>
                </c:pt>
                <c:pt idx="844">
                  <c:v>2.16</c:v>
                </c:pt>
                <c:pt idx="845">
                  <c:v>2.58</c:v>
                </c:pt>
                <c:pt idx="846">
                  <c:v>2.15</c:v>
                </c:pt>
                <c:pt idx="847">
                  <c:v>2.1</c:v>
                </c:pt>
                <c:pt idx="848">
                  <c:v>2.14</c:v>
                </c:pt>
                <c:pt idx="849">
                  <c:v>1.91</c:v>
                </c:pt>
                <c:pt idx="850">
                  <c:v>2.65</c:v>
                </c:pt>
                <c:pt idx="851">
                  <c:v>5.19</c:v>
                </c:pt>
                <c:pt idx="852">
                  <c:v>2.13</c:v>
                </c:pt>
                <c:pt idx="853">
                  <c:v>2.19</c:v>
                </c:pt>
                <c:pt idx="854">
                  <c:v>2.16</c:v>
                </c:pt>
                <c:pt idx="855">
                  <c:v>5</c:v>
                </c:pt>
                <c:pt idx="856">
                  <c:v>2.0299999999999998</c:v>
                </c:pt>
                <c:pt idx="857">
                  <c:v>3.01</c:v>
                </c:pt>
                <c:pt idx="858">
                  <c:v>2.25</c:v>
                </c:pt>
                <c:pt idx="859">
                  <c:v>2.93</c:v>
                </c:pt>
                <c:pt idx="860">
                  <c:v>2.06</c:v>
                </c:pt>
                <c:pt idx="861">
                  <c:v>2.52</c:v>
                </c:pt>
                <c:pt idx="862">
                  <c:v>2.39</c:v>
                </c:pt>
                <c:pt idx="863">
                  <c:v>3.79</c:v>
                </c:pt>
                <c:pt idx="864">
                  <c:v>2.5099999999999998</c:v>
                </c:pt>
                <c:pt idx="865">
                  <c:v>1.81</c:v>
                </c:pt>
                <c:pt idx="866">
                  <c:v>2.69</c:v>
                </c:pt>
                <c:pt idx="867">
                  <c:v>9.85</c:v>
                </c:pt>
                <c:pt idx="868">
                  <c:v>2.39</c:v>
                </c:pt>
                <c:pt idx="869">
                  <c:v>3.61</c:v>
                </c:pt>
                <c:pt idx="870">
                  <c:v>4.29</c:v>
                </c:pt>
                <c:pt idx="871">
                  <c:v>2.9</c:v>
                </c:pt>
                <c:pt idx="872">
                  <c:v>1.99</c:v>
                </c:pt>
                <c:pt idx="873">
                  <c:v>2.13</c:v>
                </c:pt>
                <c:pt idx="874">
                  <c:v>2.87</c:v>
                </c:pt>
                <c:pt idx="875">
                  <c:v>1.79</c:v>
                </c:pt>
                <c:pt idx="876">
                  <c:v>2.66</c:v>
                </c:pt>
                <c:pt idx="877">
                  <c:v>6.67</c:v>
                </c:pt>
                <c:pt idx="878">
                  <c:v>2.15</c:v>
                </c:pt>
                <c:pt idx="879">
                  <c:v>1.88</c:v>
                </c:pt>
                <c:pt idx="880">
                  <c:v>2.08</c:v>
                </c:pt>
                <c:pt idx="881">
                  <c:v>1.71</c:v>
                </c:pt>
                <c:pt idx="882">
                  <c:v>2.14</c:v>
                </c:pt>
                <c:pt idx="883">
                  <c:v>2.25</c:v>
                </c:pt>
                <c:pt idx="884">
                  <c:v>1.81</c:v>
                </c:pt>
                <c:pt idx="885">
                  <c:v>2.21</c:v>
                </c:pt>
                <c:pt idx="886">
                  <c:v>2.0699999999999998</c:v>
                </c:pt>
                <c:pt idx="887">
                  <c:v>2.44</c:v>
                </c:pt>
                <c:pt idx="888">
                  <c:v>2.11</c:v>
                </c:pt>
                <c:pt idx="889">
                  <c:v>2.3199999999999998</c:v>
                </c:pt>
                <c:pt idx="890">
                  <c:v>9.33</c:v>
                </c:pt>
                <c:pt idx="891">
                  <c:v>2.2400000000000002</c:v>
                </c:pt>
                <c:pt idx="892">
                  <c:v>1.79</c:v>
                </c:pt>
                <c:pt idx="893">
                  <c:v>1.97</c:v>
                </c:pt>
                <c:pt idx="894">
                  <c:v>2.37</c:v>
                </c:pt>
                <c:pt idx="895">
                  <c:v>2.95</c:v>
                </c:pt>
                <c:pt idx="896">
                  <c:v>1.85</c:v>
                </c:pt>
                <c:pt idx="897">
                  <c:v>2.06</c:v>
                </c:pt>
                <c:pt idx="898">
                  <c:v>1.63</c:v>
                </c:pt>
                <c:pt idx="899">
                  <c:v>2.72</c:v>
                </c:pt>
                <c:pt idx="900">
                  <c:v>1.86</c:v>
                </c:pt>
                <c:pt idx="901">
                  <c:v>9.82</c:v>
                </c:pt>
                <c:pt idx="902">
                  <c:v>1.94</c:v>
                </c:pt>
                <c:pt idx="903">
                  <c:v>2.13</c:v>
                </c:pt>
                <c:pt idx="904">
                  <c:v>4.0199999999999996</c:v>
                </c:pt>
                <c:pt idx="905">
                  <c:v>1.85</c:v>
                </c:pt>
                <c:pt idx="906">
                  <c:v>2</c:v>
                </c:pt>
                <c:pt idx="907">
                  <c:v>2.02</c:v>
                </c:pt>
                <c:pt idx="908">
                  <c:v>2.08</c:v>
                </c:pt>
                <c:pt idx="909">
                  <c:v>2.54</c:v>
                </c:pt>
                <c:pt idx="910">
                  <c:v>2.08</c:v>
                </c:pt>
                <c:pt idx="911">
                  <c:v>2.91</c:v>
                </c:pt>
                <c:pt idx="912">
                  <c:v>5.29</c:v>
                </c:pt>
                <c:pt idx="913">
                  <c:v>2.04</c:v>
                </c:pt>
                <c:pt idx="914">
                  <c:v>2.11</c:v>
                </c:pt>
                <c:pt idx="915">
                  <c:v>4.43</c:v>
                </c:pt>
                <c:pt idx="916">
                  <c:v>2.16</c:v>
                </c:pt>
                <c:pt idx="917">
                  <c:v>2.0699999999999998</c:v>
                </c:pt>
                <c:pt idx="918">
                  <c:v>2.12</c:v>
                </c:pt>
                <c:pt idx="919">
                  <c:v>2.21</c:v>
                </c:pt>
                <c:pt idx="920">
                  <c:v>2.86</c:v>
                </c:pt>
                <c:pt idx="921">
                  <c:v>1.85</c:v>
                </c:pt>
                <c:pt idx="922">
                  <c:v>3.41</c:v>
                </c:pt>
                <c:pt idx="923">
                  <c:v>1.99</c:v>
                </c:pt>
                <c:pt idx="924">
                  <c:v>1.84</c:v>
                </c:pt>
                <c:pt idx="925">
                  <c:v>2.12</c:v>
                </c:pt>
                <c:pt idx="926">
                  <c:v>3.51</c:v>
                </c:pt>
                <c:pt idx="927">
                  <c:v>1.79</c:v>
                </c:pt>
                <c:pt idx="928">
                  <c:v>2.0299999999999998</c:v>
                </c:pt>
                <c:pt idx="929">
                  <c:v>3.54</c:v>
                </c:pt>
                <c:pt idx="930">
                  <c:v>3.32</c:v>
                </c:pt>
                <c:pt idx="931">
                  <c:v>2.08</c:v>
                </c:pt>
                <c:pt idx="932">
                  <c:v>2.8</c:v>
                </c:pt>
                <c:pt idx="933">
                  <c:v>5.77</c:v>
                </c:pt>
                <c:pt idx="934">
                  <c:v>1.82</c:v>
                </c:pt>
                <c:pt idx="935">
                  <c:v>2.42</c:v>
                </c:pt>
                <c:pt idx="936">
                  <c:v>2.5499999999999998</c:v>
                </c:pt>
                <c:pt idx="937">
                  <c:v>3.02</c:v>
                </c:pt>
                <c:pt idx="938">
                  <c:v>3.51</c:v>
                </c:pt>
                <c:pt idx="939">
                  <c:v>2.38</c:v>
                </c:pt>
                <c:pt idx="940">
                  <c:v>2.0299999999999998</c:v>
                </c:pt>
                <c:pt idx="941">
                  <c:v>2.56</c:v>
                </c:pt>
                <c:pt idx="942">
                  <c:v>6.55</c:v>
                </c:pt>
                <c:pt idx="943">
                  <c:v>2.17</c:v>
                </c:pt>
                <c:pt idx="944">
                  <c:v>1.91</c:v>
                </c:pt>
                <c:pt idx="945">
                  <c:v>2.56</c:v>
                </c:pt>
                <c:pt idx="946">
                  <c:v>2.33</c:v>
                </c:pt>
                <c:pt idx="947">
                  <c:v>2.76</c:v>
                </c:pt>
                <c:pt idx="948">
                  <c:v>2.77</c:v>
                </c:pt>
                <c:pt idx="949">
                  <c:v>3.82</c:v>
                </c:pt>
                <c:pt idx="950">
                  <c:v>4.83</c:v>
                </c:pt>
                <c:pt idx="951">
                  <c:v>4.9800000000000004</c:v>
                </c:pt>
                <c:pt idx="952">
                  <c:v>1.97</c:v>
                </c:pt>
                <c:pt idx="953">
                  <c:v>2.2000000000000002</c:v>
                </c:pt>
                <c:pt idx="954">
                  <c:v>2.1</c:v>
                </c:pt>
                <c:pt idx="955">
                  <c:v>2.54</c:v>
                </c:pt>
                <c:pt idx="956">
                  <c:v>2</c:v>
                </c:pt>
                <c:pt idx="957">
                  <c:v>2.09</c:v>
                </c:pt>
                <c:pt idx="958">
                  <c:v>7.56</c:v>
                </c:pt>
                <c:pt idx="959">
                  <c:v>6.91</c:v>
                </c:pt>
                <c:pt idx="960">
                  <c:v>1.94</c:v>
                </c:pt>
                <c:pt idx="961">
                  <c:v>1.97</c:v>
                </c:pt>
                <c:pt idx="962">
                  <c:v>2.35</c:v>
                </c:pt>
                <c:pt idx="963">
                  <c:v>2.16</c:v>
                </c:pt>
                <c:pt idx="964">
                  <c:v>2.11</c:v>
                </c:pt>
                <c:pt idx="965">
                  <c:v>1.61</c:v>
                </c:pt>
                <c:pt idx="966">
                  <c:v>1.96</c:v>
                </c:pt>
                <c:pt idx="967">
                  <c:v>2.2400000000000002</c:v>
                </c:pt>
                <c:pt idx="968">
                  <c:v>6.69</c:v>
                </c:pt>
                <c:pt idx="969">
                  <c:v>1.83</c:v>
                </c:pt>
                <c:pt idx="970">
                  <c:v>2.7</c:v>
                </c:pt>
                <c:pt idx="971">
                  <c:v>1.99</c:v>
                </c:pt>
                <c:pt idx="972">
                  <c:v>1.86</c:v>
                </c:pt>
                <c:pt idx="973">
                  <c:v>2.11</c:v>
                </c:pt>
                <c:pt idx="974">
                  <c:v>1.96</c:v>
                </c:pt>
                <c:pt idx="975">
                  <c:v>2.17</c:v>
                </c:pt>
                <c:pt idx="976">
                  <c:v>2.4700000000000002</c:v>
                </c:pt>
                <c:pt idx="977">
                  <c:v>2.0699999999999998</c:v>
                </c:pt>
                <c:pt idx="978">
                  <c:v>2.1800000000000002</c:v>
                </c:pt>
                <c:pt idx="979">
                  <c:v>1.81</c:v>
                </c:pt>
                <c:pt idx="980">
                  <c:v>2.2599999999999998</c:v>
                </c:pt>
                <c:pt idx="981">
                  <c:v>1.89</c:v>
                </c:pt>
                <c:pt idx="982">
                  <c:v>2.09</c:v>
                </c:pt>
                <c:pt idx="983">
                  <c:v>2.11</c:v>
                </c:pt>
                <c:pt idx="984">
                  <c:v>4.3</c:v>
                </c:pt>
                <c:pt idx="985">
                  <c:v>13.65</c:v>
                </c:pt>
                <c:pt idx="986">
                  <c:v>2.33</c:v>
                </c:pt>
                <c:pt idx="987">
                  <c:v>1.8</c:v>
                </c:pt>
                <c:pt idx="988">
                  <c:v>2.91</c:v>
                </c:pt>
                <c:pt idx="989">
                  <c:v>2.08</c:v>
                </c:pt>
                <c:pt idx="990">
                  <c:v>2.64</c:v>
                </c:pt>
                <c:pt idx="991">
                  <c:v>3.89</c:v>
                </c:pt>
                <c:pt idx="992">
                  <c:v>2.13</c:v>
                </c:pt>
                <c:pt idx="993">
                  <c:v>1.97</c:v>
                </c:pt>
                <c:pt idx="994">
                  <c:v>2</c:v>
                </c:pt>
                <c:pt idx="995">
                  <c:v>2.33</c:v>
                </c:pt>
                <c:pt idx="996">
                  <c:v>2.37</c:v>
                </c:pt>
                <c:pt idx="997">
                  <c:v>1.99</c:v>
                </c:pt>
                <c:pt idx="998">
                  <c:v>2.35</c:v>
                </c:pt>
                <c:pt idx="999">
                  <c:v>2.2400000000000002</c:v>
                </c:pt>
                <c:pt idx="1000">
                  <c:v>2.1</c:v>
                </c:pt>
                <c:pt idx="1001">
                  <c:v>2.0699999999999998</c:v>
                </c:pt>
                <c:pt idx="1002">
                  <c:v>3.73</c:v>
                </c:pt>
                <c:pt idx="1003">
                  <c:v>2.69</c:v>
                </c:pt>
                <c:pt idx="1004">
                  <c:v>2.0499999999999998</c:v>
                </c:pt>
                <c:pt idx="1005">
                  <c:v>2.11</c:v>
                </c:pt>
                <c:pt idx="1006">
                  <c:v>5.34</c:v>
                </c:pt>
                <c:pt idx="1007">
                  <c:v>1.98</c:v>
                </c:pt>
                <c:pt idx="1008">
                  <c:v>2.0499999999999998</c:v>
                </c:pt>
                <c:pt idx="1009">
                  <c:v>2.14</c:v>
                </c:pt>
                <c:pt idx="1010">
                  <c:v>2.6</c:v>
                </c:pt>
                <c:pt idx="1011">
                  <c:v>3.13</c:v>
                </c:pt>
                <c:pt idx="1012">
                  <c:v>2.06</c:v>
                </c:pt>
                <c:pt idx="1013">
                  <c:v>2.2000000000000002</c:v>
                </c:pt>
                <c:pt idx="1014">
                  <c:v>2.5299999999999998</c:v>
                </c:pt>
                <c:pt idx="1015">
                  <c:v>2.17</c:v>
                </c:pt>
                <c:pt idx="1016">
                  <c:v>2.04</c:v>
                </c:pt>
                <c:pt idx="1017">
                  <c:v>2.1800000000000002</c:v>
                </c:pt>
                <c:pt idx="1018">
                  <c:v>2.1800000000000002</c:v>
                </c:pt>
                <c:pt idx="1019">
                  <c:v>2.14</c:v>
                </c:pt>
                <c:pt idx="1020">
                  <c:v>1.96</c:v>
                </c:pt>
                <c:pt idx="1021">
                  <c:v>1.88</c:v>
                </c:pt>
                <c:pt idx="1022">
                  <c:v>2.16</c:v>
                </c:pt>
                <c:pt idx="1023">
                  <c:v>2.13</c:v>
                </c:pt>
                <c:pt idx="1024">
                  <c:v>5.77</c:v>
                </c:pt>
                <c:pt idx="1025">
                  <c:v>3.68</c:v>
                </c:pt>
                <c:pt idx="1026">
                  <c:v>2.14</c:v>
                </c:pt>
                <c:pt idx="1027">
                  <c:v>1.98</c:v>
                </c:pt>
                <c:pt idx="1028">
                  <c:v>2.42</c:v>
                </c:pt>
                <c:pt idx="1029">
                  <c:v>7.27</c:v>
                </c:pt>
                <c:pt idx="1030">
                  <c:v>2.79</c:v>
                </c:pt>
                <c:pt idx="1031">
                  <c:v>6.24</c:v>
                </c:pt>
                <c:pt idx="1032">
                  <c:v>3.65</c:v>
                </c:pt>
                <c:pt idx="1033">
                  <c:v>2.37</c:v>
                </c:pt>
                <c:pt idx="1034">
                  <c:v>1.82</c:v>
                </c:pt>
                <c:pt idx="1035">
                  <c:v>1.79</c:v>
                </c:pt>
                <c:pt idx="1036">
                  <c:v>11.56</c:v>
                </c:pt>
                <c:pt idx="1037">
                  <c:v>2.06</c:v>
                </c:pt>
                <c:pt idx="1038">
                  <c:v>3.58</c:v>
                </c:pt>
                <c:pt idx="1039">
                  <c:v>2.4300000000000002</c:v>
                </c:pt>
                <c:pt idx="1040">
                  <c:v>2.5499999999999998</c:v>
                </c:pt>
                <c:pt idx="1041">
                  <c:v>2.25</c:v>
                </c:pt>
                <c:pt idx="1042">
                  <c:v>8.82</c:v>
                </c:pt>
                <c:pt idx="1043">
                  <c:v>2.44</c:v>
                </c:pt>
                <c:pt idx="1044">
                  <c:v>7.07</c:v>
                </c:pt>
                <c:pt idx="1045">
                  <c:v>2.58</c:v>
                </c:pt>
                <c:pt idx="1046">
                  <c:v>13.58</c:v>
                </c:pt>
                <c:pt idx="1047">
                  <c:v>1.86</c:v>
                </c:pt>
                <c:pt idx="1048">
                  <c:v>4.22</c:v>
                </c:pt>
                <c:pt idx="1049">
                  <c:v>1.95</c:v>
                </c:pt>
                <c:pt idx="1050">
                  <c:v>1.7</c:v>
                </c:pt>
                <c:pt idx="1051">
                  <c:v>1.9</c:v>
                </c:pt>
                <c:pt idx="1052">
                  <c:v>2.0699999999999998</c:v>
                </c:pt>
                <c:pt idx="1053">
                  <c:v>2.92</c:v>
                </c:pt>
                <c:pt idx="1054">
                  <c:v>1.66</c:v>
                </c:pt>
                <c:pt idx="1055">
                  <c:v>1.9</c:v>
                </c:pt>
                <c:pt idx="1056">
                  <c:v>2.52</c:v>
                </c:pt>
                <c:pt idx="1057">
                  <c:v>2.0099999999999998</c:v>
                </c:pt>
                <c:pt idx="1058">
                  <c:v>2.16</c:v>
                </c:pt>
                <c:pt idx="1059">
                  <c:v>3.16</c:v>
                </c:pt>
                <c:pt idx="1060">
                  <c:v>2.19</c:v>
                </c:pt>
                <c:pt idx="1061">
                  <c:v>1.97</c:v>
                </c:pt>
                <c:pt idx="1062">
                  <c:v>2.06</c:v>
                </c:pt>
                <c:pt idx="1063">
                  <c:v>2.25</c:v>
                </c:pt>
                <c:pt idx="1064">
                  <c:v>1.97</c:v>
                </c:pt>
                <c:pt idx="1065">
                  <c:v>2.08</c:v>
                </c:pt>
                <c:pt idx="1066">
                  <c:v>2.06</c:v>
                </c:pt>
                <c:pt idx="1068">
                  <c:v>2.13</c:v>
                </c:pt>
                <c:pt idx="1069">
                  <c:v>2.11</c:v>
                </c:pt>
                <c:pt idx="1070">
                  <c:v>2.41</c:v>
                </c:pt>
                <c:pt idx="1071">
                  <c:v>2.2599999999999998</c:v>
                </c:pt>
                <c:pt idx="1072">
                  <c:v>3.77</c:v>
                </c:pt>
                <c:pt idx="1073">
                  <c:v>6.25</c:v>
                </c:pt>
                <c:pt idx="1074">
                  <c:v>3.83</c:v>
                </c:pt>
                <c:pt idx="1075">
                  <c:v>3.41</c:v>
                </c:pt>
                <c:pt idx="1076">
                  <c:v>2.86</c:v>
                </c:pt>
                <c:pt idx="1077">
                  <c:v>2.1</c:v>
                </c:pt>
                <c:pt idx="1078">
                  <c:v>2.0499999999999998</c:v>
                </c:pt>
                <c:pt idx="1079">
                  <c:v>1.87</c:v>
                </c:pt>
                <c:pt idx="1080">
                  <c:v>7.41</c:v>
                </c:pt>
                <c:pt idx="1081">
                  <c:v>4.92</c:v>
                </c:pt>
                <c:pt idx="1082">
                  <c:v>3.16</c:v>
                </c:pt>
                <c:pt idx="1083">
                  <c:v>1.85</c:v>
                </c:pt>
                <c:pt idx="1084">
                  <c:v>2.8</c:v>
                </c:pt>
                <c:pt idx="1085">
                  <c:v>2.64</c:v>
                </c:pt>
                <c:pt idx="1086">
                  <c:v>1.81</c:v>
                </c:pt>
                <c:pt idx="1087">
                  <c:v>2.99</c:v>
                </c:pt>
                <c:pt idx="1088">
                  <c:v>2.91</c:v>
                </c:pt>
                <c:pt idx="1089">
                  <c:v>2.89</c:v>
                </c:pt>
                <c:pt idx="1090">
                  <c:v>2.16</c:v>
                </c:pt>
                <c:pt idx="1091">
                  <c:v>1.25</c:v>
                </c:pt>
                <c:pt idx="1092">
                  <c:v>2.71</c:v>
                </c:pt>
                <c:pt idx="1093">
                  <c:v>2.68</c:v>
                </c:pt>
                <c:pt idx="1094">
                  <c:v>2.0699999999999998</c:v>
                </c:pt>
                <c:pt idx="1095">
                  <c:v>2.0499999999999998</c:v>
                </c:pt>
                <c:pt idx="1096">
                  <c:v>2.1</c:v>
                </c:pt>
                <c:pt idx="1097">
                  <c:v>2.42</c:v>
                </c:pt>
                <c:pt idx="1098">
                  <c:v>7.06</c:v>
                </c:pt>
                <c:pt idx="1099">
                  <c:v>2.08</c:v>
                </c:pt>
                <c:pt idx="1100">
                  <c:v>2.09</c:v>
                </c:pt>
                <c:pt idx="1101">
                  <c:v>2.64</c:v>
                </c:pt>
                <c:pt idx="1102">
                  <c:v>2.17</c:v>
                </c:pt>
                <c:pt idx="1103">
                  <c:v>2.23</c:v>
                </c:pt>
                <c:pt idx="1104">
                  <c:v>2.1800000000000002</c:v>
                </c:pt>
                <c:pt idx="1105">
                  <c:v>3.71</c:v>
                </c:pt>
                <c:pt idx="1106">
                  <c:v>2.06</c:v>
                </c:pt>
                <c:pt idx="1107">
                  <c:v>2.5099999999999998</c:v>
                </c:pt>
                <c:pt idx="1108">
                  <c:v>2.46</c:v>
                </c:pt>
                <c:pt idx="1109">
                  <c:v>1.95</c:v>
                </c:pt>
                <c:pt idx="1110">
                  <c:v>3.63</c:v>
                </c:pt>
                <c:pt idx="1111">
                  <c:v>4.03</c:v>
                </c:pt>
                <c:pt idx="1112">
                  <c:v>1.9</c:v>
                </c:pt>
                <c:pt idx="1113">
                  <c:v>2.21</c:v>
                </c:pt>
                <c:pt idx="1114">
                  <c:v>2.5</c:v>
                </c:pt>
                <c:pt idx="1115">
                  <c:v>2.08</c:v>
                </c:pt>
                <c:pt idx="1116">
                  <c:v>1.97</c:v>
                </c:pt>
                <c:pt idx="1117">
                  <c:v>2.4700000000000002</c:v>
                </c:pt>
                <c:pt idx="1118">
                  <c:v>3.72</c:v>
                </c:pt>
                <c:pt idx="1119">
                  <c:v>2.71</c:v>
                </c:pt>
                <c:pt idx="1120">
                  <c:v>4.84</c:v>
                </c:pt>
                <c:pt idx="1121">
                  <c:v>4.01</c:v>
                </c:pt>
                <c:pt idx="1122">
                  <c:v>7.7</c:v>
                </c:pt>
                <c:pt idx="1123">
                  <c:v>2.5299999999999998</c:v>
                </c:pt>
                <c:pt idx="1124">
                  <c:v>1.76</c:v>
                </c:pt>
                <c:pt idx="1125">
                  <c:v>3.06</c:v>
                </c:pt>
                <c:pt idx="1126">
                  <c:v>1.37</c:v>
                </c:pt>
                <c:pt idx="1127">
                  <c:v>2.69</c:v>
                </c:pt>
                <c:pt idx="1128">
                  <c:v>2.66</c:v>
                </c:pt>
                <c:pt idx="1129">
                  <c:v>2.4900000000000002</c:v>
                </c:pt>
                <c:pt idx="1130">
                  <c:v>2.38</c:v>
                </c:pt>
                <c:pt idx="1131">
                  <c:v>2.19</c:v>
                </c:pt>
                <c:pt idx="1132">
                  <c:v>2.2400000000000002</c:v>
                </c:pt>
                <c:pt idx="1133">
                  <c:v>2.52</c:v>
                </c:pt>
                <c:pt idx="1134">
                  <c:v>3.67</c:v>
                </c:pt>
                <c:pt idx="1135">
                  <c:v>1.49</c:v>
                </c:pt>
                <c:pt idx="1136">
                  <c:v>2.87</c:v>
                </c:pt>
                <c:pt idx="1137">
                  <c:v>1.99</c:v>
                </c:pt>
                <c:pt idx="1138">
                  <c:v>2.79</c:v>
                </c:pt>
                <c:pt idx="1139">
                  <c:v>5.39</c:v>
                </c:pt>
                <c:pt idx="1140">
                  <c:v>2.98</c:v>
                </c:pt>
                <c:pt idx="1141">
                  <c:v>2.09</c:v>
                </c:pt>
                <c:pt idx="1142">
                  <c:v>2.2799999999999998</c:v>
                </c:pt>
                <c:pt idx="1143">
                  <c:v>1.91</c:v>
                </c:pt>
                <c:pt idx="1144">
                  <c:v>3.6</c:v>
                </c:pt>
                <c:pt idx="1145">
                  <c:v>5.66</c:v>
                </c:pt>
                <c:pt idx="1146">
                  <c:v>2.34</c:v>
                </c:pt>
                <c:pt idx="1147">
                  <c:v>3.59</c:v>
                </c:pt>
                <c:pt idx="1148">
                  <c:v>1.5</c:v>
                </c:pt>
                <c:pt idx="1149">
                  <c:v>1.71</c:v>
                </c:pt>
                <c:pt idx="1150">
                  <c:v>2.71</c:v>
                </c:pt>
                <c:pt idx="1151">
                  <c:v>2.2000000000000002</c:v>
                </c:pt>
                <c:pt idx="1152">
                  <c:v>2.04</c:v>
                </c:pt>
                <c:pt idx="1153">
                  <c:v>3.64</c:v>
                </c:pt>
                <c:pt idx="1154">
                  <c:v>2.69</c:v>
                </c:pt>
                <c:pt idx="1155">
                  <c:v>2.1</c:v>
                </c:pt>
                <c:pt idx="1156">
                  <c:v>2.81</c:v>
                </c:pt>
                <c:pt idx="1157">
                  <c:v>1.84</c:v>
                </c:pt>
                <c:pt idx="1158">
                  <c:v>2.57</c:v>
                </c:pt>
                <c:pt idx="1159">
                  <c:v>0.87</c:v>
                </c:pt>
                <c:pt idx="1160">
                  <c:v>3.99</c:v>
                </c:pt>
                <c:pt idx="1161">
                  <c:v>2.2799999999999998</c:v>
                </c:pt>
                <c:pt idx="1162">
                  <c:v>4.32</c:v>
                </c:pt>
                <c:pt idx="1163">
                  <c:v>3.45</c:v>
                </c:pt>
                <c:pt idx="1164">
                  <c:v>3.86</c:v>
                </c:pt>
                <c:pt idx="1165">
                  <c:v>2.82</c:v>
                </c:pt>
                <c:pt idx="1166">
                  <c:v>4.5199999999999996</c:v>
                </c:pt>
                <c:pt idx="1167">
                  <c:v>2.5099999999999998</c:v>
                </c:pt>
                <c:pt idx="1168">
                  <c:v>2.76</c:v>
                </c:pt>
                <c:pt idx="1169">
                  <c:v>2.13</c:v>
                </c:pt>
                <c:pt idx="1170">
                  <c:v>7</c:v>
                </c:pt>
                <c:pt idx="1171">
                  <c:v>2.2000000000000002</c:v>
                </c:pt>
                <c:pt idx="1172">
                  <c:v>2.83</c:v>
                </c:pt>
                <c:pt idx="1173">
                  <c:v>3.92</c:v>
                </c:pt>
                <c:pt idx="1174">
                  <c:v>2.64</c:v>
                </c:pt>
                <c:pt idx="1175">
                  <c:v>2.8</c:v>
                </c:pt>
                <c:pt idx="1176">
                  <c:v>2.38</c:v>
                </c:pt>
                <c:pt idx="1177">
                  <c:v>2.4</c:v>
                </c:pt>
                <c:pt idx="1178">
                  <c:v>2.62</c:v>
                </c:pt>
                <c:pt idx="1179">
                  <c:v>2.5299999999999998</c:v>
                </c:pt>
                <c:pt idx="1180">
                  <c:v>2.98</c:v>
                </c:pt>
                <c:pt idx="1181">
                  <c:v>1.95</c:v>
                </c:pt>
                <c:pt idx="1182">
                  <c:v>5.41</c:v>
                </c:pt>
                <c:pt idx="1183">
                  <c:v>3.75</c:v>
                </c:pt>
                <c:pt idx="1184">
                  <c:v>3.92</c:v>
                </c:pt>
                <c:pt idx="1185">
                  <c:v>2.58</c:v>
                </c:pt>
                <c:pt idx="1186">
                  <c:v>2.4900000000000002</c:v>
                </c:pt>
                <c:pt idx="1187">
                  <c:v>2.12</c:v>
                </c:pt>
                <c:pt idx="1188">
                  <c:v>2.52</c:v>
                </c:pt>
                <c:pt idx="1189">
                  <c:v>1.64</c:v>
                </c:pt>
                <c:pt idx="1190">
                  <c:v>2.4</c:v>
                </c:pt>
                <c:pt idx="1191">
                  <c:v>2.69</c:v>
                </c:pt>
                <c:pt idx="1192">
                  <c:v>1.74</c:v>
                </c:pt>
                <c:pt idx="1193">
                  <c:v>6.59</c:v>
                </c:pt>
                <c:pt idx="1194">
                  <c:v>3.48</c:v>
                </c:pt>
                <c:pt idx="1195">
                  <c:v>2.6</c:v>
                </c:pt>
                <c:pt idx="1196">
                  <c:v>2.08</c:v>
                </c:pt>
                <c:pt idx="1197">
                  <c:v>2.13</c:v>
                </c:pt>
                <c:pt idx="1198">
                  <c:v>2.61</c:v>
                </c:pt>
                <c:pt idx="1199">
                  <c:v>2.69</c:v>
                </c:pt>
                <c:pt idx="1200">
                  <c:v>2.21</c:v>
                </c:pt>
                <c:pt idx="1201">
                  <c:v>2.2000000000000002</c:v>
                </c:pt>
                <c:pt idx="1202">
                  <c:v>2.27</c:v>
                </c:pt>
                <c:pt idx="1203">
                  <c:v>3.43</c:v>
                </c:pt>
                <c:pt idx="1204">
                  <c:v>2.94</c:v>
                </c:pt>
                <c:pt idx="1205">
                  <c:v>3.44</c:v>
                </c:pt>
                <c:pt idx="1206">
                  <c:v>3.41</c:v>
                </c:pt>
                <c:pt idx="1207">
                  <c:v>4</c:v>
                </c:pt>
                <c:pt idx="1208">
                  <c:v>2.02</c:v>
                </c:pt>
                <c:pt idx="1209">
                  <c:v>2.4500000000000002</c:v>
                </c:pt>
                <c:pt idx="1210">
                  <c:v>2.17</c:v>
                </c:pt>
                <c:pt idx="1211">
                  <c:v>2.71</c:v>
                </c:pt>
                <c:pt idx="1212">
                  <c:v>2.42</c:v>
                </c:pt>
                <c:pt idx="1213">
                  <c:v>2.48</c:v>
                </c:pt>
                <c:pt idx="1214">
                  <c:v>2.61</c:v>
                </c:pt>
                <c:pt idx="1215">
                  <c:v>3.07</c:v>
                </c:pt>
                <c:pt idx="1216">
                  <c:v>1.8</c:v>
                </c:pt>
                <c:pt idx="1217">
                  <c:v>3.83</c:v>
                </c:pt>
                <c:pt idx="1218">
                  <c:v>3.09</c:v>
                </c:pt>
                <c:pt idx="1219">
                  <c:v>3.39</c:v>
                </c:pt>
                <c:pt idx="1220">
                  <c:v>3.52</c:v>
                </c:pt>
                <c:pt idx="1221">
                  <c:v>2.79</c:v>
                </c:pt>
                <c:pt idx="1222">
                  <c:v>1.75</c:v>
                </c:pt>
                <c:pt idx="1223">
                  <c:v>2.57</c:v>
                </c:pt>
                <c:pt idx="1224">
                  <c:v>1.96</c:v>
                </c:pt>
                <c:pt idx="1225">
                  <c:v>2.72</c:v>
                </c:pt>
                <c:pt idx="1226">
                  <c:v>3.75</c:v>
                </c:pt>
                <c:pt idx="1227">
                  <c:v>2.58</c:v>
                </c:pt>
                <c:pt idx="1228">
                  <c:v>2.57</c:v>
                </c:pt>
                <c:pt idx="1229">
                  <c:v>2.17</c:v>
                </c:pt>
                <c:pt idx="1230">
                  <c:v>3.63</c:v>
                </c:pt>
                <c:pt idx="1231">
                  <c:v>2.19</c:v>
                </c:pt>
                <c:pt idx="1232">
                  <c:v>3.15</c:v>
                </c:pt>
                <c:pt idx="1233">
                  <c:v>3.55</c:v>
                </c:pt>
                <c:pt idx="1234">
                  <c:v>3.52</c:v>
                </c:pt>
                <c:pt idx="1235">
                  <c:v>2.98</c:v>
                </c:pt>
                <c:pt idx="1236">
                  <c:v>2.64</c:v>
                </c:pt>
                <c:pt idx="1237">
                  <c:v>1.75</c:v>
                </c:pt>
                <c:pt idx="1238">
                  <c:v>4.09</c:v>
                </c:pt>
                <c:pt idx="1239">
                  <c:v>2.57</c:v>
                </c:pt>
                <c:pt idx="1240">
                  <c:v>2.02</c:v>
                </c:pt>
                <c:pt idx="1241">
                  <c:v>2.69</c:v>
                </c:pt>
                <c:pt idx="1242">
                  <c:v>3.73</c:v>
                </c:pt>
                <c:pt idx="1243">
                  <c:v>2.54</c:v>
                </c:pt>
                <c:pt idx="1244">
                  <c:v>2.4700000000000002</c:v>
                </c:pt>
                <c:pt idx="1245">
                  <c:v>2.12</c:v>
                </c:pt>
                <c:pt idx="1246">
                  <c:v>3.63</c:v>
                </c:pt>
                <c:pt idx="1247">
                  <c:v>2.12</c:v>
                </c:pt>
                <c:pt idx="1248">
                  <c:v>0</c:v>
                </c:pt>
                <c:pt idx="1249">
                  <c:v>2.21</c:v>
                </c:pt>
                <c:pt idx="1250">
                  <c:v>3.39</c:v>
                </c:pt>
                <c:pt idx="1251">
                  <c:v>2.76</c:v>
                </c:pt>
                <c:pt idx="1252">
                  <c:v>1.96</c:v>
                </c:pt>
                <c:pt idx="1253">
                  <c:v>3.65</c:v>
                </c:pt>
                <c:pt idx="1254">
                  <c:v>4.4800000000000004</c:v>
                </c:pt>
                <c:pt idx="1255">
                  <c:v>1.92</c:v>
                </c:pt>
                <c:pt idx="1256">
                  <c:v>3.48</c:v>
                </c:pt>
                <c:pt idx="1257">
                  <c:v>4.08</c:v>
                </c:pt>
                <c:pt idx="1258">
                  <c:v>1.92</c:v>
                </c:pt>
                <c:pt idx="1259">
                  <c:v>2.11</c:v>
                </c:pt>
                <c:pt idx="1260">
                  <c:v>5.66</c:v>
                </c:pt>
                <c:pt idx="1261">
                  <c:v>2.31</c:v>
                </c:pt>
                <c:pt idx="1262">
                  <c:v>2.99</c:v>
                </c:pt>
                <c:pt idx="1263">
                  <c:v>3.37</c:v>
                </c:pt>
                <c:pt idx="1264">
                  <c:v>2.06</c:v>
                </c:pt>
                <c:pt idx="1265">
                  <c:v>3.53</c:v>
                </c:pt>
                <c:pt idx="1266">
                  <c:v>3.49</c:v>
                </c:pt>
                <c:pt idx="1267">
                  <c:v>2.5299999999999998</c:v>
                </c:pt>
                <c:pt idx="1268">
                  <c:v>2.5499999999999998</c:v>
                </c:pt>
                <c:pt idx="1269">
                  <c:v>2.11</c:v>
                </c:pt>
                <c:pt idx="1270">
                  <c:v>4.3899999999999997</c:v>
                </c:pt>
                <c:pt idx="1271">
                  <c:v>3.61</c:v>
                </c:pt>
                <c:pt idx="1272">
                  <c:v>2.15</c:v>
                </c:pt>
                <c:pt idx="1273">
                  <c:v>1.65</c:v>
                </c:pt>
                <c:pt idx="1274">
                  <c:v>2.0099999999999998</c:v>
                </c:pt>
                <c:pt idx="1275">
                  <c:v>1.96</c:v>
                </c:pt>
                <c:pt idx="1276">
                  <c:v>2.83</c:v>
                </c:pt>
                <c:pt idx="1277">
                  <c:v>1.83</c:v>
                </c:pt>
                <c:pt idx="1278">
                  <c:v>1.74</c:v>
                </c:pt>
                <c:pt idx="1279">
                  <c:v>2.87</c:v>
                </c:pt>
                <c:pt idx="1280">
                  <c:v>2.09</c:v>
                </c:pt>
                <c:pt idx="1281">
                  <c:v>2.04</c:v>
                </c:pt>
                <c:pt idx="1282">
                  <c:v>3.24</c:v>
                </c:pt>
                <c:pt idx="1283">
                  <c:v>2.67</c:v>
                </c:pt>
                <c:pt idx="1284">
                  <c:v>2.46</c:v>
                </c:pt>
                <c:pt idx="1285">
                  <c:v>1.85</c:v>
                </c:pt>
                <c:pt idx="1286">
                  <c:v>2.2200000000000002</c:v>
                </c:pt>
                <c:pt idx="1287">
                  <c:v>3</c:v>
                </c:pt>
                <c:pt idx="1288">
                  <c:v>1.9</c:v>
                </c:pt>
                <c:pt idx="1289">
                  <c:v>1.93</c:v>
                </c:pt>
                <c:pt idx="1290">
                  <c:v>2.0299999999999998</c:v>
                </c:pt>
                <c:pt idx="1291">
                  <c:v>1.84</c:v>
                </c:pt>
                <c:pt idx="1292">
                  <c:v>2.0099999999999998</c:v>
                </c:pt>
                <c:pt idx="1293">
                  <c:v>1.93</c:v>
                </c:pt>
                <c:pt idx="1294">
                  <c:v>1.87</c:v>
                </c:pt>
                <c:pt idx="1295">
                  <c:v>2.48</c:v>
                </c:pt>
                <c:pt idx="1296">
                  <c:v>7.18</c:v>
                </c:pt>
                <c:pt idx="1297">
                  <c:v>2</c:v>
                </c:pt>
                <c:pt idx="1298">
                  <c:v>4.13</c:v>
                </c:pt>
                <c:pt idx="1299">
                  <c:v>3.46</c:v>
                </c:pt>
                <c:pt idx="1300">
                  <c:v>1.88</c:v>
                </c:pt>
                <c:pt idx="1301">
                  <c:v>2.77</c:v>
                </c:pt>
                <c:pt idx="1302">
                  <c:v>2.3199999999999998</c:v>
                </c:pt>
                <c:pt idx="1303">
                  <c:v>2.2000000000000002</c:v>
                </c:pt>
                <c:pt idx="1304">
                  <c:v>2.1800000000000002</c:v>
                </c:pt>
                <c:pt idx="1305">
                  <c:v>1.9</c:v>
                </c:pt>
                <c:pt idx="1306">
                  <c:v>2.46</c:v>
                </c:pt>
                <c:pt idx="1307">
                  <c:v>2.71</c:v>
                </c:pt>
                <c:pt idx="1308">
                  <c:v>2.21</c:v>
                </c:pt>
                <c:pt idx="1309">
                  <c:v>1.92</c:v>
                </c:pt>
                <c:pt idx="1310">
                  <c:v>3.16</c:v>
                </c:pt>
                <c:pt idx="1311">
                  <c:v>3.3</c:v>
                </c:pt>
                <c:pt idx="1312">
                  <c:v>1.92</c:v>
                </c:pt>
                <c:pt idx="1313">
                  <c:v>3.43</c:v>
                </c:pt>
                <c:pt idx="1314">
                  <c:v>3.53</c:v>
                </c:pt>
                <c:pt idx="1315">
                  <c:v>3.55</c:v>
                </c:pt>
                <c:pt idx="1316">
                  <c:v>2.34</c:v>
                </c:pt>
                <c:pt idx="1317">
                  <c:v>2.52</c:v>
                </c:pt>
                <c:pt idx="1318">
                  <c:v>2.2599999999999998</c:v>
                </c:pt>
                <c:pt idx="1319">
                  <c:v>2.2400000000000002</c:v>
                </c:pt>
                <c:pt idx="1320">
                  <c:v>2.39</c:v>
                </c:pt>
                <c:pt idx="1321">
                  <c:v>2.57</c:v>
                </c:pt>
                <c:pt idx="1322">
                  <c:v>1.73</c:v>
                </c:pt>
                <c:pt idx="1323">
                  <c:v>2.57</c:v>
                </c:pt>
                <c:pt idx="1324">
                  <c:v>3.2</c:v>
                </c:pt>
                <c:pt idx="1325">
                  <c:v>1.82</c:v>
                </c:pt>
                <c:pt idx="1326">
                  <c:v>3.94</c:v>
                </c:pt>
                <c:pt idx="1327">
                  <c:v>2.23</c:v>
                </c:pt>
                <c:pt idx="1328">
                  <c:v>2.1800000000000002</c:v>
                </c:pt>
                <c:pt idx="1329">
                  <c:v>1.77</c:v>
                </c:pt>
                <c:pt idx="1330">
                  <c:v>2.54</c:v>
                </c:pt>
                <c:pt idx="1331">
                  <c:v>1.79</c:v>
                </c:pt>
                <c:pt idx="1332">
                  <c:v>1.95</c:v>
                </c:pt>
                <c:pt idx="1333">
                  <c:v>2.11</c:v>
                </c:pt>
                <c:pt idx="1334">
                  <c:v>2.98</c:v>
                </c:pt>
                <c:pt idx="1335">
                  <c:v>3.36</c:v>
                </c:pt>
                <c:pt idx="1336">
                  <c:v>2.7</c:v>
                </c:pt>
                <c:pt idx="1337">
                  <c:v>1.35</c:v>
                </c:pt>
                <c:pt idx="1338">
                  <c:v>2.02</c:v>
                </c:pt>
                <c:pt idx="1339">
                  <c:v>2.68</c:v>
                </c:pt>
                <c:pt idx="1340">
                  <c:v>1.81</c:v>
                </c:pt>
                <c:pt idx="1341">
                  <c:v>2.84</c:v>
                </c:pt>
                <c:pt idx="1342">
                  <c:v>2.2999999999999998</c:v>
                </c:pt>
                <c:pt idx="1343">
                  <c:v>2.0299999999999998</c:v>
                </c:pt>
                <c:pt idx="1344">
                  <c:v>2.84</c:v>
                </c:pt>
                <c:pt idx="1345">
                  <c:v>1.76</c:v>
                </c:pt>
                <c:pt idx="1346">
                  <c:v>2.1</c:v>
                </c:pt>
                <c:pt idx="1347">
                  <c:v>1.07</c:v>
                </c:pt>
                <c:pt idx="1348">
                  <c:v>2.0699999999999998</c:v>
                </c:pt>
                <c:pt idx="1349">
                  <c:v>2.2999999999999998</c:v>
                </c:pt>
                <c:pt idx="1350">
                  <c:v>1.83</c:v>
                </c:pt>
                <c:pt idx="1351">
                  <c:v>4.99</c:v>
                </c:pt>
                <c:pt idx="1352">
                  <c:v>3.64</c:v>
                </c:pt>
                <c:pt idx="1353">
                  <c:v>1.74</c:v>
                </c:pt>
                <c:pt idx="1354">
                  <c:v>2.11</c:v>
                </c:pt>
                <c:pt idx="1355">
                  <c:v>0</c:v>
                </c:pt>
                <c:pt idx="1356">
                  <c:v>2.57</c:v>
                </c:pt>
                <c:pt idx="1357">
                  <c:v>3.46</c:v>
                </c:pt>
                <c:pt idx="1358">
                  <c:v>1.63</c:v>
                </c:pt>
                <c:pt idx="1359">
                  <c:v>1.88</c:v>
                </c:pt>
                <c:pt idx="1360">
                  <c:v>1.7</c:v>
                </c:pt>
                <c:pt idx="1361">
                  <c:v>1.99</c:v>
                </c:pt>
                <c:pt idx="1362">
                  <c:v>1.66</c:v>
                </c:pt>
                <c:pt idx="1363">
                  <c:v>3.91</c:v>
                </c:pt>
                <c:pt idx="1364">
                  <c:v>2.08</c:v>
                </c:pt>
                <c:pt idx="1365">
                  <c:v>1.95</c:v>
                </c:pt>
                <c:pt idx="1366">
                  <c:v>6.87</c:v>
                </c:pt>
                <c:pt idx="1367">
                  <c:v>2.42</c:v>
                </c:pt>
                <c:pt idx="1368">
                  <c:v>1.61</c:v>
                </c:pt>
                <c:pt idx="1369">
                  <c:v>2.56</c:v>
                </c:pt>
                <c:pt idx="1370">
                  <c:v>1.69</c:v>
                </c:pt>
                <c:pt idx="1371">
                  <c:v>1.66</c:v>
                </c:pt>
                <c:pt idx="1372">
                  <c:v>2.71</c:v>
                </c:pt>
                <c:pt idx="1373">
                  <c:v>1.77</c:v>
                </c:pt>
                <c:pt idx="1374">
                  <c:v>2.2000000000000002</c:v>
                </c:pt>
                <c:pt idx="1375">
                  <c:v>1.95</c:v>
                </c:pt>
                <c:pt idx="1376">
                  <c:v>2.58</c:v>
                </c:pt>
                <c:pt idx="1377">
                  <c:v>1.66</c:v>
                </c:pt>
                <c:pt idx="1378">
                  <c:v>1.98</c:v>
                </c:pt>
                <c:pt idx="1379">
                  <c:v>1.59</c:v>
                </c:pt>
                <c:pt idx="1380">
                  <c:v>2.4300000000000002</c:v>
                </c:pt>
                <c:pt idx="1381">
                  <c:v>1.95</c:v>
                </c:pt>
                <c:pt idx="1382">
                  <c:v>1.65</c:v>
                </c:pt>
                <c:pt idx="1383">
                  <c:v>1.74</c:v>
                </c:pt>
                <c:pt idx="1384">
                  <c:v>3.03</c:v>
                </c:pt>
                <c:pt idx="1385">
                  <c:v>2.81</c:v>
                </c:pt>
                <c:pt idx="1386">
                  <c:v>1.56</c:v>
                </c:pt>
                <c:pt idx="1387">
                  <c:v>1.69</c:v>
                </c:pt>
                <c:pt idx="1388">
                  <c:v>1.57</c:v>
                </c:pt>
                <c:pt idx="1389">
                  <c:v>1.93</c:v>
                </c:pt>
                <c:pt idx="1390">
                  <c:v>1.63</c:v>
                </c:pt>
                <c:pt idx="1391">
                  <c:v>2.36</c:v>
                </c:pt>
                <c:pt idx="1392">
                  <c:v>1.72</c:v>
                </c:pt>
                <c:pt idx="1393">
                  <c:v>1.92</c:v>
                </c:pt>
                <c:pt idx="1394">
                  <c:v>1.76</c:v>
                </c:pt>
                <c:pt idx="1395">
                  <c:v>1.78</c:v>
                </c:pt>
                <c:pt idx="1396">
                  <c:v>1.84</c:v>
                </c:pt>
                <c:pt idx="1397">
                  <c:v>2.36</c:v>
                </c:pt>
                <c:pt idx="1398">
                  <c:v>6.85</c:v>
                </c:pt>
                <c:pt idx="1399">
                  <c:v>5.03</c:v>
                </c:pt>
                <c:pt idx="1400">
                  <c:v>2.44</c:v>
                </c:pt>
                <c:pt idx="1401">
                  <c:v>1.6</c:v>
                </c:pt>
                <c:pt idx="1402">
                  <c:v>1.88</c:v>
                </c:pt>
                <c:pt idx="1403">
                  <c:v>1.89</c:v>
                </c:pt>
                <c:pt idx="1404">
                  <c:v>1.91</c:v>
                </c:pt>
                <c:pt idx="1405">
                  <c:v>3.75</c:v>
                </c:pt>
                <c:pt idx="1406">
                  <c:v>7.88</c:v>
                </c:pt>
                <c:pt idx="1407">
                  <c:v>3.89</c:v>
                </c:pt>
                <c:pt idx="1408">
                  <c:v>3.79</c:v>
                </c:pt>
                <c:pt idx="1409">
                  <c:v>2.77</c:v>
                </c:pt>
                <c:pt idx="1410">
                  <c:v>4.55</c:v>
                </c:pt>
                <c:pt idx="1411">
                  <c:v>1.46</c:v>
                </c:pt>
                <c:pt idx="1412">
                  <c:v>2.97</c:v>
                </c:pt>
                <c:pt idx="1413">
                  <c:v>2.71</c:v>
                </c:pt>
                <c:pt idx="1414">
                  <c:v>1.53</c:v>
                </c:pt>
                <c:pt idx="1415">
                  <c:v>2.5299999999999998</c:v>
                </c:pt>
                <c:pt idx="1416">
                  <c:v>2.97</c:v>
                </c:pt>
                <c:pt idx="1417">
                  <c:v>5.28</c:v>
                </c:pt>
                <c:pt idx="1418">
                  <c:v>4.3</c:v>
                </c:pt>
                <c:pt idx="1419">
                  <c:v>5.68</c:v>
                </c:pt>
                <c:pt idx="1420">
                  <c:v>1.74</c:v>
                </c:pt>
                <c:pt idx="1421">
                  <c:v>4.96</c:v>
                </c:pt>
                <c:pt idx="1422">
                  <c:v>1.83</c:v>
                </c:pt>
                <c:pt idx="1423">
                  <c:v>2.79</c:v>
                </c:pt>
                <c:pt idx="1424">
                  <c:v>3.04</c:v>
                </c:pt>
                <c:pt idx="1425">
                  <c:v>6.05</c:v>
                </c:pt>
                <c:pt idx="1426">
                  <c:v>2.58</c:v>
                </c:pt>
                <c:pt idx="1427">
                  <c:v>2.5299999999999998</c:v>
                </c:pt>
                <c:pt idx="1428">
                  <c:v>4.8899999999999997</c:v>
                </c:pt>
                <c:pt idx="1429">
                  <c:v>3.1</c:v>
                </c:pt>
                <c:pt idx="1430">
                  <c:v>3.03</c:v>
                </c:pt>
                <c:pt idx="1431">
                  <c:v>1.57</c:v>
                </c:pt>
                <c:pt idx="1432">
                  <c:v>1.61</c:v>
                </c:pt>
                <c:pt idx="1433">
                  <c:v>3.99</c:v>
                </c:pt>
                <c:pt idx="1434">
                  <c:v>4.3899999999999997</c:v>
                </c:pt>
                <c:pt idx="1435">
                  <c:v>1.91</c:v>
                </c:pt>
                <c:pt idx="1436">
                  <c:v>2.11</c:v>
                </c:pt>
                <c:pt idx="1437">
                  <c:v>3.87</c:v>
                </c:pt>
                <c:pt idx="1438">
                  <c:v>2.1</c:v>
                </c:pt>
                <c:pt idx="1439">
                  <c:v>1.56</c:v>
                </c:pt>
                <c:pt idx="1440">
                  <c:v>2.0099999999999998</c:v>
                </c:pt>
                <c:pt idx="1441">
                  <c:v>2.61</c:v>
                </c:pt>
                <c:pt idx="1442">
                  <c:v>1.54</c:v>
                </c:pt>
                <c:pt idx="1443">
                  <c:v>2.39</c:v>
                </c:pt>
                <c:pt idx="1444">
                  <c:v>2.87</c:v>
                </c:pt>
                <c:pt idx="1445">
                  <c:v>3.82</c:v>
                </c:pt>
                <c:pt idx="1446">
                  <c:v>4.82</c:v>
                </c:pt>
                <c:pt idx="1447">
                  <c:v>2.91</c:v>
                </c:pt>
                <c:pt idx="1448">
                  <c:v>2.0699999999999998</c:v>
                </c:pt>
                <c:pt idx="1449">
                  <c:v>1.71</c:v>
                </c:pt>
                <c:pt idx="1450">
                  <c:v>1.71</c:v>
                </c:pt>
                <c:pt idx="1451">
                  <c:v>2.98</c:v>
                </c:pt>
                <c:pt idx="1452">
                  <c:v>1.7</c:v>
                </c:pt>
                <c:pt idx="1453">
                  <c:v>1.77</c:v>
                </c:pt>
                <c:pt idx="1454">
                  <c:v>1.65</c:v>
                </c:pt>
                <c:pt idx="1455">
                  <c:v>1.8</c:v>
                </c:pt>
                <c:pt idx="1456">
                  <c:v>3.73</c:v>
                </c:pt>
                <c:pt idx="1457">
                  <c:v>1.58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39808"/>
        <c:axId val="53241344"/>
      </c:scatterChart>
      <c:scatterChart>
        <c:scatterStyle val="lineMarker"/>
        <c:varyColors val="0"/>
        <c:ser>
          <c:idx val="1"/>
          <c:order val="1"/>
          <c:tx>
            <c:v>stage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'Range vs Discharge'!$C$4:$C$118</c:f>
              <c:numCache>
                <c:formatCode>m/d/yyyy</c:formatCode>
                <c:ptCount val="115"/>
                <c:pt idx="0">
                  <c:v>41052</c:v>
                </c:pt>
                <c:pt idx="1">
                  <c:v>41053</c:v>
                </c:pt>
                <c:pt idx="2">
                  <c:v>41054</c:v>
                </c:pt>
                <c:pt idx="3">
                  <c:v>41055</c:v>
                </c:pt>
                <c:pt idx="4">
                  <c:v>41056</c:v>
                </c:pt>
                <c:pt idx="5">
                  <c:v>41057</c:v>
                </c:pt>
                <c:pt idx="6">
                  <c:v>41058</c:v>
                </c:pt>
                <c:pt idx="7">
                  <c:v>41059</c:v>
                </c:pt>
                <c:pt idx="8">
                  <c:v>41060</c:v>
                </c:pt>
                <c:pt idx="9">
                  <c:v>41061</c:v>
                </c:pt>
                <c:pt idx="10">
                  <c:v>41062</c:v>
                </c:pt>
                <c:pt idx="11">
                  <c:v>41063</c:v>
                </c:pt>
                <c:pt idx="12">
                  <c:v>41064</c:v>
                </c:pt>
                <c:pt idx="13">
                  <c:v>41065</c:v>
                </c:pt>
                <c:pt idx="14">
                  <c:v>41066</c:v>
                </c:pt>
                <c:pt idx="15">
                  <c:v>41067</c:v>
                </c:pt>
                <c:pt idx="16">
                  <c:v>41068</c:v>
                </c:pt>
                <c:pt idx="17">
                  <c:v>41069</c:v>
                </c:pt>
                <c:pt idx="18">
                  <c:v>41070</c:v>
                </c:pt>
                <c:pt idx="19">
                  <c:v>41071</c:v>
                </c:pt>
                <c:pt idx="20">
                  <c:v>41072</c:v>
                </c:pt>
                <c:pt idx="21">
                  <c:v>41073</c:v>
                </c:pt>
                <c:pt idx="22">
                  <c:v>41074</c:v>
                </c:pt>
                <c:pt idx="23">
                  <c:v>41075</c:v>
                </c:pt>
                <c:pt idx="24">
                  <c:v>41076</c:v>
                </c:pt>
                <c:pt idx="25">
                  <c:v>41077</c:v>
                </c:pt>
                <c:pt idx="26">
                  <c:v>41078</c:v>
                </c:pt>
                <c:pt idx="27">
                  <c:v>41079</c:v>
                </c:pt>
                <c:pt idx="28">
                  <c:v>41080</c:v>
                </c:pt>
                <c:pt idx="29">
                  <c:v>41081</c:v>
                </c:pt>
                <c:pt idx="30">
                  <c:v>41082</c:v>
                </c:pt>
                <c:pt idx="31">
                  <c:v>41083</c:v>
                </c:pt>
                <c:pt idx="32">
                  <c:v>41084</c:v>
                </c:pt>
                <c:pt idx="33">
                  <c:v>41085</c:v>
                </c:pt>
                <c:pt idx="34">
                  <c:v>41086</c:v>
                </c:pt>
                <c:pt idx="35">
                  <c:v>41087</c:v>
                </c:pt>
                <c:pt idx="36">
                  <c:v>41088</c:v>
                </c:pt>
                <c:pt idx="37">
                  <c:v>41089</c:v>
                </c:pt>
                <c:pt idx="38">
                  <c:v>41090</c:v>
                </c:pt>
                <c:pt idx="39">
                  <c:v>41091</c:v>
                </c:pt>
                <c:pt idx="40">
                  <c:v>41092</c:v>
                </c:pt>
                <c:pt idx="41">
                  <c:v>41093</c:v>
                </c:pt>
                <c:pt idx="42">
                  <c:v>41094</c:v>
                </c:pt>
                <c:pt idx="43">
                  <c:v>41095</c:v>
                </c:pt>
                <c:pt idx="44">
                  <c:v>41096</c:v>
                </c:pt>
                <c:pt idx="45">
                  <c:v>41097</c:v>
                </c:pt>
                <c:pt idx="46">
                  <c:v>41098</c:v>
                </c:pt>
                <c:pt idx="47">
                  <c:v>41099</c:v>
                </c:pt>
                <c:pt idx="48">
                  <c:v>41100</c:v>
                </c:pt>
                <c:pt idx="49">
                  <c:v>41101</c:v>
                </c:pt>
                <c:pt idx="50">
                  <c:v>41102</c:v>
                </c:pt>
                <c:pt idx="51">
                  <c:v>41103</c:v>
                </c:pt>
                <c:pt idx="52">
                  <c:v>41104</c:v>
                </c:pt>
                <c:pt idx="53">
                  <c:v>41105</c:v>
                </c:pt>
                <c:pt idx="54">
                  <c:v>41106</c:v>
                </c:pt>
                <c:pt idx="55">
                  <c:v>41107</c:v>
                </c:pt>
                <c:pt idx="56">
                  <c:v>41108</c:v>
                </c:pt>
                <c:pt idx="57">
                  <c:v>41109</c:v>
                </c:pt>
                <c:pt idx="58">
                  <c:v>41110</c:v>
                </c:pt>
                <c:pt idx="59">
                  <c:v>41111</c:v>
                </c:pt>
                <c:pt idx="60">
                  <c:v>41112</c:v>
                </c:pt>
                <c:pt idx="61">
                  <c:v>41113</c:v>
                </c:pt>
                <c:pt idx="62">
                  <c:v>41114</c:v>
                </c:pt>
                <c:pt idx="63">
                  <c:v>41115</c:v>
                </c:pt>
                <c:pt idx="64">
                  <c:v>41116</c:v>
                </c:pt>
                <c:pt idx="65">
                  <c:v>41117</c:v>
                </c:pt>
                <c:pt idx="66">
                  <c:v>41118</c:v>
                </c:pt>
                <c:pt idx="67">
                  <c:v>41119</c:v>
                </c:pt>
                <c:pt idx="68">
                  <c:v>41120</c:v>
                </c:pt>
                <c:pt idx="69">
                  <c:v>41121</c:v>
                </c:pt>
                <c:pt idx="70">
                  <c:v>41122</c:v>
                </c:pt>
                <c:pt idx="71">
                  <c:v>41123</c:v>
                </c:pt>
                <c:pt idx="72">
                  <c:v>41124</c:v>
                </c:pt>
                <c:pt idx="73">
                  <c:v>41125</c:v>
                </c:pt>
                <c:pt idx="74">
                  <c:v>41126</c:v>
                </c:pt>
                <c:pt idx="75">
                  <c:v>41127</c:v>
                </c:pt>
                <c:pt idx="76">
                  <c:v>41128</c:v>
                </c:pt>
                <c:pt idx="77">
                  <c:v>41129</c:v>
                </c:pt>
                <c:pt idx="78">
                  <c:v>41130</c:v>
                </c:pt>
                <c:pt idx="79">
                  <c:v>41131</c:v>
                </c:pt>
                <c:pt idx="80">
                  <c:v>41132</c:v>
                </c:pt>
                <c:pt idx="81">
                  <c:v>41133</c:v>
                </c:pt>
                <c:pt idx="82">
                  <c:v>41134</c:v>
                </c:pt>
                <c:pt idx="83">
                  <c:v>41135</c:v>
                </c:pt>
                <c:pt idx="84">
                  <c:v>41136</c:v>
                </c:pt>
                <c:pt idx="85">
                  <c:v>41137</c:v>
                </c:pt>
                <c:pt idx="86">
                  <c:v>41138</c:v>
                </c:pt>
                <c:pt idx="87">
                  <c:v>41139</c:v>
                </c:pt>
                <c:pt idx="88">
                  <c:v>41140</c:v>
                </c:pt>
                <c:pt idx="89">
                  <c:v>41141</c:v>
                </c:pt>
                <c:pt idx="90">
                  <c:v>41142</c:v>
                </c:pt>
                <c:pt idx="91">
                  <c:v>41143</c:v>
                </c:pt>
                <c:pt idx="92">
                  <c:v>41144</c:v>
                </c:pt>
                <c:pt idx="93">
                  <c:v>41145</c:v>
                </c:pt>
                <c:pt idx="94">
                  <c:v>41146</c:v>
                </c:pt>
                <c:pt idx="95">
                  <c:v>41147</c:v>
                </c:pt>
                <c:pt idx="96">
                  <c:v>41148</c:v>
                </c:pt>
                <c:pt idx="97">
                  <c:v>41149</c:v>
                </c:pt>
                <c:pt idx="98">
                  <c:v>41150</c:v>
                </c:pt>
                <c:pt idx="99">
                  <c:v>41151</c:v>
                </c:pt>
                <c:pt idx="100">
                  <c:v>41152</c:v>
                </c:pt>
                <c:pt idx="101">
                  <c:v>41153</c:v>
                </c:pt>
                <c:pt idx="102">
                  <c:v>41154</c:v>
                </c:pt>
                <c:pt idx="103">
                  <c:v>41155</c:v>
                </c:pt>
                <c:pt idx="104">
                  <c:v>41156</c:v>
                </c:pt>
                <c:pt idx="105">
                  <c:v>41157</c:v>
                </c:pt>
                <c:pt idx="106">
                  <c:v>41158</c:v>
                </c:pt>
                <c:pt idx="107">
                  <c:v>41159</c:v>
                </c:pt>
                <c:pt idx="108">
                  <c:v>41160</c:v>
                </c:pt>
                <c:pt idx="109">
                  <c:v>41161</c:v>
                </c:pt>
                <c:pt idx="110">
                  <c:v>41162</c:v>
                </c:pt>
                <c:pt idx="111">
                  <c:v>41163</c:v>
                </c:pt>
                <c:pt idx="112">
                  <c:v>41164</c:v>
                </c:pt>
                <c:pt idx="113">
                  <c:v>41165</c:v>
                </c:pt>
                <c:pt idx="114">
                  <c:v>41166</c:v>
                </c:pt>
              </c:numCache>
            </c:numRef>
          </c:xVal>
          <c:yVal>
            <c:numRef>
              <c:f>'Range vs Discharge'!$D$4:$D$118</c:f>
              <c:numCache>
                <c:formatCode>General</c:formatCode>
                <c:ptCount val="115"/>
                <c:pt idx="0">
                  <c:v>1.05</c:v>
                </c:pt>
                <c:pt idx="1">
                  <c:v>1.18</c:v>
                </c:pt>
                <c:pt idx="2">
                  <c:v>1.26</c:v>
                </c:pt>
                <c:pt idx="3">
                  <c:v>1.28</c:v>
                </c:pt>
                <c:pt idx="4">
                  <c:v>1.28</c:v>
                </c:pt>
                <c:pt idx="5">
                  <c:v>1.2</c:v>
                </c:pt>
                <c:pt idx="6">
                  <c:v>1.21</c:v>
                </c:pt>
                <c:pt idx="7">
                  <c:v>1.19</c:v>
                </c:pt>
                <c:pt idx="8">
                  <c:v>1.19</c:v>
                </c:pt>
                <c:pt idx="9">
                  <c:v>1.18</c:v>
                </c:pt>
                <c:pt idx="10">
                  <c:v>1.2</c:v>
                </c:pt>
                <c:pt idx="11">
                  <c:v>1.22</c:v>
                </c:pt>
                <c:pt idx="12">
                  <c:v>1.22</c:v>
                </c:pt>
                <c:pt idx="13">
                  <c:v>1.35</c:v>
                </c:pt>
                <c:pt idx="14">
                  <c:v>1.46</c:v>
                </c:pt>
                <c:pt idx="15">
                  <c:v>1.48</c:v>
                </c:pt>
                <c:pt idx="16">
                  <c:v>1.56</c:v>
                </c:pt>
                <c:pt idx="17">
                  <c:v>1.64</c:v>
                </c:pt>
                <c:pt idx="18">
                  <c:v>1.75</c:v>
                </c:pt>
                <c:pt idx="19">
                  <c:v>1.75</c:v>
                </c:pt>
                <c:pt idx="20">
                  <c:v>1.74</c:v>
                </c:pt>
                <c:pt idx="21">
                  <c:v>1.83</c:v>
                </c:pt>
                <c:pt idx="22">
                  <c:v>1.79</c:v>
                </c:pt>
                <c:pt idx="23">
                  <c:v>1.75</c:v>
                </c:pt>
                <c:pt idx="24">
                  <c:v>1.72</c:v>
                </c:pt>
                <c:pt idx="25">
                  <c:v>1.73</c:v>
                </c:pt>
                <c:pt idx="26">
                  <c:v>1.88</c:v>
                </c:pt>
                <c:pt idx="27">
                  <c:v>2.15</c:v>
                </c:pt>
                <c:pt idx="28">
                  <c:v>2.38</c:v>
                </c:pt>
                <c:pt idx="29">
                  <c:v>2.4</c:v>
                </c:pt>
                <c:pt idx="30">
                  <c:v>2.7</c:v>
                </c:pt>
                <c:pt idx="31">
                  <c:v>2.85</c:v>
                </c:pt>
                <c:pt idx="32">
                  <c:v>3</c:v>
                </c:pt>
                <c:pt idx="33">
                  <c:v>3</c:v>
                </c:pt>
                <c:pt idx="34">
                  <c:v>2.75</c:v>
                </c:pt>
                <c:pt idx="35">
                  <c:v>2.5</c:v>
                </c:pt>
                <c:pt idx="36">
                  <c:v>2.3199999999999998</c:v>
                </c:pt>
                <c:pt idx="37">
                  <c:v>2.1800000000000002</c:v>
                </c:pt>
                <c:pt idx="38">
                  <c:v>2.25</c:v>
                </c:pt>
                <c:pt idx="39">
                  <c:v>2.25</c:v>
                </c:pt>
                <c:pt idx="40">
                  <c:v>2.15</c:v>
                </c:pt>
                <c:pt idx="41">
                  <c:v>2.1</c:v>
                </c:pt>
                <c:pt idx="42">
                  <c:v>2.0699999999999998</c:v>
                </c:pt>
                <c:pt idx="43">
                  <c:v>2</c:v>
                </c:pt>
                <c:pt idx="44">
                  <c:v>1.95</c:v>
                </c:pt>
                <c:pt idx="45">
                  <c:v>2</c:v>
                </c:pt>
                <c:pt idx="46">
                  <c:v>1.95</c:v>
                </c:pt>
                <c:pt idx="47">
                  <c:v>1.85</c:v>
                </c:pt>
                <c:pt idx="48">
                  <c:v>1.76</c:v>
                </c:pt>
                <c:pt idx="49">
                  <c:v>1.65</c:v>
                </c:pt>
                <c:pt idx="50">
                  <c:v>1.58</c:v>
                </c:pt>
                <c:pt idx="51">
                  <c:v>1.55</c:v>
                </c:pt>
                <c:pt idx="52">
                  <c:v>1.58</c:v>
                </c:pt>
                <c:pt idx="53">
                  <c:v>1.65</c:v>
                </c:pt>
                <c:pt idx="54">
                  <c:v>1.75</c:v>
                </c:pt>
                <c:pt idx="55">
                  <c:v>1.75</c:v>
                </c:pt>
                <c:pt idx="56">
                  <c:v>1.78</c:v>
                </c:pt>
                <c:pt idx="57">
                  <c:v>1.8</c:v>
                </c:pt>
                <c:pt idx="58">
                  <c:v>2.2799999999999998</c:v>
                </c:pt>
                <c:pt idx="59">
                  <c:v>2.35</c:v>
                </c:pt>
                <c:pt idx="60">
                  <c:v>3.45</c:v>
                </c:pt>
                <c:pt idx="61">
                  <c:v>3.55</c:v>
                </c:pt>
                <c:pt idx="62">
                  <c:v>2.85</c:v>
                </c:pt>
                <c:pt idx="63">
                  <c:v>2.4500000000000002</c:v>
                </c:pt>
                <c:pt idx="64">
                  <c:v>2.4</c:v>
                </c:pt>
                <c:pt idx="65">
                  <c:v>2.38</c:v>
                </c:pt>
                <c:pt idx="66">
                  <c:v>2.4500000000000002</c:v>
                </c:pt>
                <c:pt idx="67">
                  <c:v>2.5</c:v>
                </c:pt>
                <c:pt idx="68">
                  <c:v>2.4</c:v>
                </c:pt>
                <c:pt idx="69">
                  <c:v>2.2999999999999998</c:v>
                </c:pt>
                <c:pt idx="70">
                  <c:v>2.1</c:v>
                </c:pt>
                <c:pt idx="71">
                  <c:v>2.42</c:v>
                </c:pt>
                <c:pt idx="72">
                  <c:v>2.4500000000000002</c:v>
                </c:pt>
                <c:pt idx="73">
                  <c:v>2.1</c:v>
                </c:pt>
                <c:pt idx="74">
                  <c:v>1.9</c:v>
                </c:pt>
                <c:pt idx="75">
                  <c:v>1.8</c:v>
                </c:pt>
                <c:pt idx="76">
                  <c:v>1.88</c:v>
                </c:pt>
                <c:pt idx="77">
                  <c:v>1.88</c:v>
                </c:pt>
                <c:pt idx="78">
                  <c:v>1.85</c:v>
                </c:pt>
                <c:pt idx="79">
                  <c:v>1.98</c:v>
                </c:pt>
                <c:pt idx="80">
                  <c:v>1.96</c:v>
                </c:pt>
                <c:pt idx="81">
                  <c:v>2.0499999999999998</c:v>
                </c:pt>
                <c:pt idx="82">
                  <c:v>2.14</c:v>
                </c:pt>
                <c:pt idx="83">
                  <c:v>2.13</c:v>
                </c:pt>
                <c:pt idx="84">
                  <c:v>2.13</c:v>
                </c:pt>
                <c:pt idx="85">
                  <c:v>2.15</c:v>
                </c:pt>
                <c:pt idx="86">
                  <c:v>2.0499999999999998</c:v>
                </c:pt>
                <c:pt idx="87">
                  <c:v>1.95</c:v>
                </c:pt>
                <c:pt idx="88">
                  <c:v>2</c:v>
                </c:pt>
                <c:pt idx="89">
                  <c:v>2.0499999999999998</c:v>
                </c:pt>
                <c:pt idx="90">
                  <c:v>2.0299999999999998</c:v>
                </c:pt>
                <c:pt idx="91">
                  <c:v>1.87</c:v>
                </c:pt>
                <c:pt idx="92">
                  <c:v>1.88</c:v>
                </c:pt>
                <c:pt idx="93">
                  <c:v>1.8</c:v>
                </c:pt>
                <c:pt idx="94">
                  <c:v>1.73</c:v>
                </c:pt>
                <c:pt idx="95">
                  <c:v>1.75</c:v>
                </c:pt>
                <c:pt idx="96">
                  <c:v>2.08</c:v>
                </c:pt>
                <c:pt idx="97">
                  <c:v>2.37</c:v>
                </c:pt>
                <c:pt idx="98">
                  <c:v>2.04</c:v>
                </c:pt>
                <c:pt idx="99">
                  <c:v>1.95</c:v>
                </c:pt>
                <c:pt idx="100">
                  <c:v>1.9</c:v>
                </c:pt>
                <c:pt idx="101">
                  <c:v>1.7</c:v>
                </c:pt>
                <c:pt idx="102">
                  <c:v>1.625</c:v>
                </c:pt>
                <c:pt idx="103">
                  <c:v>1.65</c:v>
                </c:pt>
                <c:pt idx="104">
                  <c:v>1.78</c:v>
                </c:pt>
                <c:pt idx="105">
                  <c:v>1.74</c:v>
                </c:pt>
                <c:pt idx="106">
                  <c:v>1.67</c:v>
                </c:pt>
                <c:pt idx="107">
                  <c:v>1.4</c:v>
                </c:pt>
                <c:pt idx="108">
                  <c:v>1.25</c:v>
                </c:pt>
                <c:pt idx="109">
                  <c:v>1.175</c:v>
                </c:pt>
                <c:pt idx="110">
                  <c:v>1.1000000000000001</c:v>
                </c:pt>
                <c:pt idx="111">
                  <c:v>1.03</c:v>
                </c:pt>
                <c:pt idx="112">
                  <c:v>1</c:v>
                </c:pt>
                <c:pt idx="113">
                  <c:v>0.97</c:v>
                </c:pt>
                <c:pt idx="114">
                  <c:v>0.95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34208"/>
        <c:axId val="144331904"/>
      </c:scatterChart>
      <c:valAx>
        <c:axId val="53239808"/>
        <c:scaling>
          <c:orientation val="minMax"/>
          <c:max val="41169"/>
          <c:min val="41043"/>
        </c:scaling>
        <c:delete val="0"/>
        <c:axPos val="b"/>
        <c:numFmt formatCode="[$-409]d\-mmm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3241344"/>
        <c:crosses val="autoZero"/>
        <c:crossBetween val="midCat"/>
        <c:majorUnit val="7"/>
      </c:valAx>
      <c:valAx>
        <c:axId val="532413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Fish Range (meters)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39808"/>
        <c:crosses val="autoZero"/>
        <c:crossBetween val="midCat"/>
      </c:valAx>
      <c:valAx>
        <c:axId val="14433190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River Stage (feet)</a:t>
                </a:r>
              </a:p>
            </c:rich>
          </c:tx>
          <c:layout>
            <c:manualLayout>
              <c:xMode val="edge"/>
              <c:yMode val="edge"/>
              <c:x val="0.96827008388657287"/>
              <c:y val="0.344486939132608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334208"/>
        <c:crosses val="max"/>
        <c:crossBetween val="midCat"/>
      </c:valAx>
      <c:valAx>
        <c:axId val="1443342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4331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29</xdr:row>
      <xdr:rowOff>0</xdr:rowOff>
    </xdr:from>
    <xdr:to>
      <xdr:col>21</xdr:col>
      <xdr:colOff>400049</xdr:colOff>
      <xdr:row>65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19049</xdr:colOff>
      <xdr:row>1</xdr:row>
      <xdr:rowOff>28573</xdr:rowOff>
    </xdr:from>
    <xdr:to>
      <xdr:col>21</xdr:col>
      <xdr:colOff>466724</xdr:colOff>
      <xdr:row>26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0.41261</cdr:x>
      <cdr:y>0.42683</cdr:y>
    </cdr:from>
    <cdr:to>
      <cdr:x>0.61032</cdr:x>
      <cdr:y>0.5561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43200" y="1666874"/>
          <a:ext cx="1314450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156</xdr:row>
      <xdr:rowOff>171450</xdr:rowOff>
    </xdr:from>
    <xdr:to>
      <xdr:col>22</xdr:col>
      <xdr:colOff>771524</xdr:colOff>
      <xdr:row>186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0.48697</cdr:x>
      <cdr:y>0.70302</cdr:y>
    </cdr:from>
    <cdr:to>
      <cdr:x>0.78415</cdr:x>
      <cdr:y>0.70302</cdr:y>
    </cdr:to>
    <cdr:sp macro="" textlink="">
      <cdr:nvSpPr>
        <cdr:cNvPr id="12" name="Straight Connector 11"/>
        <cdr:cNvSpPr/>
      </cdr:nvSpPr>
      <cdr:spPr>
        <a:xfrm xmlns:a="http://schemas.openxmlformats.org/drawingml/2006/main">
          <a:off x="4448175" y="3990973"/>
          <a:ext cx="2714625" cy="1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  <a:effectLst xmlns:a="http://schemas.openxmlformats.org/drawingml/2006/main"/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0.08655</cdr:x>
      <cdr:y>0.73993</cdr:y>
    </cdr:from>
    <cdr:to>
      <cdr:x>0.26674</cdr:x>
      <cdr:y>0.73993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90576" y="4200524"/>
          <a:ext cx="1645920" cy="0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  <a:effectLst xmlns:a="http://schemas.openxmlformats.org/drawingml/2006/main"/>
      </cdr:spPr>
      <cdr:style>
        <a:lnRef xmlns:a="http://schemas.openxmlformats.org/drawingml/2006/main" idx="3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0.08968</cdr:x>
      <cdr:y>0.69463</cdr:y>
    </cdr:from>
    <cdr:to>
      <cdr:x>0.2659</cdr:x>
      <cdr:y>0.72819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819150" y="3943349"/>
          <a:ext cx="1609725" cy="1905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0.09281</cdr:x>
      <cdr:y>0.65772</cdr:y>
    </cdr:from>
    <cdr:to>
      <cdr:x>0.26486</cdr:x>
      <cdr:y>0.74664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847726" y="3733800"/>
          <a:ext cx="1571625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Chinook </a:t>
          </a:r>
        </a:p>
        <a:p xmlns:a="http://schemas.openxmlformats.org/drawingml/2006/main">
          <a:pPr algn="ctr"/>
          <a:r>
            <a:rPr lang="en-US" sz="1100"/>
            <a:t>Jun 16 - Jul 4</a:t>
          </a:r>
        </a:p>
      </cdr:txBody>
    </cdr:sp>
  </cdr:relSizeAnchor>
  <cdr:relSizeAnchor xmlns:cdr="http://schemas.openxmlformats.org/drawingml/2006/chartDrawing">
    <cdr:from>
      <cdr:x>0.30657</cdr:x>
      <cdr:y>0.22651</cdr:y>
    </cdr:from>
    <cdr:to>
      <cdr:x>0.60271</cdr:x>
      <cdr:y>0.22651</cdr:y>
    </cdr:to>
    <cdr:sp macro="" textlink="">
      <cdr:nvSpPr>
        <cdr:cNvPr id="8" name="Straight Connector 7"/>
        <cdr:cNvSpPr/>
      </cdr:nvSpPr>
      <cdr:spPr>
        <a:xfrm xmlns:a="http://schemas.openxmlformats.org/drawingml/2006/main">
          <a:off x="2800351" y="1285873"/>
          <a:ext cx="2705100" cy="1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  <a:effectLst xmlns:a="http://schemas.openxmlformats.org/drawingml/2006/main"/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0.35662</cdr:x>
      <cdr:y>0.15101</cdr:y>
    </cdr:from>
    <cdr:to>
      <cdr:x>0.48488</cdr:x>
      <cdr:y>0.23826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3257551" y="857250"/>
          <a:ext cx="117157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Sockeye  </a:t>
          </a:r>
        </a:p>
        <a:p xmlns:a="http://schemas.openxmlformats.org/drawingml/2006/main">
          <a:pPr algn="ctr"/>
          <a:r>
            <a:rPr lang="en-US" sz="1100"/>
            <a:t>Jul  7 - Aug 5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0.17623</cdr:x>
      <cdr:y>0.08725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0" y="0"/>
          <a:ext cx="16097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Sockeye  </a:t>
          </a:r>
        </a:p>
        <a:p xmlns:a="http://schemas.openxmlformats.org/drawingml/2006/main">
          <a:pPr algn="ctr"/>
          <a:r>
            <a:rPr lang="en-US" sz="1100"/>
            <a:t>July 7 - August 5</a:t>
          </a:r>
        </a:p>
      </cdr:txBody>
    </cdr:sp>
  </cdr:relSizeAnchor>
  <cdr:relSizeAnchor xmlns:cdr="http://schemas.openxmlformats.org/drawingml/2006/chartDrawing">
    <cdr:from>
      <cdr:x>0.58081</cdr:x>
      <cdr:y>0.62919</cdr:y>
    </cdr:from>
    <cdr:to>
      <cdr:x>0.7268</cdr:x>
      <cdr:y>0.71477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5305426" y="3571875"/>
          <a:ext cx="1333500" cy="485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Chum</a:t>
          </a:r>
        </a:p>
        <a:p xmlns:a="http://schemas.openxmlformats.org/drawingml/2006/main">
          <a:pPr algn="ctr"/>
          <a:r>
            <a:rPr lang="en-US" sz="1100" baseline="0"/>
            <a:t>Jul 26 - Aug 25 </a:t>
          </a:r>
          <a:endParaRPr lang="en-US" sz="1100"/>
        </a:p>
      </cdr:txBody>
    </cdr:sp>
  </cdr:relSizeAnchor>
  <cdr:relSizeAnchor xmlns:cdr="http://schemas.openxmlformats.org/drawingml/2006/chartDrawing">
    <cdr:from>
      <cdr:x>0.54849</cdr:x>
      <cdr:y>0.77685</cdr:y>
    </cdr:from>
    <cdr:to>
      <cdr:x>0.70594</cdr:x>
      <cdr:y>0.77685</cdr:y>
    </cdr:to>
    <cdr:sp macro="" textlink="">
      <cdr:nvSpPr>
        <cdr:cNvPr id="15" name="Straight Connector 14"/>
        <cdr:cNvSpPr/>
      </cdr:nvSpPr>
      <cdr:spPr>
        <a:xfrm xmlns:a="http://schemas.openxmlformats.org/drawingml/2006/main">
          <a:off x="5010151" y="4410074"/>
          <a:ext cx="1438275" cy="0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  <a:effectLst xmlns:a="http://schemas.openxmlformats.org/drawingml/2006/main"/>
      </cdr:spPr>
      <cdr:style>
        <a:lnRef xmlns:a="http://schemas.openxmlformats.org/drawingml/2006/main" idx="2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1">
          <a:schemeClr val="accent4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0.59437</cdr:x>
      <cdr:y>0.70638</cdr:y>
    </cdr:from>
    <cdr:to>
      <cdr:x>0.69447</cdr:x>
      <cdr:y>0.79027</cdr:y>
    </cdr:to>
    <cdr:sp macro="" textlink="">
      <cdr:nvSpPr>
        <cdr:cNvPr id="16" name="TextBox 15"/>
        <cdr:cNvSpPr txBox="1"/>
      </cdr:nvSpPr>
      <cdr:spPr>
        <a:xfrm xmlns:a="http://schemas.openxmlformats.org/drawingml/2006/main">
          <a:off x="5429251" y="4010025"/>
          <a:ext cx="9144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Pink</a:t>
          </a:r>
        </a:p>
        <a:p xmlns:a="http://schemas.openxmlformats.org/drawingml/2006/main">
          <a:pPr algn="ctr"/>
          <a:r>
            <a:rPr lang="en-US" sz="1100"/>
            <a:t>Aug</a:t>
          </a:r>
          <a:r>
            <a:rPr lang="en-US" sz="1100" baseline="0"/>
            <a:t> </a:t>
          </a:r>
          <a:r>
            <a:rPr lang="en-US" sz="1100"/>
            <a:t>1 - Aug 17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0.7049</cdr:x>
      <cdr:y>0.80369</cdr:y>
    </cdr:from>
    <cdr:to>
      <cdr:x>0.85193</cdr:x>
      <cdr:y>0.80369</cdr:y>
    </cdr:to>
    <cdr:sp macro="" textlink="">
      <cdr:nvSpPr>
        <cdr:cNvPr id="17" name="Straight Connector 16"/>
        <cdr:cNvSpPr/>
      </cdr:nvSpPr>
      <cdr:spPr>
        <a:xfrm xmlns:a="http://schemas.openxmlformats.org/drawingml/2006/main">
          <a:off x="6438901" y="4562472"/>
          <a:ext cx="1343025" cy="0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  <a:effectLst xmlns:a="http://schemas.openxmlformats.org/drawingml/2006/main"/>
      </cdr:spPr>
      <cdr:style>
        <a:lnRef xmlns:a="http://schemas.openxmlformats.org/drawingml/2006/main" idx="2">
          <a:schemeClr val="accent5"/>
        </a:lnRef>
        <a:fillRef xmlns:a="http://schemas.openxmlformats.org/drawingml/2006/main" idx="0">
          <a:schemeClr val="accent5"/>
        </a:fillRef>
        <a:effectRef xmlns:a="http://schemas.openxmlformats.org/drawingml/2006/main" idx="1">
          <a:schemeClr val="accent5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0.71741</cdr:x>
      <cdr:y>0.72987</cdr:y>
    </cdr:from>
    <cdr:to>
      <cdr:x>0.83316</cdr:x>
      <cdr:y>0.81376</cdr:y>
    </cdr:to>
    <cdr:sp macro="" textlink="">
      <cdr:nvSpPr>
        <cdr:cNvPr id="18" name="TextBox 17"/>
        <cdr:cNvSpPr txBox="1"/>
      </cdr:nvSpPr>
      <cdr:spPr>
        <a:xfrm xmlns:a="http://schemas.openxmlformats.org/drawingml/2006/main">
          <a:off x="6553200" y="4143375"/>
          <a:ext cx="105727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Coho</a:t>
          </a:r>
        </a:p>
        <a:p xmlns:a="http://schemas.openxmlformats.org/drawingml/2006/main">
          <a:pPr algn="ctr"/>
          <a:r>
            <a:rPr lang="en-US" sz="1100"/>
            <a:t>Aug 17 - Aug</a:t>
          </a:r>
          <a:r>
            <a:rPr lang="en-US" sz="1100" baseline="0"/>
            <a:t> 31</a:t>
          </a:r>
          <a:endParaRPr lang="en-US" sz="1100"/>
        </a:p>
      </cdr:txBody>
    </cdr:sp>
  </cdr:relSizeAnchor>
  <cdr:relSizeAnchor xmlns:cdr="http://schemas.openxmlformats.org/drawingml/2006/chartDrawing">
    <cdr:from>
      <cdr:x>0.44317</cdr:x>
      <cdr:y>0.10235</cdr:y>
    </cdr:from>
    <cdr:to>
      <cdr:x>0.47967</cdr:x>
      <cdr:y>0.15604</cdr:y>
    </cdr:to>
    <cdr:sp macro="" textlink="">
      <cdr:nvSpPr>
        <cdr:cNvPr id="19" name="TextBox 18"/>
        <cdr:cNvSpPr txBox="1"/>
      </cdr:nvSpPr>
      <cdr:spPr>
        <a:xfrm xmlns:a="http://schemas.openxmlformats.org/drawingml/2006/main">
          <a:off x="4048126" y="581025"/>
          <a:ext cx="33337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35</a:t>
          </a:r>
        </a:p>
      </cdr:txBody>
    </cdr:sp>
  </cdr:relSizeAnchor>
  <cdr:relSizeAnchor xmlns:cdr="http://schemas.openxmlformats.org/drawingml/2006/chartDrawing">
    <cdr:from>
      <cdr:x>0.47341</cdr:x>
      <cdr:y>0.12584</cdr:y>
    </cdr:from>
    <cdr:to>
      <cdr:x>0.50886</cdr:x>
      <cdr:y>0.12584</cdr:y>
    </cdr:to>
    <cdr:sp macro="" textlink="">
      <cdr:nvSpPr>
        <cdr:cNvPr id="21" name="Straight Arrow Connector 20"/>
        <cdr:cNvSpPr/>
      </cdr:nvSpPr>
      <cdr:spPr>
        <a:xfrm xmlns:a="http://schemas.openxmlformats.org/drawingml/2006/main" flipV="1">
          <a:off x="4324350" y="714374"/>
          <a:ext cx="323851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0.51199</cdr:x>
      <cdr:y>0.1443</cdr:y>
    </cdr:from>
    <cdr:to>
      <cdr:x>0.517</cdr:x>
      <cdr:y>0.18624</cdr:y>
    </cdr:to>
    <cdr:sp macro="" textlink="">
      <cdr:nvSpPr>
        <cdr:cNvPr id="22" name="Flowchart: Punched Tape 21"/>
        <cdr:cNvSpPr/>
      </cdr:nvSpPr>
      <cdr:spPr>
        <a:xfrm xmlns:a="http://schemas.openxmlformats.org/drawingml/2006/main">
          <a:off x="4676775" y="819149"/>
          <a:ext cx="45719" cy="238126"/>
        </a:xfrm>
        <a:prstGeom xmlns:a="http://schemas.openxmlformats.org/drawingml/2006/main" prst="flowChartPunchedTap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47625</xdr:rowOff>
    </xdr:from>
    <xdr:to>
      <xdr:col>16</xdr:col>
      <xdr:colOff>600075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Prevatte" refreshedDate="41204.593847800927" createdVersion="3" refreshedVersion="3" minRefreshableVersion="3" recordCount="90">
  <cacheSource type="worksheet">
    <worksheetSource ref="A1:L91" sheet="Fish R2"/>
  </cacheSource>
  <cacheFields count="12">
    <cacheField name="Date" numFmtId="14">
      <sharedItems containsSemiMixedTypes="0" containsNonDate="0" containsDate="1" containsString="0" minDate="2012-05-17T00:00:00" maxDate="2012-07-11T00:00:00" count="30">
        <d v="2012-05-17T00:00:00"/>
        <d v="2012-05-20T00:00:00"/>
        <d v="2012-05-22T00:00:00"/>
        <d v="2012-05-26T00:00:00"/>
        <d v="2012-05-28T00:00:00"/>
        <d v="2012-05-30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7-03T00:00:00"/>
        <d v="2012-07-04T00:00:00"/>
        <d v="2012-07-05T00:00:00"/>
        <d v="2012-07-08T00:00:00"/>
        <d v="2012-07-09T00:00:00"/>
        <d v="2012-07-10T00:00:00"/>
      </sharedItems>
    </cacheField>
    <cacheField name="Time" numFmtId="21">
      <sharedItems containsSemiMixedTypes="0" containsNonDate="0" containsDate="1" containsString="0" minDate="1899-12-30T00:46:42" maxDate="1899-12-30T23:49:42"/>
    </cacheField>
    <cacheField name="Date Time" numFmtId="165">
      <sharedItems containsSemiMixedTypes="0" containsNonDate="0" containsDate="1" containsString="0" minDate="2012-05-17T04:53:21" maxDate="2012-07-10T21:18:43"/>
    </cacheField>
    <cacheField name="Direction" numFmtId="0">
      <sharedItems/>
    </cacheField>
    <cacheField name="Count" numFmtId="0">
      <sharedItems containsSemiMixedTypes="0" containsString="0" containsNumber="1" containsInteger="1" minValue="-2" maxValue="1"/>
    </cacheField>
    <cacheField name="R" numFmtId="0">
      <sharedItems containsSemiMixedTypes="0" containsString="0" containsNumber="1" minValue="5.63" maxValue="18.95"/>
    </cacheField>
    <cacheField name="Length (cm)" numFmtId="0">
      <sharedItems containsSemiMixedTypes="0" containsString="0" containsNumber="1" minValue="0" maxValue="128.30000000000001"/>
    </cacheField>
    <cacheField name="Stratum" numFmtId="0">
      <sharedItems containsSemiMixedTypes="0" containsString="0" containsNumber="1" containsInteger="1" minValue="2" maxValue="2"/>
    </cacheField>
    <cacheField name="Stratification Scheme" numFmtId="0">
      <sharedItems containsSemiMixedTypes="0" containsString="0" containsNumber="1" containsInteger="1" minValue="1" maxValue="2"/>
    </cacheField>
    <cacheField name="Overlap Start R" numFmtId="0">
      <sharedItems containsSemiMixedTypes="0" containsString="0" containsNumber="1" minValue="3.33" maxValue="9.59"/>
    </cacheField>
    <cacheField name="Overlap End R" numFmtId="0">
      <sharedItems containsSemiMixedTypes="0" containsString="0" containsNumber="1" minValue="10.42" maxValue="10.42"/>
    </cacheField>
    <cacheField name="Expanded Count" numFmtId="0">
      <sharedItems containsSemiMixedTypes="0" containsString="0" containsNumber="1" containsInteger="1" minValue="-4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agle River Fish Wheel" refreshedDate="41208.601033680556" createdVersion="3" refreshedVersion="3" minRefreshableVersion="3" recordCount="1175">
  <cacheSource type="worksheet">
    <worksheetSource ref="A1:L1176" sheet="Fish R1"/>
  </cacheSource>
  <cacheFields count="12">
    <cacheField name="Date" numFmtId="14">
      <sharedItems containsSemiMixedTypes="0" containsNonDate="0" containsDate="1" containsString="0" minDate="2012-05-22T00:00:00" maxDate="2012-08-17T00:00:00" count="78">
        <d v="2012-05-22T00:00:00"/>
        <d v="2012-05-28T00:00:00"/>
        <d v="2012-05-29T00:00:00"/>
        <d v="2012-06-02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</sharedItems>
    </cacheField>
    <cacheField name="Time" numFmtId="0">
      <sharedItems containsSemiMixedTypes="0" containsNonDate="0" containsDate="1" containsString="0" minDate="1899-12-30T00:00:07" maxDate="1899-12-30T23:57:09"/>
    </cacheField>
    <cacheField name="Date Time" numFmtId="165">
      <sharedItems containsSemiMixedTypes="0" containsNonDate="0" containsDate="1" containsString="0" minDate="2012-05-22T20:02:47" maxDate="2012-08-16T23:39:00"/>
    </cacheField>
    <cacheField name="Direction" numFmtId="0">
      <sharedItems/>
    </cacheField>
    <cacheField name="Count" numFmtId="0">
      <sharedItems containsString="0" containsBlank="1" containsNumber="1" containsInteger="1" minValue="-2" maxValue="120"/>
    </cacheField>
    <cacheField name="R" numFmtId="0">
      <sharedItems containsString="0" containsBlank="1" containsNumber="1" minValue="0" maxValue="999"/>
    </cacheField>
    <cacheField name="Length (cm)" numFmtId="0">
      <sharedItems containsString="0" containsBlank="1" containsNumber="1" minValue="0" maxValue="999"/>
    </cacheField>
    <cacheField name="Stratum" numFmtId="0">
      <sharedItems containsString="0" containsBlank="1" containsNumber="1" containsInteger="1" minValue="1" maxValue="2"/>
    </cacheField>
    <cacheField name="Stratification Scheme" numFmtId="0">
      <sharedItems containsString="0" containsBlank="1" containsNumber="1" containsInteger="1" minValue="1" maxValue="2"/>
    </cacheField>
    <cacheField name="Overlap Start R" numFmtId="0">
      <sharedItems containsString="0" containsBlank="1" containsNumber="1" minValue="3.33" maxValue="9.59"/>
    </cacheField>
    <cacheField name="Overlap End R" numFmtId="0">
      <sharedItems containsString="0" containsBlank="1" containsNumber="1" minValue="10.42" maxValue="10.42"/>
    </cacheField>
    <cacheField name="Expanded Count" numFmtId="0">
      <sharedItems containsString="0" containsBlank="1" containsNumber="1" containsInteger="1" minValue="-4" maxValue="2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cott Prevatte" refreshedDate="41232.662627777776" createdVersion="3" refreshedVersion="3" minRefreshableVersion="3" recordCount="278">
  <cacheSource type="worksheet">
    <worksheetSource ref="A1:D1048576" sheet="Fish Wheel Summary"/>
  </cacheSource>
  <cacheFields count="4">
    <cacheField name="Date" numFmtId="0">
      <sharedItems containsNonDate="0" containsDate="1" containsString="0" containsBlank="1" minDate="2012-06-16T00:00:00" maxDate="2012-09-12T00:00:00"/>
    </cacheField>
    <cacheField name="Species" numFmtId="0">
      <sharedItems containsBlank="1" count="8">
        <s v="Chinook"/>
        <s v="Sockeye"/>
        <s v="Chum"/>
        <s v="Pink"/>
        <s v="Coho"/>
        <s v="NO FISH"/>
        <s v="UNK"/>
        <m/>
      </sharedItems>
    </cacheField>
    <cacheField name="Capture Code" numFmtId="0">
      <sharedItems containsString="0" containsBlank="1" containsNumber="1" containsInteger="1" minValue="0" maxValue="3"/>
    </cacheField>
    <cacheField name="Capture Method 1" numFmtId="0">
      <sharedItems containsBlank="1" count="6">
        <s v="Live Box"/>
        <s v="Both"/>
        <s v="NO FISH"/>
        <s v="NO FISH "/>
        <s v="Vide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cott Prevatte" refreshedDate="41233.479603356478" createdVersion="3" refreshedVersion="3" minRefreshableVersion="3" recordCount="91">
  <cacheSource type="worksheet">
    <worksheetSource ref="I1:N92" sheet="Fish Wheel Summary"/>
  </cacheSource>
  <cacheFields count="6">
    <cacheField name="Date" numFmtId="14">
      <sharedItems containsSemiMixedTypes="0" containsNonDate="0" containsDate="1" containsString="0" minDate="2012-06-13T00:00:00" maxDate="2012-09-12T00:00:00"/>
    </cacheField>
    <cacheField name="Wheel Operating" numFmtId="0">
      <sharedItems count="4">
        <s v="yes"/>
        <s v="partial"/>
        <s v="no"/>
        <s v="partial "/>
      </sharedItems>
    </cacheField>
    <cacheField name="Reason for Not Operating" numFmtId="0">
      <sharedItems containsBlank="1" count="11">
        <m/>
        <s v="slipped in"/>
        <s v="fish too heavy"/>
        <s v="Stopped"/>
        <s v="hit bottom"/>
        <s v="debris"/>
        <s v="added paddles"/>
        <s v="mechanical"/>
        <s v="range closed"/>
        <s v="video trouble"/>
        <s v="pulled in"/>
      </sharedItems>
    </cacheField>
    <cacheField name="Live Box Operating" numFmtId="0">
      <sharedItems/>
    </cacheField>
    <cacheField name="Camera Operating" numFmtId="0">
      <sharedItems/>
    </cacheField>
    <cacheField name="Time 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x v="0"/>
    <d v="1899-12-30T04:53:21"/>
    <d v="2012-05-17T04:53:21"/>
    <s v="Up"/>
    <n v="1"/>
    <n v="9.6300000000000008"/>
    <n v="39.299999999999997"/>
    <n v="2"/>
    <n v="1"/>
    <n v="3.33"/>
    <n v="10.42"/>
    <n v="1"/>
  </r>
  <r>
    <x v="1"/>
    <d v="1899-12-30T11:49:55"/>
    <d v="2012-05-20T11:49:55"/>
    <s v="Up"/>
    <n v="1"/>
    <n v="7.05"/>
    <n v="34.6"/>
    <n v="2"/>
    <n v="1"/>
    <n v="3.33"/>
    <n v="10.42"/>
    <n v="1"/>
  </r>
  <r>
    <x v="2"/>
    <d v="1899-12-30T02:16:26"/>
    <d v="2012-05-22T02:16:26"/>
    <s v="Up"/>
    <n v="1"/>
    <n v="5.63"/>
    <n v="87.3"/>
    <n v="2"/>
    <n v="1"/>
    <n v="3.33"/>
    <n v="10.42"/>
    <n v="1"/>
  </r>
  <r>
    <x v="3"/>
    <d v="1899-12-30T02:59:00"/>
    <d v="2012-05-26T02:59:00"/>
    <s v="Up"/>
    <n v="1"/>
    <n v="15.91"/>
    <n v="75.2"/>
    <n v="2"/>
    <n v="2"/>
    <n v="9.59"/>
    <n v="10.42"/>
    <n v="2"/>
  </r>
  <r>
    <x v="4"/>
    <d v="1899-12-30T02:59:36"/>
    <d v="2012-05-28T02:59:36"/>
    <s v="Up"/>
    <n v="1"/>
    <n v="9.93"/>
    <n v="64.7"/>
    <n v="2"/>
    <n v="2"/>
    <n v="9.59"/>
    <n v="10.42"/>
    <n v="1"/>
  </r>
  <r>
    <x v="5"/>
    <d v="1899-12-30T00:46:42"/>
    <d v="2012-05-30T00:46:42"/>
    <s v="Up"/>
    <n v="1"/>
    <n v="14.49"/>
    <n v="93.1"/>
    <n v="2"/>
    <n v="2"/>
    <n v="9.59"/>
    <n v="10.42"/>
    <n v="2"/>
  </r>
  <r>
    <x v="5"/>
    <d v="1899-12-30T02:52:34"/>
    <d v="2012-05-30T02:52:34"/>
    <s v="Up"/>
    <n v="1"/>
    <n v="15.22"/>
    <n v="80.400000000000006"/>
    <n v="2"/>
    <n v="2"/>
    <n v="9.59"/>
    <n v="10.42"/>
    <n v="2"/>
  </r>
  <r>
    <x v="5"/>
    <d v="1899-12-30T03:20:42"/>
    <d v="2012-05-30T03:20:42"/>
    <s v="Up"/>
    <n v="1"/>
    <n v="14.42"/>
    <n v="91.5"/>
    <n v="2"/>
    <n v="2"/>
    <n v="9.59"/>
    <n v="10.42"/>
    <n v="2"/>
  </r>
  <r>
    <x v="6"/>
    <d v="1899-12-30T03:26:26"/>
    <d v="2012-06-01T03:26:26"/>
    <s v="Up"/>
    <n v="1"/>
    <n v="11.18"/>
    <n v="102.2"/>
    <n v="2"/>
    <n v="2"/>
    <n v="9.59"/>
    <n v="10.42"/>
    <n v="2"/>
  </r>
  <r>
    <x v="7"/>
    <d v="1899-12-30T01:58:43"/>
    <d v="2012-06-02T01:58:43"/>
    <s v="Up"/>
    <n v="1"/>
    <n v="12.84"/>
    <n v="126.8"/>
    <n v="2"/>
    <n v="2"/>
    <n v="9.59"/>
    <n v="10.42"/>
    <n v="2"/>
  </r>
  <r>
    <x v="7"/>
    <d v="1899-12-30T06:15:39"/>
    <d v="2012-06-02T06:15:39"/>
    <s v="Up"/>
    <n v="1"/>
    <n v="10.3"/>
    <n v="100.6"/>
    <n v="2"/>
    <n v="2"/>
    <n v="9.59"/>
    <n v="10.42"/>
    <n v="1"/>
  </r>
  <r>
    <x v="8"/>
    <d v="1899-12-30T01:27:27"/>
    <d v="2012-06-03T01:27:27"/>
    <s v="Up"/>
    <n v="1"/>
    <n v="15.38"/>
    <n v="123.9"/>
    <n v="2"/>
    <n v="2"/>
    <n v="9.59"/>
    <n v="10.42"/>
    <n v="2"/>
  </r>
  <r>
    <x v="8"/>
    <d v="1899-12-30T01:53:11"/>
    <d v="2012-06-03T01:53:11"/>
    <s v="Up"/>
    <n v="1"/>
    <n v="13.03"/>
    <n v="127.8"/>
    <n v="2"/>
    <n v="2"/>
    <n v="9.59"/>
    <n v="10.42"/>
    <n v="2"/>
  </r>
  <r>
    <x v="8"/>
    <d v="1899-12-30T03:55:49"/>
    <d v="2012-06-03T03:55:49"/>
    <s v="Up"/>
    <n v="1"/>
    <n v="12.69"/>
    <n v="109.2"/>
    <n v="2"/>
    <n v="2"/>
    <n v="9.59"/>
    <n v="10.42"/>
    <n v="2"/>
  </r>
  <r>
    <x v="8"/>
    <d v="1899-12-30T14:58:57"/>
    <d v="2012-06-03T14:58:57"/>
    <s v="Up"/>
    <n v="1"/>
    <n v="12.99"/>
    <n v="116.5"/>
    <n v="2"/>
    <n v="2"/>
    <n v="9.59"/>
    <n v="10.42"/>
    <n v="2"/>
  </r>
  <r>
    <x v="8"/>
    <d v="1899-12-30T15:29:21"/>
    <d v="2012-06-03T15:29:21"/>
    <s v="Up"/>
    <n v="1"/>
    <n v="12.18"/>
    <n v="117.3"/>
    <n v="2"/>
    <n v="2"/>
    <n v="9.59"/>
    <n v="10.42"/>
    <n v="2"/>
  </r>
  <r>
    <x v="8"/>
    <d v="1899-12-30T16:51:12"/>
    <d v="2012-06-03T16:51:12"/>
    <s v="Up"/>
    <n v="1"/>
    <n v="10.220000000000001"/>
    <n v="102.9"/>
    <n v="2"/>
    <n v="2"/>
    <n v="9.59"/>
    <n v="10.42"/>
    <n v="1"/>
  </r>
  <r>
    <x v="9"/>
    <d v="1899-12-30T02:58:47"/>
    <d v="2012-06-04T02:58:47"/>
    <s v="Up"/>
    <n v="1"/>
    <n v="11.25"/>
    <n v="128.30000000000001"/>
    <n v="2"/>
    <n v="2"/>
    <n v="9.59"/>
    <n v="10.42"/>
    <n v="2"/>
  </r>
  <r>
    <x v="9"/>
    <d v="1899-12-30T11:15:04"/>
    <d v="2012-06-04T11:15:04"/>
    <s v="Up"/>
    <n v="1"/>
    <n v="10.79"/>
    <n v="120.5"/>
    <n v="2"/>
    <n v="2"/>
    <n v="9.59"/>
    <n v="10.42"/>
    <n v="2"/>
  </r>
  <r>
    <x v="10"/>
    <d v="1899-12-30T01:28:49"/>
    <d v="2012-06-05T01:28:49"/>
    <s v="Up"/>
    <n v="1"/>
    <n v="10.33"/>
    <n v="86.2"/>
    <n v="2"/>
    <n v="2"/>
    <n v="9.59"/>
    <n v="10.42"/>
    <n v="1"/>
  </r>
  <r>
    <x v="10"/>
    <d v="1899-12-30T13:29:27"/>
    <d v="2012-06-05T13:29:27"/>
    <s v="Up"/>
    <n v="1"/>
    <n v="13.03"/>
    <n v="115.2"/>
    <n v="2"/>
    <n v="2"/>
    <n v="9.59"/>
    <n v="10.42"/>
    <n v="2"/>
  </r>
  <r>
    <x v="10"/>
    <d v="1899-12-30T17:54:59"/>
    <d v="2012-06-05T17:54:59"/>
    <s v="Up"/>
    <n v="1"/>
    <n v="14.74"/>
    <n v="105.7"/>
    <n v="2"/>
    <n v="2"/>
    <n v="9.59"/>
    <n v="10.42"/>
    <n v="2"/>
  </r>
  <r>
    <x v="10"/>
    <d v="1899-12-30T18:17:12"/>
    <d v="2012-06-05T18:17:12"/>
    <s v="Up"/>
    <n v="1"/>
    <n v="12.58"/>
    <n v="107.9"/>
    <n v="2"/>
    <n v="2"/>
    <n v="9.59"/>
    <n v="10.42"/>
    <n v="2"/>
  </r>
  <r>
    <x v="11"/>
    <d v="1899-12-30T01:18:35"/>
    <d v="2012-06-06T01:18:35"/>
    <s v="Up"/>
    <n v="1"/>
    <n v="10.6"/>
    <n v="72.5"/>
    <n v="2"/>
    <n v="2"/>
    <n v="9.59"/>
    <n v="10.42"/>
    <n v="2"/>
  </r>
  <r>
    <x v="11"/>
    <d v="1899-12-30T03:15:53"/>
    <d v="2012-06-06T03:15:53"/>
    <s v="Up"/>
    <n v="1"/>
    <n v="13.81"/>
    <n v="90.1"/>
    <n v="2"/>
    <n v="2"/>
    <n v="9.59"/>
    <n v="10.42"/>
    <n v="2"/>
  </r>
  <r>
    <x v="11"/>
    <d v="1899-12-30T07:52:53"/>
    <d v="2012-06-06T07:52:53"/>
    <s v="Up"/>
    <n v="1"/>
    <n v="11.45"/>
    <n v="66.900000000000006"/>
    <n v="2"/>
    <n v="2"/>
    <n v="9.59"/>
    <n v="10.42"/>
    <n v="2"/>
  </r>
  <r>
    <x v="11"/>
    <d v="1899-12-30T08:29:38"/>
    <d v="2012-06-06T08:29:38"/>
    <s v="Up"/>
    <n v="1"/>
    <n v="9.82"/>
    <n v="65.099999999999994"/>
    <n v="2"/>
    <n v="2"/>
    <n v="9.59"/>
    <n v="10.42"/>
    <n v="1"/>
  </r>
  <r>
    <x v="11"/>
    <d v="1899-12-30T10:18:17"/>
    <d v="2012-06-06T10:18:17"/>
    <s v="Up"/>
    <n v="1"/>
    <n v="14.63"/>
    <n v="74.2"/>
    <n v="2"/>
    <n v="2"/>
    <n v="9.59"/>
    <n v="10.42"/>
    <n v="2"/>
  </r>
  <r>
    <x v="11"/>
    <d v="1899-12-30T17:45:55"/>
    <d v="2012-06-06T17:45:55"/>
    <s v="Up"/>
    <n v="1"/>
    <n v="14.76"/>
    <n v="79.099999999999994"/>
    <n v="2"/>
    <n v="2"/>
    <n v="9.59"/>
    <n v="10.42"/>
    <n v="2"/>
  </r>
  <r>
    <x v="11"/>
    <d v="1899-12-30T23:15:29"/>
    <d v="2012-06-06T23:15:29"/>
    <s v="Up"/>
    <n v="1"/>
    <n v="11.96"/>
    <n v="84.5"/>
    <n v="2"/>
    <n v="2"/>
    <n v="9.59"/>
    <n v="10.42"/>
    <n v="2"/>
  </r>
  <r>
    <x v="12"/>
    <d v="1899-12-30T00:51:33"/>
    <d v="2012-06-07T00:51:33"/>
    <s v="Up"/>
    <n v="1"/>
    <n v="15.6"/>
    <n v="99.4"/>
    <n v="2"/>
    <n v="2"/>
    <n v="9.59"/>
    <n v="10.42"/>
    <n v="2"/>
  </r>
  <r>
    <x v="12"/>
    <d v="1899-12-30T05:25:06"/>
    <d v="2012-06-07T05:25:06"/>
    <s v="Up"/>
    <n v="1"/>
    <n v="10.029999999999999"/>
    <n v="59.6"/>
    <n v="2"/>
    <n v="2"/>
    <n v="9.59"/>
    <n v="10.42"/>
    <n v="1"/>
  </r>
  <r>
    <x v="12"/>
    <d v="1899-12-30T07:24:48"/>
    <d v="2012-06-07T07:24:48"/>
    <s v="Up"/>
    <n v="1"/>
    <n v="13.74"/>
    <n v="88.6"/>
    <n v="2"/>
    <n v="2"/>
    <n v="9.59"/>
    <n v="10.42"/>
    <n v="2"/>
  </r>
  <r>
    <x v="12"/>
    <d v="1899-12-30T10:46:42"/>
    <d v="2012-06-07T10:46:42"/>
    <s v="Up"/>
    <n v="1"/>
    <n v="15.86"/>
    <n v="82.9"/>
    <n v="2"/>
    <n v="2"/>
    <n v="9.59"/>
    <n v="10.42"/>
    <n v="2"/>
  </r>
  <r>
    <x v="12"/>
    <d v="1899-12-30T18:28:41"/>
    <d v="2012-06-07T18:28:41"/>
    <s v="Up"/>
    <n v="1"/>
    <n v="14.3"/>
    <n v="108.6"/>
    <n v="2"/>
    <n v="2"/>
    <n v="9.59"/>
    <n v="10.42"/>
    <n v="2"/>
  </r>
  <r>
    <x v="12"/>
    <d v="1899-12-30T23:23:20"/>
    <d v="2012-06-07T23:23:20"/>
    <s v="Up"/>
    <n v="1"/>
    <n v="14.62"/>
    <n v="105.5"/>
    <n v="2"/>
    <n v="2"/>
    <n v="9.59"/>
    <n v="10.42"/>
    <n v="2"/>
  </r>
  <r>
    <x v="13"/>
    <d v="1899-12-30T00:50:44"/>
    <d v="2012-06-08T00:50:44"/>
    <s v="Up"/>
    <n v="1"/>
    <n v="16.18"/>
    <n v="83.5"/>
    <n v="2"/>
    <n v="2"/>
    <n v="9.59"/>
    <n v="10.42"/>
    <n v="2"/>
  </r>
  <r>
    <x v="13"/>
    <d v="1899-12-30T00:51:38"/>
    <d v="2012-06-08T00:51:38"/>
    <s v="Up"/>
    <n v="1"/>
    <n v="15.97"/>
    <n v="58.6"/>
    <n v="2"/>
    <n v="2"/>
    <n v="9.59"/>
    <n v="10.42"/>
    <n v="2"/>
  </r>
  <r>
    <x v="13"/>
    <d v="1899-12-30T00:52:57"/>
    <d v="2012-06-08T00:52:57"/>
    <s v="Dn"/>
    <n v="-2"/>
    <n v="11.4"/>
    <n v="79"/>
    <n v="2"/>
    <n v="2"/>
    <n v="9.59"/>
    <n v="10.42"/>
    <n v="-4"/>
  </r>
  <r>
    <x v="13"/>
    <d v="1899-12-30T00:55:08"/>
    <d v="2012-06-08T00:55:08"/>
    <s v="Up"/>
    <n v="1"/>
    <n v="17.07"/>
    <n v="50.7"/>
    <n v="2"/>
    <n v="2"/>
    <n v="9.59"/>
    <n v="10.42"/>
    <n v="2"/>
  </r>
  <r>
    <x v="13"/>
    <d v="1899-12-30T02:17:34"/>
    <d v="2012-06-08T02:17:34"/>
    <s v="Up"/>
    <n v="1"/>
    <n v="16.16"/>
    <n v="70.3"/>
    <n v="2"/>
    <n v="2"/>
    <n v="9.59"/>
    <n v="10.42"/>
    <n v="2"/>
  </r>
  <r>
    <x v="13"/>
    <d v="1899-12-30T02:17:35"/>
    <d v="2012-06-08T02:17:35"/>
    <s v="Up"/>
    <n v="1"/>
    <n v="13.1"/>
    <n v="113.3"/>
    <n v="2"/>
    <n v="2"/>
    <n v="9.59"/>
    <n v="10.42"/>
    <n v="2"/>
  </r>
  <r>
    <x v="14"/>
    <d v="1899-12-30T01:54:24"/>
    <d v="2012-06-09T01:54:24"/>
    <s v="Up"/>
    <n v="1"/>
    <n v="15.53"/>
    <n v="75.400000000000006"/>
    <n v="2"/>
    <n v="2"/>
    <n v="9.59"/>
    <n v="10.42"/>
    <n v="2"/>
  </r>
  <r>
    <x v="14"/>
    <d v="1899-12-30T01:54:37"/>
    <d v="2012-06-09T01:54:37"/>
    <s v="Up"/>
    <n v="1"/>
    <n v="14.9"/>
    <n v="68.400000000000006"/>
    <n v="2"/>
    <n v="2"/>
    <n v="9.59"/>
    <n v="10.42"/>
    <n v="2"/>
  </r>
  <r>
    <x v="14"/>
    <d v="1899-12-30T02:47:43"/>
    <d v="2012-06-09T02:47:43"/>
    <s v="Up"/>
    <n v="1"/>
    <n v="15.31"/>
    <n v="94"/>
    <n v="2"/>
    <n v="2"/>
    <n v="9.59"/>
    <n v="10.42"/>
    <n v="2"/>
  </r>
  <r>
    <x v="14"/>
    <d v="1899-12-30T04:48:00"/>
    <d v="2012-06-09T04:48:00"/>
    <s v="Up"/>
    <n v="1"/>
    <n v="10.15"/>
    <n v="58.1"/>
    <n v="2"/>
    <n v="2"/>
    <n v="9.59"/>
    <n v="10.42"/>
    <n v="1"/>
  </r>
  <r>
    <x v="14"/>
    <d v="1899-12-30T07:22:39"/>
    <d v="2012-06-09T07:22:39"/>
    <s v="Up"/>
    <n v="1"/>
    <n v="14.55"/>
    <n v="101.9"/>
    <n v="2"/>
    <n v="2"/>
    <n v="9.59"/>
    <n v="10.42"/>
    <n v="2"/>
  </r>
  <r>
    <x v="14"/>
    <d v="1899-12-30T08:18:47"/>
    <d v="2012-06-09T08:18:47"/>
    <s v="Up"/>
    <n v="1"/>
    <n v="16.41"/>
    <n v="62.6"/>
    <n v="2"/>
    <n v="2"/>
    <n v="9.59"/>
    <n v="10.42"/>
    <n v="2"/>
  </r>
  <r>
    <x v="14"/>
    <d v="1899-12-30T09:53:13"/>
    <d v="2012-06-09T09:53:13"/>
    <s v="Up"/>
    <n v="1"/>
    <n v="15.34"/>
    <n v="82"/>
    <n v="2"/>
    <n v="2"/>
    <n v="9.59"/>
    <n v="10.42"/>
    <n v="2"/>
  </r>
  <r>
    <x v="15"/>
    <d v="1899-12-30T01:29:59"/>
    <d v="2012-06-10T01:29:59"/>
    <s v="Up"/>
    <n v="1"/>
    <n v="15.99"/>
    <n v="102.9"/>
    <n v="2"/>
    <n v="2"/>
    <n v="9.59"/>
    <n v="10.42"/>
    <n v="2"/>
  </r>
  <r>
    <x v="15"/>
    <d v="1899-12-30T07:58:08"/>
    <d v="2012-06-10T07:58:08"/>
    <s v="Up"/>
    <n v="1"/>
    <n v="15.81"/>
    <n v="103.1"/>
    <n v="2"/>
    <n v="2"/>
    <n v="9.59"/>
    <n v="10.42"/>
    <n v="2"/>
  </r>
  <r>
    <x v="15"/>
    <d v="1899-12-30T21:55:42"/>
    <d v="2012-06-10T21:55:42"/>
    <s v="Up"/>
    <n v="1"/>
    <n v="11.36"/>
    <n v="53.6"/>
    <n v="2"/>
    <n v="2"/>
    <n v="9.59"/>
    <n v="10.42"/>
    <n v="2"/>
  </r>
  <r>
    <x v="16"/>
    <d v="1899-12-30T02:19:01"/>
    <d v="2012-06-11T02:19:01"/>
    <s v="Up"/>
    <n v="1"/>
    <n v="10.15"/>
    <n v="93.7"/>
    <n v="2"/>
    <n v="2"/>
    <n v="9.59"/>
    <n v="10.42"/>
    <n v="1"/>
  </r>
  <r>
    <x v="16"/>
    <d v="1899-12-30T16:59:57"/>
    <d v="2012-06-11T16:59:57"/>
    <s v="Up"/>
    <n v="1"/>
    <n v="11.15"/>
    <n v="74.2"/>
    <n v="2"/>
    <n v="2"/>
    <n v="9.59"/>
    <n v="10.42"/>
    <n v="2"/>
  </r>
  <r>
    <x v="17"/>
    <d v="1899-12-30T03:46:25"/>
    <d v="2012-06-12T03:46:25"/>
    <s v="Up"/>
    <n v="1"/>
    <n v="18.95"/>
    <n v="91"/>
    <n v="2"/>
    <n v="2"/>
    <n v="9.59"/>
    <n v="10.42"/>
    <n v="2"/>
  </r>
  <r>
    <x v="17"/>
    <d v="1899-12-30T04:52:34"/>
    <d v="2012-06-12T04:52:34"/>
    <s v="Up"/>
    <n v="1"/>
    <n v="18.850000000000001"/>
    <n v="102.9"/>
    <n v="2"/>
    <n v="2"/>
    <n v="9.59"/>
    <n v="10.42"/>
    <n v="2"/>
  </r>
  <r>
    <x v="17"/>
    <d v="1899-12-30T15:56:19"/>
    <d v="2012-06-12T15:56:19"/>
    <s v="Up"/>
    <n v="1"/>
    <n v="9.74"/>
    <n v="89"/>
    <n v="2"/>
    <n v="2"/>
    <n v="9.59"/>
    <n v="10.42"/>
    <n v="1"/>
  </r>
  <r>
    <x v="18"/>
    <d v="1899-12-30T04:23:00"/>
    <d v="2012-06-13T04:23:00"/>
    <s v="Up"/>
    <n v="1"/>
    <n v="10.58"/>
    <n v="80.599999999999994"/>
    <n v="2"/>
    <n v="2"/>
    <n v="9.59"/>
    <n v="10.42"/>
    <n v="2"/>
  </r>
  <r>
    <x v="19"/>
    <d v="1899-12-30T15:52:48"/>
    <d v="2012-06-14T15:52:48"/>
    <s v="Up"/>
    <n v="1"/>
    <n v="18.91"/>
    <n v="84.2"/>
    <n v="2"/>
    <n v="2"/>
    <n v="9.59"/>
    <n v="10.42"/>
    <n v="2"/>
  </r>
  <r>
    <x v="19"/>
    <d v="1899-12-30T17:57:39"/>
    <d v="2012-06-14T17:57:39"/>
    <s v="Up"/>
    <n v="1"/>
    <n v="10.31"/>
    <n v="103.1"/>
    <n v="2"/>
    <n v="2"/>
    <n v="9.59"/>
    <n v="10.42"/>
    <n v="1"/>
  </r>
  <r>
    <x v="19"/>
    <d v="1899-12-30T21:47:33"/>
    <d v="2012-06-14T21:47:33"/>
    <s v="Up"/>
    <n v="1"/>
    <n v="17.809999999999999"/>
    <n v="88.7"/>
    <n v="2"/>
    <n v="2"/>
    <n v="9.59"/>
    <n v="10.42"/>
    <n v="2"/>
  </r>
  <r>
    <x v="20"/>
    <d v="1899-12-30T21:19:58"/>
    <d v="2012-06-15T21:19:58"/>
    <s v="Up"/>
    <n v="1"/>
    <n v="10.58"/>
    <n v="75.5"/>
    <n v="2"/>
    <n v="2"/>
    <n v="9.59"/>
    <n v="10.42"/>
    <n v="2"/>
  </r>
  <r>
    <x v="21"/>
    <d v="1899-12-30T08:27:58"/>
    <d v="2012-06-16T08:27:58"/>
    <s v="Up"/>
    <n v="1"/>
    <n v="16.899999999999999"/>
    <n v="72.400000000000006"/>
    <n v="2"/>
    <n v="2"/>
    <n v="9.59"/>
    <n v="10.42"/>
    <n v="2"/>
  </r>
  <r>
    <x v="21"/>
    <d v="1899-12-30T13:55:47"/>
    <d v="2012-06-16T13:55:47"/>
    <s v="Up"/>
    <n v="1"/>
    <n v="10.55"/>
    <n v="96.9"/>
    <n v="2"/>
    <n v="2"/>
    <n v="9.59"/>
    <n v="10.42"/>
    <n v="2"/>
  </r>
  <r>
    <x v="21"/>
    <d v="1899-12-30T21:50:15"/>
    <d v="2012-06-16T21:50:15"/>
    <s v="Up"/>
    <n v="1"/>
    <n v="17.38"/>
    <n v="107.4"/>
    <n v="2"/>
    <n v="2"/>
    <n v="9.59"/>
    <n v="10.42"/>
    <n v="2"/>
  </r>
  <r>
    <x v="22"/>
    <d v="1899-12-30T19:27:21"/>
    <d v="2012-06-17T19:27:21"/>
    <s v="Up"/>
    <n v="1"/>
    <n v="16.84"/>
    <n v="98.1"/>
    <n v="2"/>
    <n v="2"/>
    <n v="9.59"/>
    <n v="10.42"/>
    <n v="2"/>
  </r>
  <r>
    <x v="22"/>
    <d v="1899-12-30T19:27:42"/>
    <d v="2012-06-17T19:27:42"/>
    <s v="Up"/>
    <n v="1"/>
    <n v="18.54"/>
    <n v="87.9"/>
    <n v="2"/>
    <n v="2"/>
    <n v="9.59"/>
    <n v="10.42"/>
    <n v="2"/>
  </r>
  <r>
    <x v="22"/>
    <d v="1899-12-30T23:49:42"/>
    <d v="2012-06-17T23:49:42"/>
    <s v="Up"/>
    <n v="1"/>
    <n v="17.399999999999999"/>
    <n v="91.8"/>
    <n v="2"/>
    <n v="2"/>
    <n v="9.59"/>
    <n v="10.42"/>
    <n v="2"/>
  </r>
  <r>
    <x v="23"/>
    <d v="1899-12-30T04:17:21"/>
    <d v="2012-06-18T04:17:21"/>
    <s v="Up"/>
    <n v="1"/>
    <n v="17.82"/>
    <n v="119.1"/>
    <n v="2"/>
    <n v="2"/>
    <n v="9.59"/>
    <n v="10.42"/>
    <n v="2"/>
  </r>
  <r>
    <x v="23"/>
    <d v="1899-12-30T12:18:31"/>
    <d v="2012-06-18T12:18:31"/>
    <s v="Up"/>
    <n v="1"/>
    <n v="11.1"/>
    <n v="107.9"/>
    <n v="2"/>
    <n v="2"/>
    <n v="9.59"/>
    <n v="10.42"/>
    <n v="2"/>
  </r>
  <r>
    <x v="24"/>
    <d v="1899-12-30T01:24:25"/>
    <d v="2012-07-03T01:24:25"/>
    <s v="Up"/>
    <n v="1"/>
    <n v="16.93"/>
    <n v="91.6"/>
    <n v="2"/>
    <n v="2"/>
    <n v="9.59"/>
    <n v="10.42"/>
    <n v="2"/>
  </r>
  <r>
    <x v="25"/>
    <d v="1899-12-30T20:45:31"/>
    <d v="2012-07-04T20:45:31"/>
    <s v="Up"/>
    <n v="1"/>
    <n v="13.66"/>
    <n v="125"/>
    <n v="2"/>
    <n v="2"/>
    <n v="9.59"/>
    <n v="10.42"/>
    <n v="2"/>
  </r>
  <r>
    <x v="25"/>
    <d v="1899-12-30T21:19:35"/>
    <d v="2012-07-04T21:19:35"/>
    <s v="Up"/>
    <n v="1"/>
    <n v="13.72"/>
    <n v="77.3"/>
    <n v="2"/>
    <n v="2"/>
    <n v="9.59"/>
    <n v="10.42"/>
    <n v="2"/>
  </r>
  <r>
    <x v="26"/>
    <d v="1899-12-30T03:45:14"/>
    <d v="2012-07-05T03:45:14"/>
    <s v="Up"/>
    <n v="1"/>
    <n v="13.54"/>
    <n v="96.1"/>
    <n v="2"/>
    <n v="2"/>
    <n v="9.59"/>
    <n v="10.42"/>
    <n v="2"/>
  </r>
  <r>
    <x v="26"/>
    <d v="1899-12-30T22:20:08"/>
    <d v="2012-07-05T22:20:08"/>
    <s v="Up"/>
    <n v="1"/>
    <n v="16.22"/>
    <n v="93.6"/>
    <n v="2"/>
    <n v="2"/>
    <n v="9.59"/>
    <n v="10.42"/>
    <n v="2"/>
  </r>
  <r>
    <x v="26"/>
    <d v="1899-12-30T22:46:16"/>
    <d v="2012-07-05T22:46:16"/>
    <s v="Up"/>
    <n v="1"/>
    <n v="10.31"/>
    <n v="89.1"/>
    <n v="2"/>
    <n v="2"/>
    <n v="9.59"/>
    <n v="10.42"/>
    <n v="1"/>
  </r>
  <r>
    <x v="27"/>
    <d v="1899-12-30T15:19:47"/>
    <d v="2012-07-08T15:19:47"/>
    <s v="Up"/>
    <n v="1"/>
    <n v="17.579999999999998"/>
    <n v="103"/>
    <n v="2"/>
    <n v="2"/>
    <n v="9.59"/>
    <n v="10.42"/>
    <n v="2"/>
  </r>
  <r>
    <x v="27"/>
    <d v="1899-12-30T18:24:56"/>
    <d v="2012-07-08T18:24:56"/>
    <s v="Up"/>
    <n v="1"/>
    <n v="15.57"/>
    <n v="67.3"/>
    <n v="2"/>
    <n v="2"/>
    <n v="9.59"/>
    <n v="10.42"/>
    <n v="2"/>
  </r>
  <r>
    <x v="27"/>
    <d v="1899-12-30T18:57:28"/>
    <d v="2012-07-08T18:57:28"/>
    <s v="Up"/>
    <n v="1"/>
    <n v="15.63"/>
    <n v="79.400000000000006"/>
    <n v="2"/>
    <n v="2"/>
    <n v="9.59"/>
    <n v="10.42"/>
    <n v="2"/>
  </r>
  <r>
    <x v="27"/>
    <d v="1899-12-30T20:18:26"/>
    <d v="2012-07-08T20:18:26"/>
    <s v="Up"/>
    <n v="1"/>
    <n v="14.62"/>
    <n v="81.2"/>
    <n v="2"/>
    <n v="2"/>
    <n v="9.59"/>
    <n v="10.42"/>
    <n v="2"/>
  </r>
  <r>
    <x v="27"/>
    <d v="1899-12-30T21:47:18"/>
    <d v="2012-07-08T21:47:18"/>
    <s v="Up"/>
    <n v="1"/>
    <n v="13.35"/>
    <n v="89.3"/>
    <n v="2"/>
    <n v="2"/>
    <n v="9.59"/>
    <n v="10.42"/>
    <n v="2"/>
  </r>
  <r>
    <x v="28"/>
    <d v="1899-12-30T14:58:03"/>
    <d v="2012-07-09T14:58:03"/>
    <s v="Up"/>
    <n v="1"/>
    <n v="13.74"/>
    <n v="78.900000000000006"/>
    <n v="2"/>
    <n v="2"/>
    <n v="9.59"/>
    <n v="10.42"/>
    <n v="2"/>
  </r>
  <r>
    <x v="28"/>
    <d v="1899-12-30T17:25:58"/>
    <d v="2012-07-09T17:25:58"/>
    <s v="Up"/>
    <n v="1"/>
    <n v="16.32"/>
    <n v="82.8"/>
    <n v="2"/>
    <n v="2"/>
    <n v="9.59"/>
    <n v="10.42"/>
    <n v="2"/>
  </r>
  <r>
    <x v="28"/>
    <d v="1899-12-30T22:45:48"/>
    <d v="2012-07-09T22:45:48"/>
    <s v="Up"/>
    <n v="1"/>
    <n v="17.760000000000002"/>
    <n v="102.7"/>
    <n v="2"/>
    <n v="2"/>
    <n v="9.59"/>
    <n v="10.42"/>
    <n v="2"/>
  </r>
  <r>
    <x v="29"/>
    <d v="1899-12-30T04:22:39"/>
    <d v="2012-07-10T04:22:39"/>
    <s v="Up"/>
    <n v="1"/>
    <n v="12.25"/>
    <n v="90.3"/>
    <n v="2"/>
    <n v="2"/>
    <n v="9.59"/>
    <n v="10.42"/>
    <n v="2"/>
  </r>
  <r>
    <x v="29"/>
    <d v="1899-12-30T15:00:00"/>
    <d v="2012-07-10T15:00:00"/>
    <s v="Up"/>
    <n v="1"/>
    <n v="13.05"/>
    <n v="0"/>
    <n v="2"/>
    <n v="2"/>
    <n v="9.59"/>
    <n v="10.42"/>
    <n v="2"/>
  </r>
  <r>
    <x v="29"/>
    <d v="1899-12-30T18:28:52"/>
    <d v="2012-07-10T18:28:52"/>
    <s v="Up"/>
    <n v="1"/>
    <n v="17.64"/>
    <n v="102.1"/>
    <n v="2"/>
    <n v="2"/>
    <n v="9.59"/>
    <n v="10.42"/>
    <n v="2"/>
  </r>
  <r>
    <x v="29"/>
    <d v="1899-12-30T18:50:45"/>
    <d v="2012-07-10T18:50:45"/>
    <s v="Up"/>
    <n v="1"/>
    <n v="17.829999999999998"/>
    <n v="76.2"/>
    <n v="2"/>
    <n v="2"/>
    <n v="9.59"/>
    <n v="10.42"/>
    <n v="2"/>
  </r>
  <r>
    <x v="29"/>
    <d v="1899-12-30T21:06:17"/>
    <d v="2012-07-10T21:06:17"/>
    <s v="Up"/>
    <n v="1"/>
    <n v="10.24"/>
    <n v="118.3"/>
    <n v="2"/>
    <n v="2"/>
    <n v="9.59"/>
    <n v="10.42"/>
    <n v="1"/>
  </r>
  <r>
    <x v="29"/>
    <d v="1899-12-30T21:18:43"/>
    <d v="2012-07-10T21:18:43"/>
    <s v="Up"/>
    <n v="1"/>
    <n v="13.05"/>
    <n v="102.5"/>
    <n v="2"/>
    <n v="2"/>
    <n v="9.59"/>
    <n v="10.42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75">
  <r>
    <x v="0"/>
    <d v="1899-12-30T20:02:47"/>
    <d v="2012-05-22T20:02:47"/>
    <s v="Up"/>
    <n v="1"/>
    <n v="2.36"/>
    <n v="31.1"/>
    <n v="1"/>
    <n v="1"/>
    <n v="3.33"/>
    <n v="10.42"/>
    <n v="2"/>
  </r>
  <r>
    <x v="1"/>
    <d v="1899-12-30T03:00:12"/>
    <d v="2012-05-28T03:00:12"/>
    <s v="Up"/>
    <n v="1"/>
    <n v="6.98"/>
    <n v="66.599999999999994"/>
    <n v="1"/>
    <n v="2"/>
    <n v="9.59"/>
    <n v="10.42"/>
    <n v="2"/>
  </r>
  <r>
    <x v="2"/>
    <d v="1899-12-30T02:42:17"/>
    <d v="2012-05-29T02:42:17"/>
    <s v="Up"/>
    <n v="1"/>
    <n v="7.31"/>
    <n v="62.8"/>
    <n v="1"/>
    <n v="2"/>
    <n v="9.59"/>
    <n v="10.42"/>
    <n v="2"/>
  </r>
  <r>
    <x v="3"/>
    <d v="1899-12-30T23:39:51"/>
    <d v="2012-06-02T23:39:51"/>
    <s v="Up"/>
    <n v="1"/>
    <n v="4.3499999999999996"/>
    <n v="38.1"/>
    <n v="1"/>
    <n v="2"/>
    <n v="9.59"/>
    <n v="10.42"/>
    <n v="2"/>
  </r>
  <r>
    <x v="4"/>
    <d v="1899-12-30T03:10:49"/>
    <d v="2012-06-04T03:10:49"/>
    <s v="Up"/>
    <n v="1"/>
    <n v="5.77"/>
    <n v="79.400000000000006"/>
    <n v="1"/>
    <n v="2"/>
    <n v="9.59"/>
    <n v="10.42"/>
    <n v="2"/>
  </r>
  <r>
    <x v="5"/>
    <d v="1899-12-30T11:43:17"/>
    <d v="2012-06-05T11:43:17"/>
    <s v="Up"/>
    <n v="1"/>
    <n v="9.4700000000000006"/>
    <n v="87.6"/>
    <n v="1"/>
    <n v="2"/>
    <n v="9.59"/>
    <n v="10.42"/>
    <n v="2"/>
  </r>
  <r>
    <x v="6"/>
    <d v="1899-12-30T00:02:28"/>
    <d v="2012-06-06T00:02:28"/>
    <s v="Up"/>
    <n v="1"/>
    <n v="3.07"/>
    <n v="42.3"/>
    <n v="1"/>
    <n v="2"/>
    <n v="9.59"/>
    <n v="10.42"/>
    <n v="2"/>
  </r>
  <r>
    <x v="6"/>
    <d v="1899-12-30T01:10:25"/>
    <d v="2012-06-06T01:10:25"/>
    <s v="Up"/>
    <n v="1"/>
    <n v="5.9"/>
    <n v="49.1"/>
    <n v="1"/>
    <n v="2"/>
    <n v="9.59"/>
    <n v="10.42"/>
    <n v="2"/>
  </r>
  <r>
    <x v="6"/>
    <d v="1899-12-30T01:10:47"/>
    <d v="2012-06-06T01:10:47"/>
    <s v="Up"/>
    <n v="1"/>
    <n v="5.47"/>
    <n v="73.5"/>
    <n v="1"/>
    <n v="2"/>
    <n v="9.59"/>
    <n v="10.42"/>
    <n v="2"/>
  </r>
  <r>
    <x v="6"/>
    <d v="1899-12-30T03:03:52"/>
    <d v="2012-06-06T03:03:52"/>
    <s v="Up"/>
    <n v="1"/>
    <n v="3.53"/>
    <n v="48.8"/>
    <n v="1"/>
    <n v="2"/>
    <n v="9.59"/>
    <n v="10.42"/>
    <n v="2"/>
  </r>
  <r>
    <x v="7"/>
    <d v="1899-12-30T02:32:45"/>
    <d v="2012-06-07T02:32:45"/>
    <s v="Up"/>
    <n v="1"/>
    <n v="5.33"/>
    <n v="70.900000000000006"/>
    <n v="1"/>
    <n v="2"/>
    <n v="9.59"/>
    <n v="10.42"/>
    <n v="2"/>
  </r>
  <r>
    <x v="7"/>
    <d v="1899-12-30T05:01:55"/>
    <d v="2012-06-07T05:01:55"/>
    <s v="Up"/>
    <n v="1"/>
    <n v="5.7"/>
    <n v="109.7"/>
    <n v="1"/>
    <n v="2"/>
    <n v="9.59"/>
    <n v="10.42"/>
    <n v="2"/>
  </r>
  <r>
    <x v="7"/>
    <d v="1899-12-30T05:11:46"/>
    <d v="2012-06-07T05:11:46"/>
    <s v="Up"/>
    <n v="1"/>
    <n v="8.19"/>
    <n v="70.400000000000006"/>
    <n v="1"/>
    <n v="2"/>
    <n v="9.59"/>
    <n v="10.42"/>
    <n v="2"/>
  </r>
  <r>
    <x v="7"/>
    <d v="1899-12-30T06:06:57"/>
    <d v="2012-06-07T06:06:57"/>
    <s v="Up"/>
    <n v="1"/>
    <n v="5.69"/>
    <n v="57.9"/>
    <n v="1"/>
    <n v="2"/>
    <n v="9.59"/>
    <n v="10.42"/>
    <n v="2"/>
  </r>
  <r>
    <x v="7"/>
    <d v="1899-12-30T15:36:48"/>
    <d v="2012-06-07T15:36:48"/>
    <s v="Up"/>
    <n v="1"/>
    <n v="2.77"/>
    <n v="36.299999999999997"/>
    <n v="1"/>
    <n v="2"/>
    <n v="9.59"/>
    <n v="10.42"/>
    <n v="2"/>
  </r>
  <r>
    <x v="8"/>
    <d v="1899-12-30T01:09:17"/>
    <d v="2012-06-08T01:09:17"/>
    <s v="Up"/>
    <n v="1"/>
    <n v="2.64"/>
    <n v="46.7"/>
    <n v="1"/>
    <n v="2"/>
    <n v="9.59"/>
    <n v="10.42"/>
    <n v="2"/>
  </r>
  <r>
    <x v="8"/>
    <d v="1899-12-30T03:03:57"/>
    <d v="2012-06-08T03:03:57"/>
    <s v="Up"/>
    <n v="1"/>
    <n v="5.66"/>
    <n v="78.5"/>
    <n v="1"/>
    <n v="2"/>
    <n v="9.59"/>
    <n v="10.42"/>
    <n v="2"/>
  </r>
  <r>
    <x v="8"/>
    <d v="1899-12-30T03:05:54"/>
    <d v="2012-06-08T03:05:54"/>
    <s v="Up"/>
    <n v="1"/>
    <n v="2.63"/>
    <n v="47.5"/>
    <n v="1"/>
    <n v="2"/>
    <n v="9.59"/>
    <n v="10.42"/>
    <n v="2"/>
  </r>
  <r>
    <x v="8"/>
    <d v="1899-12-30T15:31:09"/>
    <d v="2012-06-08T15:31:09"/>
    <s v="Up"/>
    <n v="1"/>
    <n v="4.22"/>
    <n v="42.1"/>
    <n v="1"/>
    <n v="2"/>
    <n v="9.59"/>
    <n v="10.42"/>
    <n v="2"/>
  </r>
  <r>
    <x v="8"/>
    <d v="1899-12-30T18:10:30"/>
    <d v="2012-06-08T18:10:30"/>
    <s v="Up"/>
    <n v="1"/>
    <n v="2.54"/>
    <n v="52.2"/>
    <n v="1"/>
    <n v="2"/>
    <n v="9.59"/>
    <n v="10.42"/>
    <n v="2"/>
  </r>
  <r>
    <x v="8"/>
    <d v="1899-12-30T18:13:26"/>
    <d v="2012-06-08T18:13:26"/>
    <s v="Up"/>
    <n v="1"/>
    <n v="4.43"/>
    <n v="74.599999999999994"/>
    <n v="1"/>
    <n v="2"/>
    <n v="9.59"/>
    <n v="10.42"/>
    <n v="2"/>
  </r>
  <r>
    <x v="9"/>
    <d v="1899-12-30T00:38:57"/>
    <d v="2012-06-09T00:38:57"/>
    <s v="Up"/>
    <n v="1"/>
    <n v="1.31"/>
    <n v="48.9"/>
    <n v="1"/>
    <n v="2"/>
    <n v="9.59"/>
    <n v="10.42"/>
    <n v="2"/>
  </r>
  <r>
    <x v="9"/>
    <d v="1899-12-30T01:36:03"/>
    <d v="2012-06-09T01:36:03"/>
    <s v="Up"/>
    <n v="1"/>
    <n v="2.64"/>
    <n v="95.2"/>
    <n v="1"/>
    <n v="2"/>
    <n v="9.59"/>
    <n v="10.42"/>
    <n v="2"/>
  </r>
  <r>
    <x v="9"/>
    <d v="1899-12-30T03:33:56"/>
    <d v="2012-06-09T03:33:56"/>
    <s v="Up"/>
    <n v="1"/>
    <n v="4.45"/>
    <n v="91.9"/>
    <n v="1"/>
    <n v="2"/>
    <n v="9.59"/>
    <n v="10.42"/>
    <n v="2"/>
  </r>
  <r>
    <x v="9"/>
    <d v="1899-12-30T08:34:57"/>
    <d v="2012-06-09T08:34:57"/>
    <s v="Up"/>
    <n v="1"/>
    <n v="3.01"/>
    <n v="39.6"/>
    <n v="1"/>
    <n v="2"/>
    <n v="9.59"/>
    <n v="10.42"/>
    <n v="2"/>
  </r>
  <r>
    <x v="9"/>
    <d v="1899-12-30T13:32:08"/>
    <d v="2012-06-09T13:32:08"/>
    <s v="Up"/>
    <n v="1"/>
    <n v="1.35"/>
    <n v="58.1"/>
    <n v="1"/>
    <n v="2"/>
    <n v="9.59"/>
    <n v="10.42"/>
    <n v="2"/>
  </r>
  <r>
    <x v="9"/>
    <d v="1899-12-30T16:31:42"/>
    <d v="2012-06-09T16:31:42"/>
    <s v="Up"/>
    <n v="1"/>
    <n v="4.3600000000000003"/>
    <n v="93"/>
    <n v="1"/>
    <n v="2"/>
    <n v="9.59"/>
    <n v="10.42"/>
    <n v="2"/>
  </r>
  <r>
    <x v="9"/>
    <d v="1899-12-30T16:42:21"/>
    <d v="2012-06-09T16:42:21"/>
    <s v="Up"/>
    <n v="1"/>
    <n v="2.72"/>
    <n v="63.1"/>
    <n v="1"/>
    <n v="2"/>
    <n v="9.59"/>
    <n v="10.42"/>
    <n v="2"/>
  </r>
  <r>
    <x v="10"/>
    <d v="1899-12-30T01:37:13"/>
    <d v="2012-06-10T01:37:13"/>
    <s v="Up"/>
    <n v="1"/>
    <n v="2.42"/>
    <n v="92.4"/>
    <n v="1"/>
    <n v="2"/>
    <n v="9.59"/>
    <n v="10.42"/>
    <n v="2"/>
  </r>
  <r>
    <x v="10"/>
    <d v="1899-12-30T04:30:45"/>
    <d v="2012-06-10T04:30:45"/>
    <s v="Up"/>
    <n v="1"/>
    <n v="1.23"/>
    <n v="81.2"/>
    <n v="1"/>
    <n v="2"/>
    <n v="9.59"/>
    <n v="10.42"/>
    <n v="2"/>
  </r>
  <r>
    <x v="10"/>
    <d v="1899-12-30T05:12:11"/>
    <d v="2012-06-10T05:12:11"/>
    <s v="Up"/>
    <n v="1"/>
    <n v="2.74"/>
    <n v="48"/>
    <n v="1"/>
    <n v="2"/>
    <n v="9.59"/>
    <n v="10.42"/>
    <n v="2"/>
  </r>
  <r>
    <x v="10"/>
    <d v="1899-12-30T07:44:52"/>
    <d v="2012-06-10T07:44:52"/>
    <s v="Up"/>
    <n v="1"/>
    <n v="10.07"/>
    <n v="95.1"/>
    <n v="1"/>
    <n v="2"/>
    <n v="9.59"/>
    <n v="10.42"/>
    <n v="1"/>
  </r>
  <r>
    <x v="10"/>
    <d v="1899-12-30T08:42:32"/>
    <d v="2012-06-10T08:42:32"/>
    <s v="Up"/>
    <n v="1"/>
    <n v="4.33"/>
    <n v="91.4"/>
    <n v="1"/>
    <n v="2"/>
    <n v="9.59"/>
    <n v="10.42"/>
    <n v="2"/>
  </r>
  <r>
    <x v="10"/>
    <d v="1899-12-30T10:35:57"/>
    <d v="2012-06-10T10:35:57"/>
    <s v="Up"/>
    <n v="1"/>
    <n v="2.93"/>
    <n v="47.4"/>
    <n v="1"/>
    <n v="2"/>
    <n v="9.59"/>
    <n v="10.42"/>
    <n v="2"/>
  </r>
  <r>
    <x v="10"/>
    <d v="1899-12-30T15:33:49"/>
    <d v="2012-06-10T15:33:49"/>
    <s v="Up"/>
    <n v="1"/>
    <n v="1.56"/>
    <n v="54.7"/>
    <n v="1"/>
    <n v="2"/>
    <n v="9.59"/>
    <n v="10.42"/>
    <n v="2"/>
  </r>
  <r>
    <x v="10"/>
    <d v="1899-12-30T18:02:02"/>
    <d v="2012-06-10T18:02:02"/>
    <s v="Up"/>
    <n v="1"/>
    <n v="2.08"/>
    <n v="45.6"/>
    <n v="1"/>
    <n v="2"/>
    <n v="9.59"/>
    <n v="10.42"/>
    <n v="2"/>
  </r>
  <r>
    <x v="10"/>
    <d v="1899-12-30T18:35:17"/>
    <d v="2012-06-10T18:35:17"/>
    <s v="Up"/>
    <n v="1"/>
    <n v="2.3199999999999998"/>
    <n v="51.3"/>
    <n v="1"/>
    <n v="2"/>
    <n v="9.59"/>
    <n v="10.42"/>
    <n v="2"/>
  </r>
  <r>
    <x v="11"/>
    <d v="1899-12-30T00:14:51"/>
    <d v="2012-06-11T00:14:51"/>
    <s v="Up"/>
    <n v="1"/>
    <n v="0.9"/>
    <n v="69.3"/>
    <n v="1"/>
    <n v="2"/>
    <n v="9.59"/>
    <n v="10.42"/>
    <n v="2"/>
  </r>
  <r>
    <x v="11"/>
    <d v="1899-12-30T01:14:12"/>
    <d v="2012-06-11T01:14:12"/>
    <s v="Up"/>
    <n v="1"/>
    <n v="2.95"/>
    <n v="73.900000000000006"/>
    <n v="1"/>
    <n v="2"/>
    <n v="9.59"/>
    <n v="10.42"/>
    <n v="2"/>
  </r>
  <r>
    <x v="11"/>
    <d v="1899-12-30T01:33:32"/>
    <d v="2012-06-11T01:33:32"/>
    <s v="Up"/>
    <n v="1"/>
    <n v="3.5"/>
    <n v="75.400000000000006"/>
    <n v="1"/>
    <n v="2"/>
    <n v="9.59"/>
    <n v="10.42"/>
    <n v="2"/>
  </r>
  <r>
    <x v="11"/>
    <d v="1899-12-30T01:41:28"/>
    <d v="2012-06-11T01:41:28"/>
    <s v="Up"/>
    <n v="1"/>
    <n v="1.57"/>
    <n v="60.2"/>
    <n v="1"/>
    <n v="2"/>
    <n v="9.59"/>
    <n v="10.42"/>
    <n v="2"/>
  </r>
  <r>
    <x v="11"/>
    <d v="1899-12-30T01:43:12"/>
    <d v="2012-06-11T01:43:12"/>
    <s v="Up"/>
    <n v="1"/>
    <n v="7.04"/>
    <n v="97"/>
    <n v="1"/>
    <n v="2"/>
    <n v="9.59"/>
    <n v="10.42"/>
    <n v="2"/>
  </r>
  <r>
    <x v="11"/>
    <d v="1899-12-30T02:04:07"/>
    <d v="2012-06-11T02:04:07"/>
    <s v="Up"/>
    <n v="1"/>
    <n v="8.85"/>
    <n v="102.9"/>
    <n v="1"/>
    <n v="2"/>
    <n v="9.59"/>
    <n v="10.42"/>
    <n v="2"/>
  </r>
  <r>
    <x v="11"/>
    <d v="1899-12-30T02:06:31"/>
    <d v="2012-06-11T02:06:31"/>
    <s v="Up"/>
    <n v="1"/>
    <n v="7.91"/>
    <n v="63.6"/>
    <n v="1"/>
    <n v="2"/>
    <n v="9.59"/>
    <n v="10.42"/>
    <n v="2"/>
  </r>
  <r>
    <x v="11"/>
    <d v="1899-12-30T02:08:52"/>
    <d v="2012-06-11T02:08:52"/>
    <s v="Up"/>
    <n v="1"/>
    <n v="3.25"/>
    <n v="68.900000000000006"/>
    <n v="1"/>
    <n v="2"/>
    <n v="9.59"/>
    <n v="10.42"/>
    <n v="2"/>
  </r>
  <r>
    <x v="11"/>
    <d v="1899-12-30T02:12:20"/>
    <d v="2012-06-11T02:12:20"/>
    <s v="Up"/>
    <n v="1"/>
    <n v="9.84"/>
    <n v="105.6"/>
    <n v="1"/>
    <n v="2"/>
    <n v="9.59"/>
    <n v="10.42"/>
    <n v="1"/>
  </r>
  <r>
    <x v="11"/>
    <d v="1899-12-30T05:30:36"/>
    <d v="2012-06-11T05:30:36"/>
    <s v="Up"/>
    <n v="1"/>
    <n v="1.77"/>
    <n v="57.8"/>
    <n v="1"/>
    <n v="2"/>
    <n v="9.59"/>
    <n v="10.42"/>
    <n v="2"/>
  </r>
  <r>
    <x v="11"/>
    <d v="1899-12-30T05:44:14"/>
    <d v="2012-06-11T05:44:14"/>
    <s v="Up"/>
    <n v="1"/>
    <n v="5.18"/>
    <n v="76.2"/>
    <n v="1"/>
    <n v="2"/>
    <n v="9.59"/>
    <n v="10.42"/>
    <n v="2"/>
  </r>
  <r>
    <x v="11"/>
    <d v="1899-12-30T06:06:40"/>
    <d v="2012-06-11T06:06:40"/>
    <s v="Up"/>
    <n v="1"/>
    <n v="1.93"/>
    <n v="51.5"/>
    <n v="1"/>
    <n v="2"/>
    <n v="9.59"/>
    <n v="10.42"/>
    <n v="2"/>
  </r>
  <r>
    <x v="11"/>
    <d v="1899-12-30T09:14:21"/>
    <d v="2012-06-11T09:14:21"/>
    <s v="Dn"/>
    <n v="-2"/>
    <n v="2.86"/>
    <n v="42.8"/>
    <n v="1"/>
    <n v="2"/>
    <n v="9.59"/>
    <n v="10.42"/>
    <n v="-4"/>
  </r>
  <r>
    <x v="11"/>
    <d v="1899-12-30T09:43:18"/>
    <d v="2012-06-11T09:43:18"/>
    <s v="Up"/>
    <n v="1"/>
    <n v="4.43"/>
    <n v="79.7"/>
    <n v="1"/>
    <n v="2"/>
    <n v="9.59"/>
    <n v="10.42"/>
    <n v="2"/>
  </r>
  <r>
    <x v="11"/>
    <d v="1899-12-30T11:39:36"/>
    <d v="2012-06-11T11:39:36"/>
    <s v="Up"/>
    <n v="1"/>
    <n v="7.95"/>
    <n v="70.900000000000006"/>
    <n v="1"/>
    <n v="2"/>
    <n v="9.59"/>
    <n v="10.42"/>
    <n v="2"/>
  </r>
  <r>
    <x v="11"/>
    <d v="1899-12-30T12:06:03"/>
    <d v="2012-06-11T12:06:03"/>
    <s v="Up"/>
    <n v="1"/>
    <n v="1.18"/>
    <n v="64.900000000000006"/>
    <n v="1"/>
    <n v="2"/>
    <n v="9.59"/>
    <n v="10.42"/>
    <n v="2"/>
  </r>
  <r>
    <x v="11"/>
    <d v="1899-12-30T15:35:32"/>
    <d v="2012-06-11T15:35:32"/>
    <s v="Up"/>
    <n v="1"/>
    <n v="4.74"/>
    <n v="81.599999999999994"/>
    <n v="1"/>
    <n v="2"/>
    <n v="9.59"/>
    <n v="10.42"/>
    <n v="2"/>
  </r>
  <r>
    <x v="11"/>
    <d v="1899-12-30T15:41:48"/>
    <d v="2012-06-11T15:41:48"/>
    <s v="Up"/>
    <n v="1"/>
    <n v="2"/>
    <n v="53.4"/>
    <n v="1"/>
    <n v="2"/>
    <n v="9.59"/>
    <n v="10.42"/>
    <n v="2"/>
  </r>
  <r>
    <x v="11"/>
    <d v="1899-12-30T23:12:02"/>
    <d v="2012-06-11T23:12:02"/>
    <s v="Up"/>
    <n v="1"/>
    <n v="7.42"/>
    <n v="101.4"/>
    <n v="1"/>
    <n v="2"/>
    <n v="9.59"/>
    <n v="10.42"/>
    <n v="2"/>
  </r>
  <r>
    <x v="12"/>
    <d v="1899-12-30T02:08:22"/>
    <d v="2012-06-12T02:08:22"/>
    <s v="Up"/>
    <n v="1"/>
    <n v="6.02"/>
    <n v="63.3"/>
    <n v="1"/>
    <n v="2"/>
    <n v="9.59"/>
    <n v="10.42"/>
    <n v="2"/>
  </r>
  <r>
    <x v="12"/>
    <d v="1899-12-30T15:34:42"/>
    <d v="2012-06-12T15:34:42"/>
    <s v="Dn"/>
    <n v="-2"/>
    <n v="3.25"/>
    <n v="65.7"/>
    <n v="1"/>
    <n v="2"/>
    <n v="9.59"/>
    <n v="10.42"/>
    <n v="-4"/>
  </r>
  <r>
    <x v="12"/>
    <d v="1899-12-30T17:09:48"/>
    <d v="2012-06-12T17:09:48"/>
    <s v="Up"/>
    <n v="1"/>
    <n v="7.66"/>
    <n v="103.7"/>
    <n v="1"/>
    <n v="2"/>
    <n v="9.59"/>
    <n v="10.42"/>
    <n v="2"/>
  </r>
  <r>
    <x v="12"/>
    <d v="1899-12-30T22:43:30"/>
    <d v="2012-06-12T22:43:30"/>
    <s v="Up"/>
    <n v="1"/>
    <n v="7.35"/>
    <n v="71.2"/>
    <n v="1"/>
    <n v="2"/>
    <n v="9.59"/>
    <n v="10.42"/>
    <n v="2"/>
  </r>
  <r>
    <x v="12"/>
    <d v="1899-12-30T23:31:29"/>
    <d v="2012-06-12T23:31:29"/>
    <s v="Up"/>
    <n v="1"/>
    <n v="1.23"/>
    <n v="58.6"/>
    <n v="1"/>
    <n v="2"/>
    <n v="9.59"/>
    <n v="10.42"/>
    <n v="2"/>
  </r>
  <r>
    <x v="13"/>
    <d v="1899-12-30T01:38:25"/>
    <d v="2012-06-13T01:38:25"/>
    <s v="Up"/>
    <n v="1"/>
    <n v="2.9"/>
    <n v="89.5"/>
    <n v="1"/>
    <n v="2"/>
    <n v="9.59"/>
    <n v="10.42"/>
    <n v="2"/>
  </r>
  <r>
    <x v="13"/>
    <d v="1899-12-30T04:08:51"/>
    <d v="2012-06-13T04:08:51"/>
    <s v="Up"/>
    <n v="1"/>
    <n v="7.79"/>
    <n v="101.4"/>
    <n v="1"/>
    <n v="2"/>
    <n v="9.59"/>
    <n v="10.42"/>
    <n v="2"/>
  </r>
  <r>
    <x v="13"/>
    <d v="1899-12-30T19:04:03"/>
    <d v="2012-06-13T19:04:03"/>
    <s v="Dn"/>
    <n v="-2"/>
    <n v="2.95"/>
    <n v="47.6"/>
    <n v="1"/>
    <n v="2"/>
    <n v="9.59"/>
    <n v="10.42"/>
    <n v="-4"/>
  </r>
  <r>
    <x v="14"/>
    <d v="1899-12-30T00:10:11"/>
    <d v="2012-06-14T00:10:11"/>
    <s v="Up"/>
    <n v="1"/>
    <n v="6.33"/>
    <n v="108.4"/>
    <n v="1"/>
    <n v="2"/>
    <n v="9.59"/>
    <n v="10.42"/>
    <n v="2"/>
  </r>
  <r>
    <x v="14"/>
    <d v="1899-12-30T04:31:04"/>
    <d v="2012-06-14T04:31:04"/>
    <s v="Up"/>
    <n v="1"/>
    <n v="4.87"/>
    <n v="100.8"/>
    <n v="1"/>
    <n v="2"/>
    <n v="9.59"/>
    <n v="10.42"/>
    <n v="2"/>
  </r>
  <r>
    <x v="14"/>
    <d v="1899-12-30T10:38:29"/>
    <d v="2012-06-14T10:38:29"/>
    <s v="Up"/>
    <n v="1"/>
    <n v="6.21"/>
    <n v="89.7"/>
    <n v="1"/>
    <n v="2"/>
    <n v="9.59"/>
    <n v="10.42"/>
    <n v="2"/>
  </r>
  <r>
    <x v="14"/>
    <d v="1899-12-30T12:08:00"/>
    <d v="2012-06-14T12:08:00"/>
    <s v="Up"/>
    <n v="1"/>
    <n v="2.09"/>
    <n v="62.8"/>
    <n v="1"/>
    <n v="2"/>
    <n v="9.59"/>
    <n v="10.42"/>
    <n v="2"/>
  </r>
  <r>
    <x v="14"/>
    <d v="1899-12-30T12:35:26"/>
    <d v="2012-06-14T12:35:26"/>
    <s v="Up"/>
    <n v="1"/>
    <n v="2.1800000000000002"/>
    <n v="56.5"/>
    <n v="1"/>
    <n v="2"/>
    <n v="9.59"/>
    <n v="10.42"/>
    <n v="2"/>
  </r>
  <r>
    <x v="14"/>
    <d v="1899-12-30T12:38:33"/>
    <d v="2012-06-14T12:38:33"/>
    <s v="Up"/>
    <n v="1"/>
    <n v="1.97"/>
    <n v="52.7"/>
    <n v="1"/>
    <n v="2"/>
    <n v="9.59"/>
    <n v="10.42"/>
    <n v="2"/>
  </r>
  <r>
    <x v="14"/>
    <d v="1899-12-30T15:41:56"/>
    <d v="2012-06-14T15:41:56"/>
    <s v="Up"/>
    <n v="1"/>
    <n v="8.1199999999999992"/>
    <n v="113.6"/>
    <n v="1"/>
    <n v="2"/>
    <n v="9.59"/>
    <n v="10.42"/>
    <n v="2"/>
  </r>
  <r>
    <x v="14"/>
    <d v="1899-12-30T17:32:03"/>
    <d v="2012-06-14T17:32:03"/>
    <s v="Dn"/>
    <n v="-2"/>
    <n v="1.73"/>
    <n v="47.3"/>
    <n v="1"/>
    <n v="2"/>
    <n v="9.59"/>
    <n v="10.42"/>
    <n v="-4"/>
  </r>
  <r>
    <x v="14"/>
    <d v="1899-12-30T18:01:23"/>
    <d v="2012-06-14T18:01:23"/>
    <s v="Up"/>
    <n v="1"/>
    <n v="7.92"/>
    <n v="79.099999999999994"/>
    <n v="1"/>
    <n v="2"/>
    <n v="9.59"/>
    <n v="10.42"/>
    <n v="2"/>
  </r>
  <r>
    <x v="14"/>
    <d v="1899-12-30T22:03:41"/>
    <d v="2012-06-14T22:03:41"/>
    <s v="Up"/>
    <n v="1"/>
    <n v="9.2200000000000006"/>
    <n v="123.5"/>
    <n v="1"/>
    <n v="2"/>
    <n v="9.59"/>
    <n v="10.42"/>
    <n v="2"/>
  </r>
  <r>
    <x v="14"/>
    <d v="1899-12-30T22:07:44"/>
    <d v="2012-06-14T22:07:44"/>
    <s v="Up"/>
    <n v="1"/>
    <n v="8.07"/>
    <n v="106"/>
    <n v="1"/>
    <n v="2"/>
    <n v="9.59"/>
    <n v="10.42"/>
    <n v="2"/>
  </r>
  <r>
    <x v="14"/>
    <d v="1899-12-30T22:08:49"/>
    <d v="2012-06-14T22:08:49"/>
    <s v="Up"/>
    <n v="1"/>
    <n v="3.79"/>
    <n v="41.8"/>
    <n v="1"/>
    <n v="2"/>
    <n v="9.59"/>
    <n v="10.42"/>
    <n v="2"/>
  </r>
  <r>
    <x v="14"/>
    <d v="1899-12-30T22:38:44"/>
    <d v="2012-06-14T22:38:44"/>
    <s v="Up"/>
    <n v="1"/>
    <n v="3.35"/>
    <n v="43.4"/>
    <n v="1"/>
    <n v="2"/>
    <n v="9.59"/>
    <n v="10.42"/>
    <n v="2"/>
  </r>
  <r>
    <x v="15"/>
    <d v="1899-12-30T05:00:40"/>
    <d v="2012-06-15T05:00:40"/>
    <s v="Up"/>
    <n v="1"/>
    <n v="7.09"/>
    <n v="98.4"/>
    <n v="1"/>
    <n v="2"/>
    <n v="9.59"/>
    <n v="10.42"/>
    <n v="2"/>
  </r>
  <r>
    <x v="15"/>
    <d v="1899-12-30T05:40:32"/>
    <d v="2012-06-15T05:40:32"/>
    <s v="Up"/>
    <n v="1"/>
    <n v="6.83"/>
    <n v="106.4"/>
    <n v="1"/>
    <n v="2"/>
    <n v="9.59"/>
    <n v="10.42"/>
    <n v="2"/>
  </r>
  <r>
    <x v="15"/>
    <d v="1899-12-30T06:03:12"/>
    <d v="2012-06-15T06:03:12"/>
    <s v="Up"/>
    <n v="1"/>
    <n v="7.3"/>
    <n v="90.7"/>
    <n v="1"/>
    <n v="2"/>
    <n v="9.59"/>
    <n v="10.42"/>
    <n v="2"/>
  </r>
  <r>
    <x v="15"/>
    <d v="1899-12-30T06:10:07"/>
    <d v="2012-06-15T06:10:07"/>
    <s v="Up"/>
    <n v="1"/>
    <n v="7.44"/>
    <n v="88.9"/>
    <n v="1"/>
    <n v="2"/>
    <n v="9.59"/>
    <n v="10.42"/>
    <n v="2"/>
  </r>
  <r>
    <x v="15"/>
    <d v="1899-12-30T15:35:11"/>
    <d v="2012-06-15T15:35:11"/>
    <s v="Up"/>
    <n v="1"/>
    <n v="3.14"/>
    <n v="48.3"/>
    <n v="1"/>
    <n v="2"/>
    <n v="9.59"/>
    <n v="10.42"/>
    <n v="2"/>
  </r>
  <r>
    <x v="15"/>
    <d v="1899-12-30T17:09:30"/>
    <d v="2012-06-15T17:09:30"/>
    <s v="Up"/>
    <n v="1"/>
    <n v="7.95"/>
    <n v="112.7"/>
    <n v="1"/>
    <n v="2"/>
    <n v="9.59"/>
    <n v="10.42"/>
    <n v="2"/>
  </r>
  <r>
    <x v="15"/>
    <d v="1899-12-30T23:44:09"/>
    <d v="2012-06-15T23:44:09"/>
    <s v="Up"/>
    <n v="1"/>
    <n v="3.59"/>
    <n v="41.2"/>
    <n v="1"/>
    <n v="2"/>
    <n v="9.59"/>
    <n v="10.42"/>
    <n v="2"/>
  </r>
  <r>
    <x v="16"/>
    <d v="1899-12-30T02:30:08"/>
    <d v="2012-06-16T02:30:08"/>
    <s v="Up"/>
    <n v="1"/>
    <n v="1.99"/>
    <n v="46.4"/>
    <n v="1"/>
    <n v="2"/>
    <n v="9.59"/>
    <n v="10.42"/>
    <n v="2"/>
  </r>
  <r>
    <x v="16"/>
    <d v="1899-12-30T02:39:07"/>
    <d v="2012-06-16T02:39:07"/>
    <s v="Up"/>
    <n v="1"/>
    <n v="1.1399999999999999"/>
    <n v="51.9"/>
    <n v="1"/>
    <n v="2"/>
    <n v="9.59"/>
    <n v="10.42"/>
    <n v="2"/>
  </r>
  <r>
    <x v="16"/>
    <d v="1899-12-30T06:02:54"/>
    <d v="2012-06-16T06:02:54"/>
    <s v="Up"/>
    <n v="1"/>
    <n v="8.82"/>
    <n v="82.8"/>
    <n v="1"/>
    <n v="2"/>
    <n v="9.59"/>
    <n v="10.42"/>
    <n v="2"/>
  </r>
  <r>
    <x v="16"/>
    <d v="1899-12-30T06:36:11"/>
    <d v="2012-06-16T06:36:11"/>
    <s v="Up"/>
    <n v="1"/>
    <n v="2.5499999999999998"/>
    <n v="49"/>
    <n v="1"/>
    <n v="2"/>
    <n v="9.59"/>
    <n v="10.42"/>
    <n v="2"/>
  </r>
  <r>
    <x v="16"/>
    <d v="1899-12-30T13:14:10"/>
    <d v="2012-06-16T13:14:10"/>
    <s v="Up"/>
    <n v="1"/>
    <n v="7.94"/>
    <n v="110.3"/>
    <n v="1"/>
    <n v="2"/>
    <n v="9.59"/>
    <n v="10.42"/>
    <n v="2"/>
  </r>
  <r>
    <x v="16"/>
    <d v="1899-12-30T13:33:39"/>
    <d v="2012-06-16T13:33:39"/>
    <s v="Up"/>
    <n v="1"/>
    <n v="5.38"/>
    <n v="57"/>
    <n v="1"/>
    <n v="2"/>
    <n v="9.59"/>
    <n v="10.42"/>
    <n v="2"/>
  </r>
  <r>
    <x v="16"/>
    <d v="1899-12-30T14:11:12"/>
    <d v="2012-06-16T14:11:12"/>
    <s v="Up"/>
    <n v="1"/>
    <n v="7.6"/>
    <n v="110.4"/>
    <n v="1"/>
    <n v="2"/>
    <n v="9.59"/>
    <n v="10.42"/>
    <n v="2"/>
  </r>
  <r>
    <x v="16"/>
    <d v="1899-12-30T22:39:18"/>
    <d v="2012-06-16T22:39:18"/>
    <s v="Up"/>
    <n v="1"/>
    <n v="8.1300000000000008"/>
    <n v="125.3"/>
    <n v="1"/>
    <n v="2"/>
    <n v="9.59"/>
    <n v="10.42"/>
    <n v="2"/>
  </r>
  <r>
    <x v="17"/>
    <d v="1899-12-30T01:06:50"/>
    <d v="2012-06-17T01:06:50"/>
    <s v="Up"/>
    <n v="1"/>
    <n v="3.29"/>
    <n v="52.7"/>
    <n v="1"/>
    <n v="2"/>
    <n v="9.59"/>
    <n v="10.42"/>
    <n v="2"/>
  </r>
  <r>
    <x v="17"/>
    <d v="1899-12-30T01:43:07"/>
    <d v="2012-06-17T01:43:07"/>
    <s v="Up"/>
    <n v="1"/>
    <n v="5.98"/>
    <n v="78.2"/>
    <n v="1"/>
    <n v="2"/>
    <n v="9.59"/>
    <n v="10.42"/>
    <n v="2"/>
  </r>
  <r>
    <x v="17"/>
    <d v="1899-12-30T02:38:16"/>
    <d v="2012-06-17T02:38:16"/>
    <s v="Up"/>
    <n v="1"/>
    <n v="2.35"/>
    <n v="50.5"/>
    <n v="1"/>
    <n v="2"/>
    <n v="9.59"/>
    <n v="10.42"/>
    <n v="2"/>
  </r>
  <r>
    <x v="17"/>
    <d v="1899-12-30T02:40:07"/>
    <d v="2012-06-17T02:40:07"/>
    <s v="Up"/>
    <n v="1"/>
    <n v="7.61"/>
    <n v="97.5"/>
    <n v="1"/>
    <n v="2"/>
    <n v="9.59"/>
    <n v="10.42"/>
    <n v="2"/>
  </r>
  <r>
    <x v="17"/>
    <d v="1899-12-30T03:38:17"/>
    <d v="2012-06-17T03:38:17"/>
    <s v="Dn"/>
    <n v="-2"/>
    <n v="3.36"/>
    <n v="50.7"/>
    <n v="1"/>
    <n v="2"/>
    <n v="9.59"/>
    <n v="10.42"/>
    <n v="-4"/>
  </r>
  <r>
    <x v="17"/>
    <d v="1899-12-30T08:04:00"/>
    <d v="2012-06-17T08:04:00"/>
    <s v="Up"/>
    <n v="1"/>
    <n v="3.41"/>
    <n v="66.8"/>
    <n v="1"/>
    <n v="2"/>
    <n v="9.59"/>
    <n v="10.42"/>
    <n v="2"/>
  </r>
  <r>
    <x v="17"/>
    <d v="1899-12-30T08:30:07"/>
    <d v="2012-06-17T08:30:07"/>
    <s v="Up"/>
    <n v="1"/>
    <n v="1.37"/>
    <n v="36.5"/>
    <n v="1"/>
    <n v="2"/>
    <n v="9.59"/>
    <n v="10.42"/>
    <n v="2"/>
  </r>
  <r>
    <x v="17"/>
    <d v="1899-12-30T15:31:59"/>
    <d v="2012-06-17T15:31:59"/>
    <s v="Up"/>
    <n v="1"/>
    <n v="3.44"/>
    <n v="45.1"/>
    <n v="1"/>
    <n v="2"/>
    <n v="9.59"/>
    <n v="10.42"/>
    <n v="2"/>
  </r>
  <r>
    <x v="17"/>
    <d v="1899-12-30T20:12:36"/>
    <d v="2012-06-17T20:12:36"/>
    <s v="Up"/>
    <n v="1"/>
    <n v="6"/>
    <n v="93"/>
    <n v="1"/>
    <n v="2"/>
    <n v="9.59"/>
    <n v="10.42"/>
    <n v="2"/>
  </r>
  <r>
    <x v="17"/>
    <d v="1899-12-30T20:14:56"/>
    <d v="2012-06-17T20:14:56"/>
    <s v="Up"/>
    <n v="1"/>
    <n v="7.52"/>
    <n v="79"/>
    <n v="1"/>
    <n v="2"/>
    <n v="9.59"/>
    <n v="10.42"/>
    <n v="2"/>
  </r>
  <r>
    <x v="17"/>
    <d v="1899-12-30T22:00:46"/>
    <d v="2012-06-17T22:00:46"/>
    <s v="Up"/>
    <n v="1"/>
    <n v="3.32"/>
    <n v="56.3"/>
    <n v="1"/>
    <n v="2"/>
    <n v="9.59"/>
    <n v="10.42"/>
    <n v="2"/>
  </r>
  <r>
    <x v="17"/>
    <d v="1899-12-30T23:07:27"/>
    <d v="2012-06-17T23:07:27"/>
    <s v="Up"/>
    <n v="1"/>
    <n v="6.12"/>
    <n v="88.1"/>
    <n v="1"/>
    <n v="2"/>
    <n v="9.59"/>
    <n v="10.42"/>
    <n v="2"/>
  </r>
  <r>
    <x v="17"/>
    <d v="1899-12-30T23:08:47"/>
    <d v="2012-06-17T23:08:47"/>
    <s v="Up"/>
    <n v="1"/>
    <n v="8.43"/>
    <n v="99.9"/>
    <n v="1"/>
    <n v="2"/>
    <n v="9.59"/>
    <n v="10.42"/>
    <n v="2"/>
  </r>
  <r>
    <x v="18"/>
    <d v="1899-12-30T01:03:49"/>
    <d v="2012-06-18T01:03:49"/>
    <s v="Up"/>
    <n v="1"/>
    <n v="5.83"/>
    <n v="91.3"/>
    <n v="1"/>
    <n v="2"/>
    <n v="9.59"/>
    <n v="10.42"/>
    <n v="2"/>
  </r>
  <r>
    <x v="18"/>
    <d v="1899-12-30T01:04:51"/>
    <d v="2012-06-18T01:04:51"/>
    <s v="Up"/>
    <n v="1"/>
    <n v="1.21"/>
    <n v="42.6"/>
    <n v="1"/>
    <n v="2"/>
    <n v="9.59"/>
    <n v="10.42"/>
    <n v="2"/>
  </r>
  <r>
    <x v="18"/>
    <d v="1899-12-30T01:05:28"/>
    <d v="2012-06-18T01:05:28"/>
    <s v="Up"/>
    <n v="1"/>
    <n v="3.18"/>
    <n v="55.9"/>
    <n v="1"/>
    <n v="2"/>
    <n v="9.59"/>
    <n v="10.42"/>
    <n v="2"/>
  </r>
  <r>
    <x v="18"/>
    <d v="1899-12-30T01:06:38"/>
    <d v="2012-06-18T01:06:38"/>
    <s v="Up"/>
    <n v="1"/>
    <n v="2.09"/>
    <n v="47.2"/>
    <n v="1"/>
    <n v="2"/>
    <n v="9.59"/>
    <n v="10.42"/>
    <n v="2"/>
  </r>
  <r>
    <x v="18"/>
    <d v="1899-12-30T01:12:51"/>
    <d v="2012-06-18T01:12:51"/>
    <s v="Up"/>
    <n v="1"/>
    <n v="2.14"/>
    <n v="48.2"/>
    <n v="1"/>
    <n v="2"/>
    <n v="9.59"/>
    <n v="10.42"/>
    <n v="2"/>
  </r>
  <r>
    <x v="18"/>
    <d v="1899-12-30T01:33:48"/>
    <d v="2012-06-18T01:33:48"/>
    <s v="Up"/>
    <n v="1"/>
    <n v="3.35"/>
    <n v="66.3"/>
    <n v="1"/>
    <n v="2"/>
    <n v="9.59"/>
    <n v="10.42"/>
    <n v="2"/>
  </r>
  <r>
    <x v="18"/>
    <d v="1899-12-30T03:10:12"/>
    <d v="2012-06-18T03:10:12"/>
    <s v="Up"/>
    <n v="1"/>
    <n v="4.49"/>
    <n v="95.8"/>
    <n v="1"/>
    <n v="2"/>
    <n v="9.59"/>
    <n v="10.42"/>
    <n v="2"/>
  </r>
  <r>
    <x v="18"/>
    <d v="1899-12-30T04:02:13"/>
    <d v="2012-06-18T04:02:13"/>
    <s v="Up"/>
    <n v="1"/>
    <n v="7.77"/>
    <n v="120.4"/>
    <n v="1"/>
    <n v="2"/>
    <n v="9.59"/>
    <n v="10.42"/>
    <n v="2"/>
  </r>
  <r>
    <x v="18"/>
    <d v="1899-12-30T05:44:01"/>
    <d v="2012-06-18T05:44:01"/>
    <s v="Up"/>
    <n v="1"/>
    <n v="4.12"/>
    <n v="94.1"/>
    <n v="1"/>
    <n v="2"/>
    <n v="9.59"/>
    <n v="10.42"/>
    <n v="2"/>
  </r>
  <r>
    <x v="18"/>
    <d v="1899-12-30T08:09:52"/>
    <d v="2012-06-18T08:09:52"/>
    <s v="Up"/>
    <n v="1"/>
    <n v="3"/>
    <n v="95.8"/>
    <n v="1"/>
    <n v="2"/>
    <n v="9.59"/>
    <n v="10.42"/>
    <n v="2"/>
  </r>
  <r>
    <x v="18"/>
    <d v="1899-12-30T08:42:26"/>
    <d v="2012-06-18T08:42:26"/>
    <s v="Up"/>
    <n v="1"/>
    <n v="1.59"/>
    <n v="38.299999999999997"/>
    <n v="1"/>
    <n v="2"/>
    <n v="9.59"/>
    <n v="10.42"/>
    <n v="2"/>
  </r>
  <r>
    <x v="18"/>
    <d v="1899-12-30T09:00:10"/>
    <d v="2012-06-18T09:00:10"/>
    <s v="Up"/>
    <n v="1"/>
    <n v="4.08"/>
    <n v="70.5"/>
    <n v="1"/>
    <n v="2"/>
    <n v="9.59"/>
    <n v="10.42"/>
    <n v="2"/>
  </r>
  <r>
    <x v="18"/>
    <d v="1899-12-30T09:04:36"/>
    <d v="2012-06-18T09:04:36"/>
    <s v="Up"/>
    <n v="1"/>
    <n v="2.7"/>
    <n v="33.200000000000003"/>
    <n v="1"/>
    <n v="2"/>
    <n v="9.59"/>
    <n v="10.42"/>
    <n v="2"/>
  </r>
  <r>
    <x v="18"/>
    <d v="1899-12-30T11:36:28"/>
    <d v="2012-06-18T11:36:28"/>
    <s v="Up"/>
    <n v="1"/>
    <n v="6.01"/>
    <n v="73.2"/>
    <n v="1"/>
    <n v="2"/>
    <n v="9.59"/>
    <n v="10.42"/>
    <n v="2"/>
  </r>
  <r>
    <x v="18"/>
    <d v="1899-12-30T12:09:41"/>
    <d v="2012-06-18T12:09:41"/>
    <s v="Up"/>
    <n v="1"/>
    <n v="2.77"/>
    <n v="68.8"/>
    <n v="1"/>
    <n v="2"/>
    <n v="9.59"/>
    <n v="10.42"/>
    <n v="2"/>
  </r>
  <r>
    <x v="18"/>
    <d v="1899-12-30T17:04:00"/>
    <d v="2012-06-18T17:04:00"/>
    <s v="Up"/>
    <n v="1"/>
    <n v="3.3"/>
    <n v="62.4"/>
    <n v="1"/>
    <n v="2"/>
    <n v="9.59"/>
    <n v="10.42"/>
    <n v="2"/>
  </r>
  <r>
    <x v="18"/>
    <d v="1899-12-30T17:38:55"/>
    <d v="2012-06-18T17:38:55"/>
    <s v="Up"/>
    <n v="1"/>
    <n v="3.99"/>
    <n v="67.7"/>
    <n v="1"/>
    <n v="2"/>
    <n v="9.59"/>
    <n v="10.42"/>
    <n v="2"/>
  </r>
  <r>
    <x v="18"/>
    <d v="1899-12-30T21:30:47"/>
    <d v="2012-06-18T21:30:47"/>
    <s v="Up"/>
    <n v="1"/>
    <n v="5.85"/>
    <n v="109.1"/>
    <n v="1"/>
    <n v="2"/>
    <n v="9.59"/>
    <n v="10.42"/>
    <n v="2"/>
  </r>
  <r>
    <x v="18"/>
    <d v="1899-12-30T22:04:28"/>
    <d v="2012-06-18T22:04:28"/>
    <s v="Up"/>
    <n v="1"/>
    <n v="7.87"/>
    <n v="97.8"/>
    <n v="1"/>
    <n v="2"/>
    <n v="9.59"/>
    <n v="10.42"/>
    <n v="2"/>
  </r>
  <r>
    <x v="18"/>
    <d v="1899-12-30T23:00:37"/>
    <d v="2012-06-18T23:00:37"/>
    <s v="Up"/>
    <n v="1"/>
    <n v="7.59"/>
    <n v="112.6"/>
    <n v="1"/>
    <n v="2"/>
    <n v="9.59"/>
    <n v="10.42"/>
    <n v="2"/>
  </r>
  <r>
    <x v="18"/>
    <d v="1899-12-30T23:03:48"/>
    <d v="2012-06-18T23:03:48"/>
    <s v="Up"/>
    <n v="1"/>
    <n v="8.84"/>
    <n v="129.1"/>
    <n v="1"/>
    <n v="2"/>
    <n v="9.59"/>
    <n v="10.42"/>
    <n v="2"/>
  </r>
  <r>
    <x v="19"/>
    <d v="1899-12-30T00:33:32"/>
    <d v="2012-06-19T00:33:32"/>
    <s v="Up"/>
    <n v="1"/>
    <n v="1.47"/>
    <n v="37.9"/>
    <n v="1"/>
    <n v="2"/>
    <n v="9.59"/>
    <n v="10.42"/>
    <n v="2"/>
  </r>
  <r>
    <x v="19"/>
    <d v="1899-12-30T00:33:49"/>
    <d v="2012-06-19T00:33:49"/>
    <s v="Up"/>
    <n v="1"/>
    <n v="5.17"/>
    <n v="93.1"/>
    <n v="1"/>
    <n v="2"/>
    <n v="9.59"/>
    <n v="10.42"/>
    <n v="2"/>
  </r>
  <r>
    <x v="19"/>
    <d v="1899-12-30T01:43:44"/>
    <d v="2012-06-19T01:43:44"/>
    <s v="Up"/>
    <n v="1"/>
    <n v="4.28"/>
    <n v="96.7"/>
    <n v="1"/>
    <n v="2"/>
    <n v="9.59"/>
    <n v="10.42"/>
    <n v="2"/>
  </r>
  <r>
    <x v="19"/>
    <d v="1899-12-30T02:34:18"/>
    <d v="2012-06-19T02:34:18"/>
    <s v="Up"/>
    <n v="1"/>
    <n v="2.86"/>
    <n v="77.2"/>
    <n v="1"/>
    <n v="2"/>
    <n v="9.59"/>
    <n v="10.42"/>
    <n v="2"/>
  </r>
  <r>
    <x v="19"/>
    <d v="1899-12-30T02:39:12"/>
    <d v="2012-06-19T02:39:12"/>
    <s v="Up"/>
    <n v="1"/>
    <n v="3.67"/>
    <n v="104.8"/>
    <n v="1"/>
    <n v="2"/>
    <n v="9.59"/>
    <n v="10.42"/>
    <n v="2"/>
  </r>
  <r>
    <x v="20"/>
    <d v="1899-12-30T03:43:19"/>
    <d v="2012-06-20T03:43:19"/>
    <s v="Up"/>
    <n v="1"/>
    <n v="3.32"/>
    <n v="73.599999999999994"/>
    <n v="1"/>
    <n v="2"/>
    <n v="9.59"/>
    <n v="10.42"/>
    <n v="2"/>
  </r>
  <r>
    <x v="21"/>
    <d v="1899-12-30T12:00:00"/>
    <d v="2012-06-21T12:00:00"/>
    <s v="Up"/>
    <n v="7"/>
    <n v="999"/>
    <n v="999"/>
    <n v="1"/>
    <n v="2"/>
    <n v="9.59"/>
    <n v="10.42"/>
    <n v="14"/>
  </r>
  <r>
    <x v="22"/>
    <d v="1899-12-30T12:00:00"/>
    <d v="2012-06-22T12:00:00"/>
    <s v="Up"/>
    <n v="7"/>
    <n v="999"/>
    <n v="999"/>
    <n v="1"/>
    <n v="2"/>
    <n v="9.59"/>
    <n v="10.42"/>
    <n v="14"/>
  </r>
  <r>
    <x v="23"/>
    <d v="1899-12-30T12:00:00"/>
    <d v="2012-06-23T12:00:00"/>
    <s v="Up"/>
    <n v="7"/>
    <n v="999"/>
    <n v="999"/>
    <n v="1"/>
    <n v="2"/>
    <n v="9.59"/>
    <n v="10.42"/>
    <n v="14"/>
  </r>
  <r>
    <x v="24"/>
    <d v="1899-12-30T12:00:00"/>
    <d v="2012-06-24T12:00:00"/>
    <s v="Up"/>
    <n v="7"/>
    <n v="999"/>
    <n v="999"/>
    <n v="1"/>
    <n v="2"/>
    <n v="9.59"/>
    <n v="10.42"/>
    <n v="14"/>
  </r>
  <r>
    <x v="25"/>
    <d v="1899-12-30T12:00:00"/>
    <d v="2012-06-25T12:00:00"/>
    <s v="Up"/>
    <n v="7"/>
    <n v="999"/>
    <n v="999"/>
    <n v="1"/>
    <n v="2"/>
    <n v="9.59"/>
    <n v="10.42"/>
    <n v="14"/>
  </r>
  <r>
    <x v="26"/>
    <d v="1899-12-30T12:00:00"/>
    <d v="2012-06-26T12:00:00"/>
    <s v="Up"/>
    <n v="7"/>
    <n v="999"/>
    <n v="999"/>
    <n v="1"/>
    <n v="2"/>
    <n v="9.59"/>
    <n v="10.42"/>
    <n v="14"/>
  </r>
  <r>
    <x v="27"/>
    <d v="1899-12-30T12:00:00"/>
    <d v="2012-06-27T12:00:00"/>
    <s v="Up"/>
    <n v="7"/>
    <n v="999"/>
    <n v="999"/>
    <n v="1"/>
    <n v="2"/>
    <n v="9.59"/>
    <n v="10.42"/>
    <n v="14"/>
  </r>
  <r>
    <x v="28"/>
    <d v="1899-12-30T12:00:00"/>
    <d v="2012-06-28T12:00:00"/>
    <s v="Up"/>
    <n v="7"/>
    <n v="999"/>
    <n v="999"/>
    <n v="1"/>
    <n v="2"/>
    <n v="9.59"/>
    <n v="10.42"/>
    <n v="14"/>
  </r>
  <r>
    <x v="29"/>
    <d v="1899-12-30T12:00:00"/>
    <d v="2012-06-29T12:00:00"/>
    <s v="Up"/>
    <n v="7"/>
    <n v="999"/>
    <n v="999"/>
    <n v="1"/>
    <n v="2"/>
    <n v="9.59"/>
    <n v="10.42"/>
    <n v="14"/>
  </r>
  <r>
    <x v="30"/>
    <d v="1899-12-30T12:00:00"/>
    <d v="2012-06-30T12:00:00"/>
    <s v="Up"/>
    <n v="10"/>
    <n v="999"/>
    <n v="999"/>
    <n v="1"/>
    <n v="2"/>
    <n v="9.59"/>
    <n v="10.42"/>
    <n v="20"/>
  </r>
  <r>
    <x v="31"/>
    <d v="1899-12-30T12:00:00"/>
    <d v="2012-07-01T12:00:00"/>
    <s v="Up"/>
    <n v="12"/>
    <n v="999"/>
    <n v="999"/>
    <n v="1"/>
    <n v="2"/>
    <n v="9.59"/>
    <n v="10.42"/>
    <n v="24"/>
  </r>
  <r>
    <x v="32"/>
    <d v="1899-12-30T02:33:22"/>
    <d v="2012-07-02T02:33:22"/>
    <s v="Up"/>
    <n v="1"/>
    <n v="1.98"/>
    <n v="147.6"/>
    <n v="1"/>
    <n v="2"/>
    <n v="9.59"/>
    <n v="10.42"/>
    <n v="2"/>
  </r>
  <r>
    <x v="32"/>
    <d v="1899-12-30T09:07:46"/>
    <d v="2012-07-02T09:07:46"/>
    <s v="Up"/>
    <n v="1"/>
    <n v="2.27"/>
    <n v="122.3"/>
    <n v="1"/>
    <n v="2"/>
    <n v="9.59"/>
    <n v="10.42"/>
    <n v="2"/>
  </r>
  <r>
    <x v="32"/>
    <d v="1899-12-30T11:14:01"/>
    <d v="2012-07-02T11:14:01"/>
    <s v="Up"/>
    <n v="1"/>
    <n v="3.85"/>
    <n v="75.2"/>
    <n v="1"/>
    <n v="2"/>
    <n v="9.59"/>
    <n v="10.42"/>
    <n v="2"/>
  </r>
  <r>
    <x v="32"/>
    <d v="1899-12-30T16:43:51"/>
    <d v="2012-07-02T16:43:51"/>
    <s v="Up"/>
    <n v="1"/>
    <n v="2.81"/>
    <n v="85.5"/>
    <n v="1"/>
    <n v="2"/>
    <n v="9.59"/>
    <n v="10.42"/>
    <n v="2"/>
  </r>
  <r>
    <x v="33"/>
    <d v="1899-12-30T00:34:24"/>
    <d v="2012-07-03T00:34:24"/>
    <s v="Up"/>
    <n v="1"/>
    <n v="2.56"/>
    <n v="101.5"/>
    <n v="1"/>
    <n v="2"/>
    <n v="9.59"/>
    <n v="10.42"/>
    <n v="2"/>
  </r>
  <r>
    <x v="33"/>
    <d v="1899-12-30T00:44:45"/>
    <d v="2012-07-03T00:44:45"/>
    <s v="Up"/>
    <n v="1"/>
    <n v="1.56"/>
    <n v="119"/>
    <n v="1"/>
    <n v="2"/>
    <n v="9.59"/>
    <n v="10.42"/>
    <n v="2"/>
  </r>
  <r>
    <x v="33"/>
    <d v="1899-12-30T03:42:18"/>
    <d v="2012-07-03T03:42:18"/>
    <s v="Up"/>
    <n v="1"/>
    <n v="2.2000000000000002"/>
    <n v="109.4"/>
    <n v="1"/>
    <n v="2"/>
    <n v="9.59"/>
    <n v="10.42"/>
    <n v="2"/>
  </r>
  <r>
    <x v="33"/>
    <d v="1899-12-30T13:03:23"/>
    <d v="2012-07-03T13:03:23"/>
    <s v="Up"/>
    <n v="1"/>
    <n v="6.93"/>
    <n v="86.4"/>
    <n v="1"/>
    <n v="2"/>
    <n v="9.59"/>
    <n v="10.42"/>
    <n v="2"/>
  </r>
  <r>
    <x v="33"/>
    <d v="1899-12-30T15:33:11"/>
    <d v="2012-07-03T15:33:11"/>
    <s v="Up"/>
    <n v="1"/>
    <n v="1.63"/>
    <n v="108.6"/>
    <n v="1"/>
    <n v="2"/>
    <n v="9.59"/>
    <n v="10.42"/>
    <n v="2"/>
  </r>
  <r>
    <x v="33"/>
    <d v="1899-12-30T18:38:33"/>
    <d v="2012-07-03T18:38:33"/>
    <s v="Up"/>
    <n v="1"/>
    <n v="6.93"/>
    <n v="106.2"/>
    <n v="1"/>
    <n v="2"/>
    <n v="9.59"/>
    <n v="10.42"/>
    <n v="2"/>
  </r>
  <r>
    <x v="33"/>
    <d v="1899-12-30T23:04:03"/>
    <d v="2012-07-03T23:04:03"/>
    <s v="Up"/>
    <n v="1"/>
    <n v="1.76"/>
    <n v="138.5"/>
    <n v="1"/>
    <n v="2"/>
    <n v="9.59"/>
    <n v="10.42"/>
    <n v="2"/>
  </r>
  <r>
    <x v="34"/>
    <d v="1899-12-30T00:42:41"/>
    <d v="2012-07-04T00:42:41"/>
    <s v="Up"/>
    <n v="1"/>
    <n v="5.41"/>
    <n v="105.4"/>
    <n v="1"/>
    <n v="2"/>
    <n v="9.59"/>
    <n v="10.42"/>
    <n v="2"/>
  </r>
  <r>
    <x v="34"/>
    <d v="1899-12-30T03:32:22"/>
    <d v="2012-07-04T03:32:22"/>
    <s v="Up"/>
    <n v="1"/>
    <n v="2.23"/>
    <n v="112.2"/>
    <n v="1"/>
    <n v="2"/>
    <n v="9.59"/>
    <n v="10.42"/>
    <n v="2"/>
  </r>
  <r>
    <x v="34"/>
    <d v="1899-12-30T05:13:25"/>
    <d v="2012-07-04T05:13:25"/>
    <s v="Up"/>
    <n v="1"/>
    <n v="1.86"/>
    <n v="114.5"/>
    <n v="1"/>
    <n v="2"/>
    <n v="9.59"/>
    <n v="10.42"/>
    <n v="2"/>
  </r>
  <r>
    <x v="34"/>
    <d v="1899-12-30T18:00:09"/>
    <d v="2012-07-04T18:00:09"/>
    <s v="Up"/>
    <n v="1"/>
    <n v="7.72"/>
    <n v="127.8"/>
    <n v="1"/>
    <n v="2"/>
    <n v="9.59"/>
    <n v="10.42"/>
    <n v="2"/>
  </r>
  <r>
    <x v="34"/>
    <d v="1899-12-30T20:05:33"/>
    <d v="2012-07-04T20:05:33"/>
    <s v="Up"/>
    <n v="1"/>
    <n v="3.01"/>
    <n v="88.9"/>
    <n v="1"/>
    <n v="2"/>
    <n v="9.59"/>
    <n v="10.42"/>
    <n v="2"/>
  </r>
  <r>
    <x v="34"/>
    <d v="1899-12-30T22:31:32"/>
    <d v="2012-07-04T22:31:32"/>
    <s v="Up"/>
    <n v="1"/>
    <n v="2.5299999999999998"/>
    <n v="121.2"/>
    <n v="1"/>
    <n v="2"/>
    <n v="9.59"/>
    <n v="10.42"/>
    <n v="2"/>
  </r>
  <r>
    <x v="35"/>
    <d v="1899-12-30T00:44:57"/>
    <d v="2012-07-05T00:44:57"/>
    <s v="Up"/>
    <n v="1"/>
    <n v="1.95"/>
    <n v="110.9"/>
    <n v="1"/>
    <n v="2"/>
    <n v="9.59"/>
    <n v="10.42"/>
    <n v="2"/>
  </r>
  <r>
    <x v="35"/>
    <d v="1899-12-30T01:40:58"/>
    <d v="2012-07-05T01:40:58"/>
    <s v="Up"/>
    <n v="1"/>
    <n v="2.2400000000000002"/>
    <n v="101.2"/>
    <n v="1"/>
    <n v="2"/>
    <n v="9.59"/>
    <n v="10.42"/>
    <n v="2"/>
  </r>
  <r>
    <x v="35"/>
    <d v="1899-12-30T02:41:00"/>
    <d v="2012-07-05T02:41:00"/>
    <s v="Up"/>
    <n v="1"/>
    <n v="1.63"/>
    <n v="119.5"/>
    <n v="1"/>
    <n v="2"/>
    <n v="9.59"/>
    <n v="10.42"/>
    <n v="2"/>
  </r>
  <r>
    <x v="35"/>
    <d v="1899-12-30T06:38:03"/>
    <d v="2012-07-05T06:38:03"/>
    <s v="Up"/>
    <n v="1"/>
    <n v="5.81"/>
    <n v="106.3"/>
    <n v="1"/>
    <n v="2"/>
    <n v="9.59"/>
    <n v="10.42"/>
    <n v="2"/>
  </r>
  <r>
    <x v="35"/>
    <d v="1899-12-30T15:10:08"/>
    <d v="2012-07-05T15:10:08"/>
    <s v="Up"/>
    <n v="1"/>
    <n v="2.74"/>
    <n v="64.8"/>
    <n v="1"/>
    <n v="2"/>
    <n v="9.59"/>
    <n v="10.42"/>
    <n v="2"/>
  </r>
  <r>
    <x v="35"/>
    <d v="1899-12-30T19:02:36"/>
    <d v="2012-07-05T19:02:36"/>
    <s v="Up"/>
    <n v="1"/>
    <n v="2.06"/>
    <n v="89.8"/>
    <n v="1"/>
    <n v="2"/>
    <n v="9.59"/>
    <n v="10.42"/>
    <n v="2"/>
  </r>
  <r>
    <x v="35"/>
    <d v="1899-12-30T19:07:57"/>
    <d v="2012-07-05T19:07:57"/>
    <s v="Up"/>
    <n v="1"/>
    <n v="2.14"/>
    <n v="80.3"/>
    <n v="1"/>
    <n v="2"/>
    <n v="9.59"/>
    <n v="10.42"/>
    <n v="2"/>
  </r>
  <r>
    <x v="36"/>
    <d v="1899-12-30T00:33:04"/>
    <d v="2012-07-06T00:33:04"/>
    <s v="Up"/>
    <n v="1"/>
    <n v="4.92"/>
    <n v="105.2"/>
    <n v="1"/>
    <n v="2"/>
    <n v="9.59"/>
    <n v="10.42"/>
    <n v="2"/>
  </r>
  <r>
    <x v="36"/>
    <d v="1899-12-30T01:42:02"/>
    <d v="2012-07-06T01:42:02"/>
    <s v="Up"/>
    <n v="1"/>
    <n v="2.0499999999999998"/>
    <n v="132.69999999999999"/>
    <n v="1"/>
    <n v="2"/>
    <n v="9.59"/>
    <n v="10.42"/>
    <n v="2"/>
  </r>
  <r>
    <x v="36"/>
    <d v="1899-12-30T05:40:57"/>
    <d v="2012-07-06T05:40:57"/>
    <s v="Up"/>
    <n v="1"/>
    <n v="3.36"/>
    <n v="108.7"/>
    <n v="1"/>
    <n v="2"/>
    <n v="9.59"/>
    <n v="10.42"/>
    <n v="2"/>
  </r>
  <r>
    <x v="36"/>
    <d v="1899-12-30T14:02:18"/>
    <d v="2012-07-06T14:02:18"/>
    <s v="Up"/>
    <n v="1"/>
    <n v="4.6399999999999997"/>
    <n v="92.8"/>
    <n v="1"/>
    <n v="2"/>
    <n v="9.59"/>
    <n v="10.42"/>
    <n v="2"/>
  </r>
  <r>
    <x v="36"/>
    <d v="1899-12-30T17:35:47"/>
    <d v="2012-07-06T17:35:47"/>
    <s v="Up"/>
    <n v="1"/>
    <n v="2.63"/>
    <n v="69"/>
    <n v="1"/>
    <n v="2"/>
    <n v="9.59"/>
    <n v="10.42"/>
    <n v="2"/>
  </r>
  <r>
    <x v="36"/>
    <d v="1899-12-30T22:40:17"/>
    <d v="2012-07-06T22:40:17"/>
    <s v="Up"/>
    <n v="1"/>
    <n v="2.41"/>
    <n v="82.2"/>
    <n v="1"/>
    <n v="2"/>
    <n v="9.59"/>
    <n v="10.42"/>
    <n v="2"/>
  </r>
  <r>
    <x v="37"/>
    <d v="1899-12-30T02:11:02"/>
    <d v="2012-07-07T02:11:02"/>
    <s v="Up"/>
    <n v="1"/>
    <n v="2.77"/>
    <n v="98"/>
    <n v="1"/>
    <n v="2"/>
    <n v="9.59"/>
    <n v="10.42"/>
    <n v="2"/>
  </r>
  <r>
    <x v="37"/>
    <d v="1899-12-30T05:38:34"/>
    <d v="2012-07-07T05:38:34"/>
    <s v="Up"/>
    <n v="1"/>
    <n v="3.83"/>
    <n v="65"/>
    <n v="1"/>
    <n v="2"/>
    <n v="9.59"/>
    <n v="10.42"/>
    <n v="2"/>
  </r>
  <r>
    <x v="37"/>
    <d v="1899-12-30T12:10:04"/>
    <d v="2012-07-07T12:10:04"/>
    <s v="Up"/>
    <n v="1"/>
    <n v="2.4500000000000002"/>
    <n v="112.1"/>
    <n v="1"/>
    <n v="2"/>
    <n v="9.59"/>
    <n v="10.42"/>
    <n v="2"/>
  </r>
  <r>
    <x v="37"/>
    <d v="1899-12-30T18:41:05"/>
    <d v="2012-07-07T18:41:05"/>
    <s v="Up"/>
    <n v="1"/>
    <n v="2.82"/>
    <n v="91.4"/>
    <n v="1"/>
    <n v="2"/>
    <n v="9.59"/>
    <n v="10.42"/>
    <n v="2"/>
  </r>
  <r>
    <x v="37"/>
    <d v="1899-12-30T19:01:28"/>
    <d v="2012-07-07T19:01:28"/>
    <s v="Up"/>
    <n v="1"/>
    <n v="3.2"/>
    <n v="81.400000000000006"/>
    <n v="1"/>
    <n v="2"/>
    <n v="9.59"/>
    <n v="10.42"/>
    <n v="2"/>
  </r>
  <r>
    <x v="37"/>
    <d v="1899-12-30T23:39:46"/>
    <d v="2012-07-07T23:39:46"/>
    <s v="Up"/>
    <n v="1"/>
    <n v="3.01"/>
    <n v="120.6"/>
    <n v="1"/>
    <n v="2"/>
    <n v="9.59"/>
    <n v="10.42"/>
    <n v="2"/>
  </r>
  <r>
    <x v="38"/>
    <d v="1899-12-30T00:30:42"/>
    <d v="2012-07-08T00:30:42"/>
    <s v="Up"/>
    <n v="1"/>
    <n v="2.71"/>
    <n v="103.4"/>
    <n v="1"/>
    <n v="2"/>
    <n v="9.59"/>
    <n v="10.42"/>
    <n v="2"/>
  </r>
  <r>
    <x v="38"/>
    <d v="1899-12-30T13:00:27"/>
    <d v="2012-07-08T13:00:27"/>
    <s v="Up"/>
    <n v="1"/>
    <n v="2.72"/>
    <n v="90.2"/>
    <n v="1"/>
    <n v="2"/>
    <n v="9.59"/>
    <n v="10.42"/>
    <n v="2"/>
  </r>
  <r>
    <x v="38"/>
    <d v="1899-12-30T17:43:33"/>
    <d v="2012-07-08T17:43:33"/>
    <s v="Up"/>
    <n v="1"/>
    <n v="1.86"/>
    <n v="99.3"/>
    <n v="1"/>
    <n v="2"/>
    <n v="9.59"/>
    <n v="10.42"/>
    <n v="2"/>
  </r>
  <r>
    <x v="38"/>
    <d v="1899-12-30T22:11:17"/>
    <d v="2012-07-08T22:11:17"/>
    <s v="Up"/>
    <n v="1"/>
    <n v="2.17"/>
    <n v="116.7"/>
    <n v="1"/>
    <n v="2"/>
    <n v="9.59"/>
    <n v="10.42"/>
    <n v="2"/>
  </r>
  <r>
    <x v="38"/>
    <d v="1899-12-30T23:01:54"/>
    <d v="2012-07-08T23:01:54"/>
    <s v="Up"/>
    <n v="1"/>
    <n v="3.91"/>
    <n v="69.400000000000006"/>
    <n v="1"/>
    <n v="2"/>
    <n v="9.59"/>
    <n v="10.42"/>
    <n v="2"/>
  </r>
  <r>
    <x v="39"/>
    <d v="1899-12-30T02:10:24"/>
    <d v="2012-07-09T02:10:24"/>
    <s v="Up"/>
    <n v="1"/>
    <n v="2.21"/>
    <n v="82.9"/>
    <n v="1"/>
    <n v="2"/>
    <n v="9.59"/>
    <n v="10.42"/>
    <n v="2"/>
  </r>
  <r>
    <x v="39"/>
    <d v="1899-12-30T02:35:11"/>
    <d v="2012-07-09T02:35:11"/>
    <s v="Up"/>
    <n v="1"/>
    <n v="3.97"/>
    <n v="75.400000000000006"/>
    <n v="1"/>
    <n v="2"/>
    <n v="9.59"/>
    <n v="10.42"/>
    <n v="2"/>
  </r>
  <r>
    <x v="39"/>
    <d v="1899-12-30T12:37:48"/>
    <d v="2012-07-09T12:37:48"/>
    <s v="Up"/>
    <n v="1"/>
    <n v="2.5499999999999998"/>
    <n v="72.5"/>
    <n v="1"/>
    <n v="2"/>
    <n v="9.59"/>
    <n v="10.42"/>
    <n v="2"/>
  </r>
  <r>
    <x v="40"/>
    <d v="1899-12-30T03:06:48"/>
    <d v="2012-07-10T03:06:48"/>
    <s v="Up"/>
    <n v="1"/>
    <n v="6.46"/>
    <n v="77.400000000000006"/>
    <n v="1"/>
    <n v="2"/>
    <n v="9.59"/>
    <n v="10.42"/>
    <n v="2"/>
  </r>
  <r>
    <x v="40"/>
    <d v="1899-12-30T03:32:36"/>
    <d v="2012-07-10T03:32:36"/>
    <s v="Up"/>
    <n v="1"/>
    <n v="6.72"/>
    <n v="81.599999999999994"/>
    <n v="1"/>
    <n v="2"/>
    <n v="9.59"/>
    <n v="10.42"/>
    <n v="2"/>
  </r>
  <r>
    <x v="40"/>
    <d v="1899-12-30T05:54:44"/>
    <d v="2012-07-10T05:54:44"/>
    <s v="Up"/>
    <n v="1"/>
    <n v="17.600000000000001"/>
    <n v="82.6"/>
    <n v="1"/>
    <n v="2"/>
    <n v="9.59"/>
    <n v="10.42"/>
    <n v="2"/>
  </r>
  <r>
    <x v="40"/>
    <d v="1899-12-30T17:05:49"/>
    <d v="2012-07-10T17:05:49"/>
    <s v="Up"/>
    <n v="1"/>
    <n v="1.97"/>
    <n v="101.6"/>
    <n v="1"/>
    <n v="2"/>
    <n v="9.59"/>
    <n v="10.42"/>
    <n v="2"/>
  </r>
  <r>
    <x v="40"/>
    <d v="1899-12-30T18:02:39"/>
    <d v="2012-07-10T18:02:39"/>
    <s v="Up"/>
    <n v="1"/>
    <n v="2.97"/>
    <n v="83.1"/>
    <n v="1"/>
    <n v="2"/>
    <n v="9.59"/>
    <n v="10.42"/>
    <n v="2"/>
  </r>
  <r>
    <x v="40"/>
    <d v="1899-12-30T18:40:12"/>
    <d v="2012-07-10T18:40:12"/>
    <s v="Up"/>
    <n v="1"/>
    <n v="8.14"/>
    <n v="69.8"/>
    <n v="1"/>
    <n v="2"/>
    <n v="9.59"/>
    <n v="10.42"/>
    <n v="2"/>
  </r>
  <r>
    <x v="40"/>
    <d v="1899-12-30T18:47:20"/>
    <d v="2012-07-10T18:47:20"/>
    <s v="Up"/>
    <n v="1"/>
    <n v="13.1"/>
    <n v="60.4"/>
    <n v="1"/>
    <n v="2"/>
    <n v="9.59"/>
    <n v="10.42"/>
    <n v="2"/>
  </r>
  <r>
    <x v="40"/>
    <d v="1899-12-30T23:38:50"/>
    <d v="2012-07-10T23:38:50"/>
    <s v="Up"/>
    <n v="1"/>
    <n v="4.3499999999999996"/>
    <n v="82"/>
    <n v="1"/>
    <n v="2"/>
    <n v="9.59"/>
    <n v="10.42"/>
    <n v="2"/>
  </r>
  <r>
    <x v="41"/>
    <d v="1899-12-30T12:00:00"/>
    <d v="2012-07-11T12:00:00"/>
    <s v="Up"/>
    <n v="10"/>
    <n v="999"/>
    <n v="999"/>
    <n v="1"/>
    <n v="2"/>
    <n v="9.59"/>
    <n v="10.42"/>
    <n v="20"/>
  </r>
  <r>
    <x v="42"/>
    <d v="1899-12-30T12:00:00"/>
    <d v="2012-07-12T12:00:00"/>
    <s v="Up"/>
    <n v="11"/>
    <n v="999"/>
    <n v="999"/>
    <n v="1"/>
    <n v="2"/>
    <n v="9.59"/>
    <n v="10.42"/>
    <n v="22"/>
  </r>
  <r>
    <x v="43"/>
    <d v="1899-12-30T12:00:00"/>
    <d v="2012-07-13T12:00:00"/>
    <s v="Up"/>
    <n v="4"/>
    <n v="999"/>
    <n v="999"/>
    <n v="1"/>
    <n v="2"/>
    <n v="9.59"/>
    <n v="10.42"/>
    <n v="8"/>
  </r>
  <r>
    <x v="44"/>
    <d v="1899-12-30T02:13:05"/>
    <d v="2012-07-14T02:13:05"/>
    <s v="Up"/>
    <n v="1"/>
    <n v="2.92"/>
    <n v="82.8"/>
    <n v="1"/>
    <n v="2"/>
    <n v="9.59"/>
    <n v="10.42"/>
    <n v="2"/>
  </r>
  <r>
    <x v="44"/>
    <d v="1899-12-30T03:14:32"/>
    <d v="2012-07-14T03:14:32"/>
    <s v="Up"/>
    <n v="1"/>
    <n v="8.92"/>
    <n v="67.3"/>
    <n v="1"/>
    <n v="2"/>
    <n v="9.59"/>
    <n v="10.42"/>
    <n v="2"/>
  </r>
  <r>
    <x v="44"/>
    <d v="1899-12-30T05:10:19"/>
    <d v="2012-07-14T05:10:19"/>
    <s v="Up"/>
    <n v="1"/>
    <n v="2.4"/>
    <n v="84.8"/>
    <n v="1"/>
    <n v="2"/>
    <n v="9.59"/>
    <n v="10.42"/>
    <n v="2"/>
  </r>
  <r>
    <x v="44"/>
    <d v="1899-12-30T07:05:23"/>
    <d v="2012-07-14T07:05:23"/>
    <s v="Up"/>
    <n v="1"/>
    <n v="4.3600000000000003"/>
    <n v="96.9"/>
    <n v="1"/>
    <n v="2"/>
    <n v="9.59"/>
    <n v="10.42"/>
    <n v="2"/>
  </r>
  <r>
    <x v="44"/>
    <d v="1899-12-30T16:12:54"/>
    <d v="2012-07-14T16:12:54"/>
    <s v="Up"/>
    <n v="1"/>
    <n v="4.38"/>
    <n v="59.5"/>
    <n v="1"/>
    <n v="2"/>
    <n v="9.59"/>
    <n v="10.42"/>
    <n v="2"/>
  </r>
  <r>
    <x v="44"/>
    <d v="1899-12-30T18:42:32"/>
    <d v="2012-07-14T18:42:32"/>
    <s v="Up"/>
    <n v="1"/>
    <n v="3.09"/>
    <n v="82.7"/>
    <n v="1"/>
    <n v="2"/>
    <n v="9.59"/>
    <n v="10.42"/>
    <n v="2"/>
  </r>
  <r>
    <x v="44"/>
    <d v="1899-12-30T19:01:52"/>
    <d v="2012-07-14T19:01:52"/>
    <s v="Up"/>
    <n v="1"/>
    <n v="7.13"/>
    <n v="85.1"/>
    <n v="1"/>
    <n v="2"/>
    <n v="9.59"/>
    <n v="10.42"/>
    <n v="2"/>
  </r>
  <r>
    <x v="44"/>
    <d v="1899-12-30T20:54:42"/>
    <d v="2012-07-14T20:54:42"/>
    <s v="Up"/>
    <n v="1"/>
    <n v="17.32"/>
    <n v="106.7"/>
    <n v="2"/>
    <n v="2"/>
    <n v="9.59"/>
    <n v="10.42"/>
    <n v="2"/>
  </r>
  <r>
    <x v="44"/>
    <d v="1899-12-30T21:41:42"/>
    <d v="2012-07-14T21:41:42"/>
    <s v="Up"/>
    <n v="1"/>
    <n v="1.88"/>
    <n v="116.9"/>
    <n v="1"/>
    <n v="2"/>
    <n v="9.59"/>
    <n v="10.42"/>
    <n v="2"/>
  </r>
  <r>
    <x v="44"/>
    <d v="1899-12-30T23:57:09"/>
    <d v="2012-07-14T23:57:09"/>
    <s v="Up"/>
    <n v="1"/>
    <n v="13.68"/>
    <n v="79.8"/>
    <n v="2"/>
    <n v="2"/>
    <n v="9.59"/>
    <n v="10.42"/>
    <n v="2"/>
  </r>
  <r>
    <x v="45"/>
    <d v="1899-12-30T00:27:47"/>
    <d v="2012-07-15T00:27:47"/>
    <s v="Up"/>
    <n v="1"/>
    <n v="12.25"/>
    <n v="67.2"/>
    <n v="2"/>
    <n v="2"/>
    <n v="9.59"/>
    <n v="10.42"/>
    <n v="2"/>
  </r>
  <r>
    <x v="45"/>
    <d v="1899-12-30T01:02:01"/>
    <d v="2012-07-15T01:02:01"/>
    <s v="Up"/>
    <n v="1"/>
    <n v="8.36"/>
    <n v="73"/>
    <n v="1"/>
    <n v="2"/>
    <n v="9.59"/>
    <n v="10.42"/>
    <n v="2"/>
  </r>
  <r>
    <x v="45"/>
    <d v="1899-12-30T01:38:45"/>
    <d v="2012-07-15T01:38:45"/>
    <s v="Up"/>
    <n v="1"/>
    <n v="3.75"/>
    <n v="77.900000000000006"/>
    <n v="1"/>
    <n v="2"/>
    <n v="9.59"/>
    <n v="10.42"/>
    <n v="2"/>
  </r>
  <r>
    <x v="45"/>
    <d v="1899-12-30T04:35:34"/>
    <d v="2012-07-15T04:35:34"/>
    <s v="Up"/>
    <n v="1"/>
    <n v="3.18"/>
    <n v="73.599999999999994"/>
    <n v="1"/>
    <n v="2"/>
    <n v="9.59"/>
    <n v="10.42"/>
    <n v="2"/>
  </r>
  <r>
    <x v="45"/>
    <d v="1899-12-30T05:08:34"/>
    <d v="2012-07-15T05:08:34"/>
    <s v="Up"/>
    <n v="1"/>
    <n v="1.87"/>
    <n v="99.7"/>
    <n v="1"/>
    <n v="2"/>
    <n v="9.59"/>
    <n v="10.42"/>
    <n v="2"/>
  </r>
  <r>
    <x v="45"/>
    <d v="1899-12-30T12:33:38"/>
    <d v="2012-07-15T12:33:38"/>
    <s v="Up"/>
    <n v="1"/>
    <n v="4.47"/>
    <n v="60.1"/>
    <n v="1"/>
    <n v="2"/>
    <n v="9.59"/>
    <n v="10.42"/>
    <n v="2"/>
  </r>
  <r>
    <x v="45"/>
    <d v="1899-12-30T12:37:01"/>
    <d v="2012-07-15T12:37:01"/>
    <s v="Up"/>
    <n v="1"/>
    <n v="3.08"/>
    <n v="88.6"/>
    <n v="1"/>
    <n v="2"/>
    <n v="9.59"/>
    <n v="10.42"/>
    <n v="2"/>
  </r>
  <r>
    <x v="45"/>
    <d v="1899-12-30T13:03:20"/>
    <d v="2012-07-15T13:03:20"/>
    <s v="Up"/>
    <n v="1"/>
    <n v="2.0499999999999998"/>
    <n v="122.1"/>
    <n v="1"/>
    <n v="2"/>
    <n v="9.59"/>
    <n v="10.42"/>
    <n v="2"/>
  </r>
  <r>
    <x v="45"/>
    <d v="1899-12-30T14:13:13"/>
    <d v="2012-07-15T14:13:13"/>
    <s v="Up"/>
    <n v="1"/>
    <n v="1.67"/>
    <n v="119.2"/>
    <n v="1"/>
    <n v="2"/>
    <n v="9.59"/>
    <n v="10.42"/>
    <n v="2"/>
  </r>
  <r>
    <x v="45"/>
    <d v="1899-12-30T22:44:55"/>
    <d v="2012-07-15T22:44:55"/>
    <s v="Up"/>
    <n v="1"/>
    <n v="10.31"/>
    <n v="68.3"/>
    <n v="2"/>
    <n v="2"/>
    <n v="9.59"/>
    <n v="10.42"/>
    <n v="1"/>
  </r>
  <r>
    <x v="46"/>
    <d v="1899-12-30T01:14:19"/>
    <d v="2012-07-16T01:14:19"/>
    <s v="Up"/>
    <n v="1"/>
    <n v="1.74"/>
    <n v="65.7"/>
    <n v="1"/>
    <n v="2"/>
    <n v="9.59"/>
    <n v="10.42"/>
    <n v="2"/>
  </r>
  <r>
    <x v="46"/>
    <d v="1899-12-30T14:20:41"/>
    <d v="2012-07-16T14:20:41"/>
    <s v="Up"/>
    <n v="1"/>
    <n v="13.85"/>
    <n v="61.6"/>
    <n v="2"/>
    <n v="2"/>
    <n v="9.59"/>
    <n v="10.42"/>
    <n v="2"/>
  </r>
  <r>
    <x v="46"/>
    <d v="1899-12-30T16:44:05"/>
    <d v="2012-07-16T16:44:05"/>
    <s v="Up"/>
    <n v="1"/>
    <n v="1.64"/>
    <n v="78.3"/>
    <n v="1"/>
    <n v="2"/>
    <n v="9.59"/>
    <n v="10.42"/>
    <n v="2"/>
  </r>
  <r>
    <x v="46"/>
    <d v="1899-12-30T17:51:14"/>
    <d v="2012-07-16T17:51:14"/>
    <s v="Up"/>
    <n v="1"/>
    <n v="1.36"/>
    <n v="63.7"/>
    <n v="1"/>
    <n v="2"/>
    <n v="9.59"/>
    <n v="10.42"/>
    <n v="2"/>
  </r>
  <r>
    <x v="46"/>
    <d v="1899-12-30T18:05:41"/>
    <d v="2012-07-16T18:05:41"/>
    <s v="Up"/>
    <n v="1"/>
    <n v="6.59"/>
    <n v="54.5"/>
    <n v="1"/>
    <n v="2"/>
    <n v="9.59"/>
    <n v="10.42"/>
    <n v="2"/>
  </r>
  <r>
    <x v="46"/>
    <d v="1899-12-30T18:26:06"/>
    <d v="2012-07-16T18:26:06"/>
    <s v="Up"/>
    <n v="1"/>
    <n v="14.64"/>
    <n v="71.3"/>
    <n v="2"/>
    <n v="2"/>
    <n v="9.59"/>
    <n v="10.42"/>
    <n v="2"/>
  </r>
  <r>
    <x v="46"/>
    <d v="1899-12-30T19:00:57"/>
    <d v="2012-07-16T19:00:57"/>
    <s v="Up"/>
    <n v="1"/>
    <n v="2.65"/>
    <n v="84.8"/>
    <n v="1"/>
    <n v="2"/>
    <n v="9.59"/>
    <n v="10.42"/>
    <n v="2"/>
  </r>
  <r>
    <x v="47"/>
    <d v="1899-12-30T01:30:10"/>
    <d v="2012-07-17T01:30:10"/>
    <s v="Up"/>
    <n v="1"/>
    <n v="8.91"/>
    <n v="60.6"/>
    <n v="1"/>
    <n v="2"/>
    <n v="9.59"/>
    <n v="10.42"/>
    <n v="2"/>
  </r>
  <r>
    <x v="47"/>
    <d v="1899-12-30T02:02:49"/>
    <d v="2012-07-17T02:02:49"/>
    <s v="Up"/>
    <n v="1"/>
    <n v="2.04"/>
    <n v="93.5"/>
    <n v="1"/>
    <n v="2"/>
    <n v="9.59"/>
    <n v="10.42"/>
    <n v="2"/>
  </r>
  <r>
    <x v="47"/>
    <d v="1899-12-30T05:10:33"/>
    <d v="2012-07-17T05:10:33"/>
    <s v="Up"/>
    <n v="1"/>
    <n v="6.85"/>
    <n v="81.5"/>
    <n v="1"/>
    <n v="2"/>
    <n v="9.59"/>
    <n v="10.42"/>
    <n v="2"/>
  </r>
  <r>
    <x v="47"/>
    <d v="1899-12-30T05:44:51"/>
    <d v="2012-07-17T05:44:51"/>
    <s v="Up"/>
    <n v="1"/>
    <n v="3.87"/>
    <n v="101"/>
    <n v="1"/>
    <n v="2"/>
    <n v="9.59"/>
    <n v="10.42"/>
    <n v="2"/>
  </r>
  <r>
    <x v="47"/>
    <d v="1899-12-30T07:11:57"/>
    <d v="2012-07-17T07:11:57"/>
    <s v="Up"/>
    <n v="1"/>
    <n v="3.82"/>
    <n v="84.4"/>
    <n v="1"/>
    <n v="2"/>
    <n v="9.59"/>
    <n v="10.42"/>
    <n v="2"/>
  </r>
  <r>
    <x v="47"/>
    <d v="1899-12-30T10:10:10"/>
    <d v="2012-07-17T10:10:10"/>
    <s v="Up"/>
    <n v="1"/>
    <n v="1.99"/>
    <n v="95.9"/>
    <n v="1"/>
    <n v="2"/>
    <n v="9.59"/>
    <n v="10.42"/>
    <n v="2"/>
  </r>
  <r>
    <x v="47"/>
    <d v="1899-12-30T12:33:54"/>
    <d v="2012-07-17T12:33:54"/>
    <s v="Up"/>
    <n v="1"/>
    <n v="2.02"/>
    <n v="113.5"/>
    <n v="1"/>
    <n v="2"/>
    <n v="9.59"/>
    <n v="10.42"/>
    <n v="2"/>
  </r>
  <r>
    <x v="47"/>
    <d v="1899-12-30T13:30:03"/>
    <d v="2012-07-17T13:30:03"/>
    <s v="Up"/>
    <n v="1"/>
    <n v="1.47"/>
    <n v="84.3"/>
    <n v="1"/>
    <n v="2"/>
    <n v="9.59"/>
    <n v="10.42"/>
    <n v="2"/>
  </r>
  <r>
    <x v="47"/>
    <d v="1899-12-30T14:10:38"/>
    <d v="2012-07-17T14:10:38"/>
    <s v="Up"/>
    <n v="1"/>
    <n v="1.73"/>
    <n v="87"/>
    <n v="1"/>
    <n v="2"/>
    <n v="9.59"/>
    <n v="10.42"/>
    <n v="2"/>
  </r>
  <r>
    <x v="47"/>
    <d v="1899-12-30T16:33:47"/>
    <d v="2012-07-17T16:33:47"/>
    <s v="Up"/>
    <n v="1"/>
    <n v="1.77"/>
    <n v="92"/>
    <n v="1"/>
    <n v="2"/>
    <n v="9.59"/>
    <n v="10.42"/>
    <n v="2"/>
  </r>
  <r>
    <x v="47"/>
    <d v="1899-12-30T21:07:09"/>
    <d v="2012-07-17T21:07:09"/>
    <s v="Up"/>
    <n v="1"/>
    <n v="2.25"/>
    <n v="116.4"/>
    <n v="1"/>
    <n v="2"/>
    <n v="9.59"/>
    <n v="10.42"/>
    <n v="2"/>
  </r>
  <r>
    <x v="47"/>
    <d v="1899-12-30T21:24:01"/>
    <d v="2012-07-17T21:24:01"/>
    <s v="Up"/>
    <n v="1"/>
    <n v="17.78"/>
    <n v="54.7"/>
    <n v="2"/>
    <n v="2"/>
    <n v="9.59"/>
    <n v="10.42"/>
    <n v="2"/>
  </r>
  <r>
    <x v="47"/>
    <d v="1899-12-30T21:26:39"/>
    <d v="2012-07-17T21:26:39"/>
    <s v="Up"/>
    <n v="1"/>
    <n v="16.940000000000001"/>
    <n v="64.8"/>
    <n v="2"/>
    <n v="2"/>
    <n v="9.59"/>
    <n v="10.42"/>
    <n v="2"/>
  </r>
  <r>
    <x v="47"/>
    <d v="1899-12-30T22:06:32"/>
    <d v="2012-07-17T22:06:32"/>
    <s v="Up"/>
    <n v="1"/>
    <n v="2.57"/>
    <n v="83.4"/>
    <n v="1"/>
    <n v="2"/>
    <n v="9.59"/>
    <n v="10.42"/>
    <n v="2"/>
  </r>
  <r>
    <x v="47"/>
    <d v="1899-12-30T22:33:51"/>
    <d v="2012-07-17T22:33:51"/>
    <s v="Up"/>
    <n v="1"/>
    <n v="1.74"/>
    <n v="95.1"/>
    <n v="1"/>
    <n v="2"/>
    <n v="9.59"/>
    <n v="10.42"/>
    <n v="2"/>
  </r>
  <r>
    <x v="48"/>
    <d v="1899-12-30T00:04:38"/>
    <d v="2012-07-18T00:04:38"/>
    <s v="Up"/>
    <n v="2"/>
    <n v="1.85"/>
    <n v="87.7"/>
    <n v="1"/>
    <n v="2"/>
    <n v="9.59"/>
    <n v="10.42"/>
    <n v="4"/>
  </r>
  <r>
    <x v="48"/>
    <d v="1899-12-30T00:13:46"/>
    <d v="2012-07-18T00:13:46"/>
    <s v="Up"/>
    <n v="2"/>
    <n v="1.6"/>
    <n v="109.3"/>
    <n v="1"/>
    <n v="2"/>
    <n v="9.59"/>
    <n v="10.42"/>
    <n v="4"/>
  </r>
  <r>
    <x v="48"/>
    <d v="1899-12-30T01:33:07"/>
    <d v="2012-07-18T01:33:07"/>
    <s v="Up"/>
    <n v="2"/>
    <n v="5.54"/>
    <n v="45.7"/>
    <n v="1"/>
    <n v="2"/>
    <n v="9.59"/>
    <n v="10.42"/>
    <n v="4"/>
  </r>
  <r>
    <x v="48"/>
    <d v="1899-12-30T01:33:11"/>
    <d v="2012-07-18T01:33:11"/>
    <s v="Up"/>
    <n v="2"/>
    <n v="2.46"/>
    <n v="90.8"/>
    <n v="1"/>
    <n v="2"/>
    <n v="9.59"/>
    <n v="10.42"/>
    <n v="4"/>
  </r>
  <r>
    <x v="48"/>
    <d v="1899-12-30T02:02:51"/>
    <d v="2012-07-18T02:02:51"/>
    <s v="Up"/>
    <n v="2"/>
    <n v="1.48"/>
    <n v="113.6"/>
    <n v="1"/>
    <n v="2"/>
    <n v="9.59"/>
    <n v="10.42"/>
    <n v="4"/>
  </r>
  <r>
    <x v="48"/>
    <d v="1899-12-30T03:13:09"/>
    <d v="2012-07-18T03:13:09"/>
    <s v="Up"/>
    <n v="2"/>
    <n v="7.26"/>
    <n v="103.9"/>
    <n v="1"/>
    <n v="2"/>
    <n v="9.59"/>
    <n v="10.42"/>
    <n v="4"/>
  </r>
  <r>
    <x v="48"/>
    <d v="1899-12-30T03:13:09"/>
    <d v="2012-07-18T03:13:09"/>
    <s v="Up"/>
    <n v="2"/>
    <n v="7.18"/>
    <n v="109.1"/>
    <n v="1"/>
    <n v="2"/>
    <n v="9.59"/>
    <n v="10.42"/>
    <n v="4"/>
  </r>
  <r>
    <x v="48"/>
    <d v="1899-12-30T03:31:17"/>
    <d v="2012-07-18T03:31:17"/>
    <s v="Up"/>
    <n v="2"/>
    <n v="1.84"/>
    <n v="124.9"/>
    <n v="1"/>
    <n v="2"/>
    <n v="9.59"/>
    <n v="10.42"/>
    <n v="4"/>
  </r>
  <r>
    <x v="48"/>
    <d v="1899-12-30T04:07:37"/>
    <d v="2012-07-18T04:07:37"/>
    <s v="Up"/>
    <n v="2"/>
    <n v="1.66"/>
    <n v="103.7"/>
    <n v="1"/>
    <n v="2"/>
    <n v="9.59"/>
    <n v="10.42"/>
    <n v="4"/>
  </r>
  <r>
    <x v="48"/>
    <d v="1899-12-30T04:18:17"/>
    <d v="2012-07-18T04:18:17"/>
    <s v="Up"/>
    <n v="2"/>
    <n v="10.95"/>
    <n v="76"/>
    <n v="2"/>
    <n v="2"/>
    <n v="9.59"/>
    <n v="10.42"/>
    <n v="4"/>
  </r>
  <r>
    <x v="48"/>
    <d v="1899-12-30T04:38:35"/>
    <d v="2012-07-18T04:38:35"/>
    <s v="Up"/>
    <n v="2"/>
    <n v="1.79"/>
    <n v="83.2"/>
    <n v="1"/>
    <n v="2"/>
    <n v="9.59"/>
    <n v="10.42"/>
    <n v="4"/>
  </r>
  <r>
    <x v="48"/>
    <d v="1899-12-30T05:05:41"/>
    <d v="2012-07-18T05:05:41"/>
    <s v="Up"/>
    <n v="2"/>
    <n v="4.0599999999999996"/>
    <n v="77"/>
    <n v="1"/>
    <n v="2"/>
    <n v="9.59"/>
    <n v="10.42"/>
    <n v="4"/>
  </r>
  <r>
    <x v="48"/>
    <d v="1899-12-30T05:09:26"/>
    <d v="2012-07-18T05:09:26"/>
    <s v="Up"/>
    <n v="2"/>
    <n v="6.82"/>
    <n v="81.400000000000006"/>
    <n v="1"/>
    <n v="2"/>
    <n v="9.59"/>
    <n v="10.42"/>
    <n v="4"/>
  </r>
  <r>
    <x v="48"/>
    <d v="1899-12-30T05:13:24"/>
    <d v="2012-07-18T05:13:24"/>
    <s v="Up"/>
    <n v="2"/>
    <n v="1.91"/>
    <n v="114.1"/>
    <n v="1"/>
    <n v="2"/>
    <n v="9.59"/>
    <n v="10.42"/>
    <n v="4"/>
  </r>
  <r>
    <x v="48"/>
    <d v="1899-12-30T05:36:07"/>
    <d v="2012-07-18T05:36:07"/>
    <s v="Up"/>
    <n v="2"/>
    <n v="1.94"/>
    <n v="114.5"/>
    <n v="1"/>
    <n v="2"/>
    <n v="9.59"/>
    <n v="10.42"/>
    <n v="4"/>
  </r>
  <r>
    <x v="48"/>
    <d v="1899-12-30T05:44:51"/>
    <d v="2012-07-18T05:44:51"/>
    <s v="Up"/>
    <n v="2"/>
    <n v="4.1399999999999997"/>
    <n v="68.3"/>
    <n v="1"/>
    <n v="2"/>
    <n v="9.59"/>
    <n v="10.42"/>
    <n v="4"/>
  </r>
  <r>
    <x v="48"/>
    <d v="1899-12-30T06:37:40"/>
    <d v="2012-07-18T06:37:40"/>
    <s v="Up"/>
    <n v="2"/>
    <n v="2.0099999999999998"/>
    <n v="98.2"/>
    <n v="1"/>
    <n v="2"/>
    <n v="9.59"/>
    <n v="10.42"/>
    <n v="4"/>
  </r>
  <r>
    <x v="48"/>
    <d v="1899-12-30T07:42:07"/>
    <d v="2012-07-18T07:42:07"/>
    <s v="Up"/>
    <n v="2"/>
    <n v="1.51"/>
    <n v="102.7"/>
    <n v="1"/>
    <n v="2"/>
    <n v="9.59"/>
    <n v="10.42"/>
    <n v="4"/>
  </r>
  <r>
    <x v="48"/>
    <d v="1899-12-30T08:43:35"/>
    <d v="2012-07-18T08:43:35"/>
    <s v="Up"/>
    <n v="2"/>
    <n v="1.91"/>
    <n v="112.6"/>
    <n v="1"/>
    <n v="2"/>
    <n v="9.59"/>
    <n v="10.42"/>
    <n v="4"/>
  </r>
  <r>
    <x v="48"/>
    <d v="1899-12-30T09:32:13"/>
    <d v="2012-07-18T09:32:13"/>
    <s v="Up"/>
    <n v="2"/>
    <n v="1.45"/>
    <n v="92.9"/>
    <n v="1"/>
    <n v="2"/>
    <n v="9.59"/>
    <n v="10.42"/>
    <n v="4"/>
  </r>
  <r>
    <x v="48"/>
    <d v="1899-12-30T09:42:10"/>
    <d v="2012-07-18T09:42:10"/>
    <s v="Up"/>
    <n v="2"/>
    <n v="1.31"/>
    <n v="112.6"/>
    <n v="1"/>
    <n v="2"/>
    <n v="9.59"/>
    <n v="10.42"/>
    <n v="4"/>
  </r>
  <r>
    <x v="48"/>
    <d v="1899-12-30T11:12:55"/>
    <d v="2012-07-18T11:12:55"/>
    <s v="Up"/>
    <n v="2"/>
    <n v="2.02"/>
    <n v="114.8"/>
    <n v="1"/>
    <n v="2"/>
    <n v="9.59"/>
    <n v="10.42"/>
    <n v="4"/>
  </r>
  <r>
    <x v="48"/>
    <d v="1899-12-30T11:13:04"/>
    <d v="2012-07-18T11:13:04"/>
    <s v="Up"/>
    <n v="2"/>
    <n v="2.72"/>
    <n v="121.3"/>
    <n v="1"/>
    <n v="2"/>
    <n v="9.59"/>
    <n v="10.42"/>
    <n v="4"/>
  </r>
  <r>
    <x v="49"/>
    <d v="1899-12-30T12:13:04"/>
    <d v="2012-07-19T12:13:04"/>
    <s v="Up"/>
    <n v="81"/>
    <n v="999"/>
    <n v="999"/>
    <n v="1"/>
    <n v="2"/>
    <n v="9.59"/>
    <n v="10.42"/>
    <n v="162"/>
  </r>
  <r>
    <x v="50"/>
    <d v="1899-12-30T13:13:04"/>
    <d v="2012-07-20T13:13:04"/>
    <s v="Up"/>
    <n v="81"/>
    <n v="999"/>
    <n v="999"/>
    <n v="1"/>
    <n v="2"/>
    <n v="9.59"/>
    <n v="10.42"/>
    <n v="162"/>
  </r>
  <r>
    <x v="51"/>
    <d v="1899-12-30T14:13:04"/>
    <d v="2012-07-21T14:13:04"/>
    <s v="Up"/>
    <n v="81"/>
    <n v="999"/>
    <n v="999"/>
    <n v="1"/>
    <n v="2"/>
    <n v="9.59"/>
    <n v="10.42"/>
    <n v="162"/>
  </r>
  <r>
    <x v="52"/>
    <d v="1899-12-30T15:13:04"/>
    <d v="2012-07-22T15:13:04"/>
    <s v="Up"/>
    <n v="81"/>
    <n v="999"/>
    <n v="999"/>
    <n v="1"/>
    <n v="2"/>
    <n v="9.59"/>
    <n v="10.42"/>
    <n v="162"/>
  </r>
  <r>
    <x v="53"/>
    <d v="1899-12-30T16:13:04"/>
    <d v="2012-07-23T16:13:04"/>
    <s v="Up"/>
    <n v="81"/>
    <n v="999"/>
    <n v="999"/>
    <n v="1"/>
    <n v="2"/>
    <n v="9.59"/>
    <n v="10.42"/>
    <n v="162"/>
  </r>
  <r>
    <x v="54"/>
    <d v="1899-12-30T17:13:04"/>
    <d v="2012-07-24T17:13:04"/>
    <s v="Up"/>
    <n v="81"/>
    <n v="999"/>
    <n v="999"/>
    <n v="1"/>
    <n v="2"/>
    <n v="9.59"/>
    <n v="10.42"/>
    <n v="162"/>
  </r>
  <r>
    <x v="55"/>
    <d v="1899-12-30T18:13:04"/>
    <d v="2012-07-25T18:13:04"/>
    <s v="Up"/>
    <n v="81"/>
    <n v="999"/>
    <n v="999"/>
    <n v="1"/>
    <n v="2"/>
    <n v="9.59"/>
    <n v="10.42"/>
    <n v="162"/>
  </r>
  <r>
    <x v="56"/>
    <d v="1899-12-30T19:13:04"/>
    <d v="2012-07-26T19:13:04"/>
    <s v="Up"/>
    <n v="81"/>
    <n v="999"/>
    <n v="999"/>
    <n v="1"/>
    <n v="2"/>
    <n v="9.59"/>
    <n v="10.42"/>
    <n v="162"/>
  </r>
  <r>
    <x v="57"/>
    <d v="1899-12-30T20:13:04"/>
    <d v="2012-07-27T20:13:04"/>
    <s v="Up"/>
    <n v="81"/>
    <n v="999"/>
    <n v="999"/>
    <n v="1"/>
    <n v="2"/>
    <n v="9.59"/>
    <n v="10.42"/>
    <n v="162"/>
  </r>
  <r>
    <x v="58"/>
    <d v="1899-12-30T21:13:04"/>
    <d v="2012-07-28T21:13:04"/>
    <s v="Up"/>
    <n v="81"/>
    <n v="999"/>
    <n v="999"/>
    <n v="1"/>
    <n v="2"/>
    <n v="9.59"/>
    <n v="10.42"/>
    <n v="162"/>
  </r>
  <r>
    <x v="59"/>
    <d v="1899-12-30T22:13:04"/>
    <d v="2012-07-29T22:13:04"/>
    <s v="Up"/>
    <n v="81"/>
    <n v="999"/>
    <n v="999"/>
    <n v="1"/>
    <n v="2"/>
    <n v="9.59"/>
    <n v="10.42"/>
    <n v="162"/>
  </r>
  <r>
    <x v="60"/>
    <d v="1899-12-30T23:13:04"/>
    <d v="2012-07-30T23:13:04"/>
    <s v="Up"/>
    <n v="81"/>
    <n v="999"/>
    <n v="999"/>
    <n v="1"/>
    <n v="2"/>
    <n v="9.59"/>
    <n v="10.42"/>
    <n v="162"/>
  </r>
  <r>
    <x v="61"/>
    <d v="1899-12-30T12:02:15"/>
    <d v="2012-07-31T12:02:15"/>
    <s v="Up"/>
    <n v="1"/>
    <n v="8.02"/>
    <n v="64.5"/>
    <n v="1"/>
    <n v="2"/>
    <n v="9.59"/>
    <n v="10.42"/>
    <n v="2"/>
  </r>
  <r>
    <x v="61"/>
    <d v="1899-12-30T12:08:11"/>
    <d v="2012-07-31T12:08:11"/>
    <s v="Up"/>
    <n v="1"/>
    <n v="4.37"/>
    <n v="80.5"/>
    <n v="1"/>
    <n v="2"/>
    <n v="9.59"/>
    <n v="10.42"/>
    <n v="2"/>
  </r>
  <r>
    <x v="61"/>
    <d v="1899-12-30T12:09:36"/>
    <d v="2012-07-31T12:09:36"/>
    <s v="Up"/>
    <n v="1"/>
    <n v="5.51"/>
    <n v="64.900000000000006"/>
    <n v="1"/>
    <n v="2"/>
    <n v="9.59"/>
    <n v="10.42"/>
    <n v="2"/>
  </r>
  <r>
    <x v="61"/>
    <d v="1899-12-30T12:10:55"/>
    <d v="2012-07-31T12:10:55"/>
    <s v="Up"/>
    <n v="1"/>
    <n v="2.61"/>
    <n v="80"/>
    <n v="1"/>
    <n v="2"/>
    <n v="9.59"/>
    <n v="10.42"/>
    <n v="2"/>
  </r>
  <r>
    <x v="61"/>
    <d v="1899-12-30T12:11:22"/>
    <d v="2012-07-31T12:11:22"/>
    <s v="Up"/>
    <n v="1"/>
    <n v="2.5099999999999998"/>
    <n v="78.099999999999994"/>
    <n v="1"/>
    <n v="2"/>
    <n v="9.59"/>
    <n v="10.42"/>
    <n v="2"/>
  </r>
  <r>
    <x v="61"/>
    <d v="1899-12-30T12:12:05"/>
    <d v="2012-07-31T12:12:05"/>
    <s v="Up"/>
    <n v="1"/>
    <n v="5.08"/>
    <n v="55.5"/>
    <n v="1"/>
    <n v="2"/>
    <n v="9.59"/>
    <n v="10.42"/>
    <n v="2"/>
  </r>
  <r>
    <x v="61"/>
    <d v="1899-12-30T12:33:10"/>
    <d v="2012-07-31T12:33:10"/>
    <s v="Up"/>
    <n v="1"/>
    <n v="5.64"/>
    <n v="68.3"/>
    <n v="1"/>
    <n v="2"/>
    <n v="9.59"/>
    <n v="10.42"/>
    <n v="2"/>
  </r>
  <r>
    <x v="61"/>
    <d v="1899-12-30T12:38:02"/>
    <d v="2012-07-31T12:38:02"/>
    <s v="Up"/>
    <n v="1"/>
    <n v="3.7"/>
    <n v="64.599999999999994"/>
    <n v="1"/>
    <n v="2"/>
    <n v="9.59"/>
    <n v="10.42"/>
    <n v="2"/>
  </r>
  <r>
    <x v="61"/>
    <d v="1899-12-30T13:02:35"/>
    <d v="2012-07-31T13:02:35"/>
    <s v="Up"/>
    <n v="1"/>
    <n v="2.12"/>
    <n v="92.2"/>
    <n v="1"/>
    <n v="2"/>
    <n v="9.59"/>
    <n v="10.42"/>
    <n v="2"/>
  </r>
  <r>
    <x v="61"/>
    <d v="1899-12-30T13:05:35"/>
    <d v="2012-07-31T13:05:35"/>
    <s v="Up"/>
    <n v="1"/>
    <n v="3.08"/>
    <n v="68.5"/>
    <n v="1"/>
    <n v="2"/>
    <n v="9.59"/>
    <n v="10.42"/>
    <n v="2"/>
  </r>
  <r>
    <x v="61"/>
    <d v="1899-12-30T13:06:18"/>
    <d v="2012-07-31T13:06:18"/>
    <s v="Up"/>
    <n v="1"/>
    <n v="5.4"/>
    <n v="65"/>
    <n v="1"/>
    <n v="2"/>
    <n v="9.59"/>
    <n v="10.42"/>
    <n v="2"/>
  </r>
  <r>
    <x v="61"/>
    <d v="1899-12-30T13:12:46"/>
    <d v="2012-07-31T13:12:46"/>
    <s v="Up"/>
    <n v="1"/>
    <n v="2.57"/>
    <n v="78.7"/>
    <n v="1"/>
    <n v="2"/>
    <n v="9.59"/>
    <n v="10.42"/>
    <n v="2"/>
  </r>
  <r>
    <x v="61"/>
    <d v="1899-12-30T13:12:54"/>
    <d v="2012-07-31T13:12:54"/>
    <s v="Up"/>
    <n v="1"/>
    <n v="3.02"/>
    <n v="80.099999999999994"/>
    <n v="1"/>
    <n v="2"/>
    <n v="9.59"/>
    <n v="10.42"/>
    <n v="2"/>
  </r>
  <r>
    <x v="61"/>
    <d v="1899-12-30T13:13:54"/>
    <d v="2012-07-31T13:13:54"/>
    <s v="Up"/>
    <n v="1"/>
    <n v="2.27"/>
    <n v="76.099999999999994"/>
    <n v="1"/>
    <n v="2"/>
    <n v="9.59"/>
    <n v="10.42"/>
    <n v="2"/>
  </r>
  <r>
    <x v="61"/>
    <d v="1899-12-30T13:36:52"/>
    <d v="2012-07-31T13:36:52"/>
    <s v="Up"/>
    <n v="1"/>
    <n v="8.26"/>
    <n v="73.599999999999994"/>
    <n v="1"/>
    <n v="2"/>
    <n v="9.59"/>
    <n v="10.42"/>
    <n v="2"/>
  </r>
  <r>
    <x v="61"/>
    <d v="1899-12-30T13:39:56"/>
    <d v="2012-07-31T13:39:56"/>
    <s v="Up"/>
    <n v="1"/>
    <n v="2.2400000000000002"/>
    <n v="63.1"/>
    <n v="1"/>
    <n v="2"/>
    <n v="9.59"/>
    <n v="10.42"/>
    <n v="2"/>
  </r>
  <r>
    <x v="61"/>
    <d v="1899-12-30T13:39:55"/>
    <d v="2012-07-31T13:39:55"/>
    <s v="Up"/>
    <n v="1"/>
    <n v="1.62"/>
    <n v="90.5"/>
    <n v="1"/>
    <n v="2"/>
    <n v="9.59"/>
    <n v="10.42"/>
    <n v="2"/>
  </r>
  <r>
    <x v="61"/>
    <d v="1899-12-30T13:43:22"/>
    <d v="2012-07-31T13:43:22"/>
    <s v="Up"/>
    <n v="1"/>
    <n v="2.76"/>
    <n v="95.2"/>
    <n v="1"/>
    <n v="2"/>
    <n v="9.59"/>
    <n v="10.42"/>
    <n v="2"/>
  </r>
  <r>
    <x v="61"/>
    <d v="1899-12-30T14:10:20"/>
    <d v="2012-07-31T14:10:20"/>
    <s v="Up"/>
    <n v="1"/>
    <n v="3.45"/>
    <n v="75.900000000000006"/>
    <n v="1"/>
    <n v="2"/>
    <n v="9.59"/>
    <n v="10.42"/>
    <n v="2"/>
  </r>
  <r>
    <x v="61"/>
    <d v="1899-12-30T14:56:21"/>
    <d v="2012-07-31T14:56:21"/>
    <s v="Up"/>
    <n v="1"/>
    <n v="15.79"/>
    <n v="49.8"/>
    <n v="2"/>
    <n v="2"/>
    <n v="9.59"/>
    <n v="10.42"/>
    <n v="2"/>
  </r>
  <r>
    <x v="61"/>
    <d v="1899-12-30T15:00:11"/>
    <d v="2012-07-31T15:00:11"/>
    <s v="Up"/>
    <n v="1"/>
    <n v="1.76"/>
    <n v="93.3"/>
    <n v="1"/>
    <n v="2"/>
    <n v="9.59"/>
    <n v="10.42"/>
    <n v="2"/>
  </r>
  <r>
    <x v="61"/>
    <d v="1899-12-30T15:01:30"/>
    <d v="2012-07-31T15:01:30"/>
    <s v="Up"/>
    <n v="1"/>
    <n v="3.22"/>
    <n v="70.099999999999994"/>
    <n v="1"/>
    <n v="2"/>
    <n v="9.59"/>
    <n v="10.42"/>
    <n v="2"/>
  </r>
  <r>
    <x v="61"/>
    <d v="1899-12-30T15:04:07"/>
    <d v="2012-07-31T15:04:07"/>
    <s v="Up"/>
    <n v="1"/>
    <n v="4.55"/>
    <n v="107.2"/>
    <n v="1"/>
    <n v="2"/>
    <n v="9.59"/>
    <n v="10.42"/>
    <n v="2"/>
  </r>
  <r>
    <x v="61"/>
    <d v="1899-12-30T15:04:50"/>
    <d v="2012-07-31T15:04:50"/>
    <s v="Up"/>
    <n v="1"/>
    <n v="1.58"/>
    <n v="71.2"/>
    <n v="1"/>
    <n v="2"/>
    <n v="9.59"/>
    <n v="10.42"/>
    <n v="2"/>
  </r>
  <r>
    <x v="61"/>
    <d v="1899-12-30T15:06:06"/>
    <d v="2012-07-31T15:06:06"/>
    <s v="Up"/>
    <n v="1"/>
    <n v="1.89"/>
    <n v="137.69999999999999"/>
    <n v="1"/>
    <n v="2"/>
    <n v="9.59"/>
    <n v="10.42"/>
    <n v="2"/>
  </r>
  <r>
    <x v="61"/>
    <d v="1899-12-30T15:06:12"/>
    <d v="2012-07-31T15:06:12"/>
    <s v="Up"/>
    <n v="1"/>
    <n v="2.29"/>
    <n v="74.900000000000006"/>
    <n v="1"/>
    <n v="2"/>
    <n v="9.59"/>
    <n v="10.42"/>
    <n v="2"/>
  </r>
  <r>
    <x v="61"/>
    <d v="1899-12-30T15:06:20"/>
    <d v="2012-07-31T15:06:20"/>
    <s v="Up"/>
    <n v="1"/>
    <n v="1.61"/>
    <n v="94.6"/>
    <n v="1"/>
    <n v="2"/>
    <n v="9.59"/>
    <n v="10.42"/>
    <n v="2"/>
  </r>
  <r>
    <x v="61"/>
    <d v="1899-12-30T15:08:16"/>
    <d v="2012-07-31T15:08:16"/>
    <s v="Up"/>
    <n v="1"/>
    <n v="5.75"/>
    <n v="91.5"/>
    <n v="1"/>
    <n v="2"/>
    <n v="9.59"/>
    <n v="10.42"/>
    <n v="2"/>
  </r>
  <r>
    <x v="61"/>
    <d v="1899-12-30T15:20:35"/>
    <d v="2012-07-31T15:20:35"/>
    <s v="Up"/>
    <n v="1"/>
    <n v="18.670000000000002"/>
    <n v="82"/>
    <n v="2"/>
    <n v="2"/>
    <n v="9.59"/>
    <n v="10.42"/>
    <n v="2"/>
  </r>
  <r>
    <x v="61"/>
    <d v="1899-12-30T15:33:54"/>
    <d v="2012-07-31T15:33:54"/>
    <s v="Up"/>
    <n v="1"/>
    <n v="1.48"/>
    <n v="94.2"/>
    <n v="1"/>
    <n v="2"/>
    <n v="9.59"/>
    <n v="10.42"/>
    <n v="2"/>
  </r>
  <r>
    <x v="61"/>
    <d v="1899-12-30T15:38:00"/>
    <d v="2012-07-31T15:38:00"/>
    <s v="Up"/>
    <n v="1"/>
    <n v="1.56"/>
    <n v="104.7"/>
    <n v="1"/>
    <n v="2"/>
    <n v="9.59"/>
    <n v="10.42"/>
    <n v="2"/>
  </r>
  <r>
    <x v="61"/>
    <d v="1899-12-30T16:01:31"/>
    <d v="2012-07-31T16:01:31"/>
    <s v="Up"/>
    <n v="1"/>
    <n v="1.96"/>
    <n v="80.5"/>
    <n v="1"/>
    <n v="2"/>
    <n v="9.59"/>
    <n v="10.42"/>
    <n v="2"/>
  </r>
  <r>
    <x v="61"/>
    <d v="1899-12-30T16:01:31"/>
    <d v="2012-07-31T16:01:31"/>
    <s v="Up"/>
    <n v="1"/>
    <n v="3.73"/>
    <n v="50.3"/>
    <n v="1"/>
    <n v="2"/>
    <n v="9.59"/>
    <n v="10.42"/>
    <n v="2"/>
  </r>
  <r>
    <x v="61"/>
    <d v="1899-12-30T16:03:50"/>
    <d v="2012-07-31T16:03:50"/>
    <s v="Up"/>
    <n v="1"/>
    <n v="3.13"/>
    <n v="98.7"/>
    <n v="1"/>
    <n v="2"/>
    <n v="9.59"/>
    <n v="10.42"/>
    <n v="2"/>
  </r>
  <r>
    <x v="61"/>
    <d v="1899-12-30T16:05:18"/>
    <d v="2012-07-31T16:05:18"/>
    <s v="Up"/>
    <n v="1"/>
    <n v="1.72"/>
    <n v="97.3"/>
    <n v="1"/>
    <n v="2"/>
    <n v="9.59"/>
    <n v="10.42"/>
    <n v="2"/>
  </r>
  <r>
    <x v="61"/>
    <d v="1899-12-30T16:13:31"/>
    <d v="2012-07-31T16:13:31"/>
    <s v="Up"/>
    <n v="1"/>
    <n v="4.68"/>
    <n v="52.8"/>
    <n v="1"/>
    <n v="2"/>
    <n v="9.59"/>
    <n v="10.42"/>
    <n v="2"/>
  </r>
  <r>
    <x v="61"/>
    <d v="1899-12-30T16:30:09"/>
    <d v="2012-07-31T16:30:09"/>
    <s v="Up"/>
    <n v="1"/>
    <n v="8.9600000000000009"/>
    <n v="54.8"/>
    <n v="1"/>
    <n v="2"/>
    <n v="9.59"/>
    <n v="10.42"/>
    <n v="2"/>
  </r>
  <r>
    <x v="61"/>
    <d v="1899-12-30T16:40:07"/>
    <d v="2012-07-31T16:40:07"/>
    <s v="Up"/>
    <n v="1"/>
    <n v="2.04"/>
    <n v="84.1"/>
    <n v="1"/>
    <n v="2"/>
    <n v="9.59"/>
    <n v="10.42"/>
    <n v="2"/>
  </r>
  <r>
    <x v="61"/>
    <d v="1899-12-30T16:41:19"/>
    <d v="2012-07-31T16:41:19"/>
    <s v="Up"/>
    <n v="1"/>
    <n v="4.18"/>
    <n v="64.099999999999994"/>
    <n v="1"/>
    <n v="2"/>
    <n v="9.59"/>
    <n v="10.42"/>
    <n v="2"/>
  </r>
  <r>
    <x v="61"/>
    <d v="1899-12-30T17:07:55"/>
    <d v="2012-07-31T17:07:55"/>
    <s v="Up"/>
    <n v="1"/>
    <n v="2.81"/>
    <n v="97"/>
    <n v="1"/>
    <n v="2"/>
    <n v="9.59"/>
    <n v="10.42"/>
    <n v="2"/>
  </r>
  <r>
    <x v="61"/>
    <d v="1899-12-30T17:12:11"/>
    <d v="2012-07-31T17:12:11"/>
    <s v="Up"/>
    <n v="1"/>
    <n v="2.2400000000000002"/>
    <n v="117.6"/>
    <n v="1"/>
    <n v="2"/>
    <n v="9.59"/>
    <n v="10.42"/>
    <n v="2"/>
  </r>
  <r>
    <x v="61"/>
    <d v="1899-12-30T17:30:49"/>
    <d v="2012-07-31T17:30:49"/>
    <s v="Up"/>
    <n v="1"/>
    <n v="2.0499999999999998"/>
    <n v="75.5"/>
    <n v="1"/>
    <n v="2"/>
    <n v="9.59"/>
    <n v="10.42"/>
    <n v="2"/>
  </r>
  <r>
    <x v="61"/>
    <d v="1899-12-30T17:31:04"/>
    <d v="2012-07-31T17:31:04"/>
    <s v="Up"/>
    <n v="1"/>
    <n v="2.13"/>
    <n v="84.1"/>
    <n v="1"/>
    <n v="2"/>
    <n v="9.59"/>
    <n v="10.42"/>
    <n v="2"/>
  </r>
  <r>
    <x v="61"/>
    <d v="1899-12-30T17:34:44"/>
    <d v="2012-07-31T17:34:44"/>
    <s v="Up"/>
    <n v="1"/>
    <n v="3.24"/>
    <n v="78.2"/>
    <n v="1"/>
    <n v="2"/>
    <n v="9.59"/>
    <n v="10.42"/>
    <n v="2"/>
  </r>
  <r>
    <x v="61"/>
    <d v="1899-12-30T17:34:53"/>
    <d v="2012-07-31T17:34:53"/>
    <s v="Up"/>
    <n v="1"/>
    <n v="2.59"/>
    <n v="103.2"/>
    <n v="1"/>
    <n v="2"/>
    <n v="9.59"/>
    <n v="10.42"/>
    <n v="2"/>
  </r>
  <r>
    <x v="61"/>
    <d v="1899-12-30T15:00:00"/>
    <d v="2012-07-31T15:00:00"/>
    <s v="Up"/>
    <n v="1"/>
    <n v="3.63"/>
    <n v="0"/>
    <n v="1"/>
    <n v="2"/>
    <n v="9.59"/>
    <n v="10.42"/>
    <n v="2"/>
  </r>
  <r>
    <x v="61"/>
    <d v="1899-12-30T17:38:21"/>
    <d v="2012-07-31T17:38:21"/>
    <s v="Up"/>
    <n v="1"/>
    <n v="3.65"/>
    <n v="81.5"/>
    <n v="1"/>
    <n v="2"/>
    <n v="9.59"/>
    <n v="10.42"/>
    <n v="2"/>
  </r>
  <r>
    <x v="61"/>
    <d v="1899-12-30T17:39:00"/>
    <d v="2012-07-31T17:39:00"/>
    <s v="Up"/>
    <n v="1"/>
    <n v="3.41"/>
    <n v="75.099999999999994"/>
    <n v="1"/>
    <n v="2"/>
    <n v="9.59"/>
    <n v="10.42"/>
    <n v="2"/>
  </r>
  <r>
    <x v="61"/>
    <d v="1899-12-30T17:41:15"/>
    <d v="2012-07-31T17:41:15"/>
    <s v="Up"/>
    <n v="1"/>
    <n v="6.93"/>
    <n v="82.1"/>
    <n v="1"/>
    <n v="2"/>
    <n v="9.59"/>
    <n v="10.42"/>
    <n v="2"/>
  </r>
  <r>
    <x v="61"/>
    <d v="1899-12-30T17:41:27"/>
    <d v="2012-07-31T17:41:27"/>
    <s v="Up"/>
    <n v="1"/>
    <n v="3.81"/>
    <n v="65.2"/>
    <n v="1"/>
    <n v="2"/>
    <n v="9.59"/>
    <n v="10.42"/>
    <n v="2"/>
  </r>
  <r>
    <x v="61"/>
    <d v="1899-12-30T17:41:40"/>
    <d v="2012-07-31T17:41:40"/>
    <s v="Up"/>
    <n v="1"/>
    <n v="2.35"/>
    <n v="96.4"/>
    <n v="1"/>
    <n v="2"/>
    <n v="9.59"/>
    <n v="10.42"/>
    <n v="2"/>
  </r>
  <r>
    <x v="61"/>
    <d v="1899-12-30T17:42:49"/>
    <d v="2012-07-31T17:42:49"/>
    <s v="Up"/>
    <n v="1"/>
    <n v="4.78"/>
    <n v="61"/>
    <n v="1"/>
    <n v="2"/>
    <n v="9.59"/>
    <n v="10.42"/>
    <n v="2"/>
  </r>
  <r>
    <x v="61"/>
    <d v="1899-12-30T17:43:29"/>
    <d v="2012-07-31T17:43:29"/>
    <s v="Up"/>
    <n v="1"/>
    <n v="2.31"/>
    <n v="99.4"/>
    <n v="1"/>
    <n v="2"/>
    <n v="9.59"/>
    <n v="10.42"/>
    <n v="2"/>
  </r>
  <r>
    <x v="61"/>
    <d v="1899-12-30T17:44:26"/>
    <d v="2012-07-31T17:44:26"/>
    <s v="Up"/>
    <n v="1"/>
    <n v="3.43"/>
    <n v="58.5"/>
    <n v="1"/>
    <n v="2"/>
    <n v="9.59"/>
    <n v="10.42"/>
    <n v="2"/>
  </r>
  <r>
    <x v="61"/>
    <d v="1899-12-30T18:00:40"/>
    <d v="2012-07-31T18:00:40"/>
    <s v="Up"/>
    <n v="1"/>
    <n v="3.54"/>
    <n v="62.8"/>
    <n v="1"/>
    <n v="2"/>
    <n v="9.59"/>
    <n v="10.42"/>
    <n v="2"/>
  </r>
  <r>
    <x v="61"/>
    <d v="1899-12-30T18:06:19"/>
    <d v="2012-07-31T18:06:19"/>
    <s v="Up"/>
    <n v="1"/>
    <n v="3.27"/>
    <n v="85"/>
    <n v="1"/>
    <n v="2"/>
    <n v="9.59"/>
    <n v="10.42"/>
    <n v="2"/>
  </r>
  <r>
    <x v="61"/>
    <d v="1899-12-30T18:09:18"/>
    <d v="2012-07-31T18:09:18"/>
    <s v="Up"/>
    <n v="1"/>
    <n v="3.65"/>
    <n v="70.3"/>
    <n v="1"/>
    <n v="2"/>
    <n v="9.59"/>
    <n v="10.42"/>
    <n v="2"/>
  </r>
  <r>
    <x v="61"/>
    <d v="1899-12-30T18:09:18"/>
    <d v="2012-07-31T18:09:18"/>
    <s v="Up"/>
    <n v="1"/>
    <n v="2.33"/>
    <n v="75.3"/>
    <n v="1"/>
    <n v="2"/>
    <n v="9.59"/>
    <n v="10.42"/>
    <n v="2"/>
  </r>
  <r>
    <x v="61"/>
    <d v="1899-12-30T18:31:54"/>
    <d v="2012-07-31T18:31:54"/>
    <s v="Up"/>
    <n v="1"/>
    <n v="2.65"/>
    <n v="99.8"/>
    <n v="1"/>
    <n v="2"/>
    <n v="9.59"/>
    <n v="10.42"/>
    <n v="2"/>
  </r>
  <r>
    <x v="61"/>
    <d v="1899-12-30T18:32:31"/>
    <d v="2012-07-31T18:32:31"/>
    <s v="Up"/>
    <n v="1"/>
    <n v="2.75"/>
    <n v="92.9"/>
    <n v="1"/>
    <n v="2"/>
    <n v="9.59"/>
    <n v="10.42"/>
    <n v="2"/>
  </r>
  <r>
    <x v="61"/>
    <d v="1899-12-30T18:35:21"/>
    <d v="2012-07-31T18:35:21"/>
    <s v="Up"/>
    <n v="1"/>
    <n v="2.73"/>
    <n v="74.2"/>
    <n v="1"/>
    <n v="2"/>
    <n v="9.59"/>
    <n v="10.42"/>
    <n v="2"/>
  </r>
  <r>
    <x v="61"/>
    <d v="1899-12-30T18:35:22"/>
    <d v="2012-07-31T18:35:22"/>
    <s v="Up"/>
    <n v="1"/>
    <n v="2.33"/>
    <n v="76"/>
    <n v="1"/>
    <n v="2"/>
    <n v="9.59"/>
    <n v="10.42"/>
    <n v="2"/>
  </r>
  <r>
    <x v="61"/>
    <d v="1899-12-30T19:05:24"/>
    <d v="2012-07-31T19:05:24"/>
    <s v="Up"/>
    <n v="1"/>
    <n v="3.72"/>
    <n v="65"/>
    <n v="1"/>
    <n v="2"/>
    <n v="9.59"/>
    <n v="10.42"/>
    <n v="2"/>
  </r>
  <r>
    <x v="61"/>
    <d v="1899-12-30T19:06:16"/>
    <d v="2012-07-31T19:06:16"/>
    <s v="Up"/>
    <n v="1"/>
    <n v="2"/>
    <n v="94.5"/>
    <n v="1"/>
    <n v="2"/>
    <n v="9.59"/>
    <n v="10.42"/>
    <n v="2"/>
  </r>
  <r>
    <x v="61"/>
    <d v="1899-12-30T19:06:35"/>
    <d v="2012-07-31T19:06:35"/>
    <s v="Up"/>
    <n v="1"/>
    <n v="2.21"/>
    <n v="93.2"/>
    <n v="1"/>
    <n v="2"/>
    <n v="9.59"/>
    <n v="10.42"/>
    <n v="2"/>
  </r>
  <r>
    <x v="61"/>
    <d v="1899-12-30T19:09:17"/>
    <d v="2012-07-31T19:09:17"/>
    <s v="Up"/>
    <n v="1"/>
    <n v="2.21"/>
    <n v="72.2"/>
    <n v="1"/>
    <n v="2"/>
    <n v="9.59"/>
    <n v="10.42"/>
    <n v="2"/>
  </r>
  <r>
    <x v="61"/>
    <d v="1899-12-30T19:11:42"/>
    <d v="2012-07-31T19:11:42"/>
    <s v="Up"/>
    <n v="1"/>
    <n v="1.5"/>
    <n v="90.1"/>
    <n v="1"/>
    <n v="2"/>
    <n v="9.59"/>
    <n v="10.42"/>
    <n v="2"/>
  </r>
  <r>
    <x v="61"/>
    <d v="1899-12-30T19:13:27"/>
    <d v="2012-07-31T19:13:27"/>
    <s v="Up"/>
    <n v="1"/>
    <n v="1.91"/>
    <n v="121.9"/>
    <n v="1"/>
    <n v="2"/>
    <n v="9.59"/>
    <n v="10.42"/>
    <n v="2"/>
  </r>
  <r>
    <x v="61"/>
    <d v="1899-12-30T19:14:40"/>
    <d v="2012-07-31T19:14:40"/>
    <s v="Up"/>
    <n v="1"/>
    <n v="1.34"/>
    <n v="98.3"/>
    <n v="1"/>
    <n v="2"/>
    <n v="9.59"/>
    <n v="10.42"/>
    <n v="2"/>
  </r>
  <r>
    <x v="61"/>
    <d v="1899-12-30T19:31:16"/>
    <d v="2012-07-31T19:31:16"/>
    <s v="Up"/>
    <n v="1"/>
    <n v="2.89"/>
    <n v="66.599999999999994"/>
    <n v="1"/>
    <n v="2"/>
    <n v="9.59"/>
    <n v="10.42"/>
    <n v="2"/>
  </r>
  <r>
    <x v="61"/>
    <d v="1899-12-30T19:34:11"/>
    <d v="2012-07-31T19:34:11"/>
    <s v="Up"/>
    <n v="1"/>
    <n v="1.34"/>
    <n v="66"/>
    <n v="1"/>
    <n v="2"/>
    <n v="9.59"/>
    <n v="10.42"/>
    <n v="2"/>
  </r>
  <r>
    <x v="61"/>
    <d v="1899-12-30T19:35:44"/>
    <d v="2012-07-31T19:35:44"/>
    <s v="Up"/>
    <n v="1"/>
    <n v="4"/>
    <n v="62.7"/>
    <n v="1"/>
    <n v="2"/>
    <n v="9.59"/>
    <n v="10.42"/>
    <n v="2"/>
  </r>
  <r>
    <x v="61"/>
    <d v="1899-12-30T19:37:03"/>
    <d v="2012-07-31T19:37:03"/>
    <s v="Up"/>
    <n v="1"/>
    <n v="1.81"/>
    <n v="81"/>
    <n v="1"/>
    <n v="2"/>
    <n v="9.59"/>
    <n v="10.42"/>
    <n v="2"/>
  </r>
  <r>
    <x v="61"/>
    <d v="1899-12-30T19:37:03"/>
    <d v="2012-07-31T19:37:03"/>
    <s v="Up"/>
    <n v="1"/>
    <n v="2"/>
    <n v="88"/>
    <n v="1"/>
    <n v="2"/>
    <n v="9.59"/>
    <n v="10.42"/>
    <n v="2"/>
  </r>
  <r>
    <x v="61"/>
    <d v="1899-12-30T19:39:36"/>
    <d v="2012-07-31T19:39:36"/>
    <s v="Up"/>
    <n v="1"/>
    <n v="8.27"/>
    <n v="65.400000000000006"/>
    <n v="1"/>
    <n v="2"/>
    <n v="9.59"/>
    <n v="10.42"/>
    <n v="2"/>
  </r>
  <r>
    <x v="61"/>
    <d v="1899-12-30T19:40:32"/>
    <d v="2012-07-31T19:40:32"/>
    <s v="Up"/>
    <n v="1"/>
    <n v="1.47"/>
    <n v="80.400000000000006"/>
    <n v="1"/>
    <n v="2"/>
    <n v="9.59"/>
    <n v="10.42"/>
    <n v="2"/>
  </r>
  <r>
    <x v="61"/>
    <d v="1899-12-30T19:40:48"/>
    <d v="2012-07-31T19:40:48"/>
    <s v="Up"/>
    <n v="1"/>
    <n v="1.74"/>
    <n v="88.2"/>
    <n v="1"/>
    <n v="2"/>
    <n v="9.59"/>
    <n v="10.42"/>
    <n v="2"/>
  </r>
  <r>
    <x v="61"/>
    <d v="1899-12-30T19:42:44"/>
    <d v="2012-07-31T19:42:44"/>
    <s v="Up"/>
    <n v="1"/>
    <n v="2.41"/>
    <n v="70.5"/>
    <n v="1"/>
    <n v="2"/>
    <n v="9.59"/>
    <n v="10.42"/>
    <n v="2"/>
  </r>
  <r>
    <x v="61"/>
    <d v="1899-12-30T19:44:38"/>
    <d v="2012-07-31T19:44:38"/>
    <s v="Up"/>
    <n v="1"/>
    <n v="2.04"/>
    <n v="77.900000000000006"/>
    <n v="1"/>
    <n v="2"/>
    <n v="9.59"/>
    <n v="10.42"/>
    <n v="2"/>
  </r>
  <r>
    <x v="61"/>
    <d v="1899-12-30T19:44:53"/>
    <d v="2012-07-31T19:44:53"/>
    <s v="Up"/>
    <n v="1"/>
    <n v="7.35"/>
    <n v="66.2"/>
    <n v="1"/>
    <n v="2"/>
    <n v="9.59"/>
    <n v="10.42"/>
    <n v="2"/>
  </r>
  <r>
    <x v="61"/>
    <d v="1899-12-30T20:01:35"/>
    <d v="2012-07-31T20:01:35"/>
    <s v="Up"/>
    <n v="1"/>
    <n v="1.72"/>
    <n v="64.900000000000006"/>
    <n v="1"/>
    <n v="2"/>
    <n v="9.59"/>
    <n v="10.42"/>
    <n v="2"/>
  </r>
  <r>
    <x v="61"/>
    <d v="1899-12-30T20:04:45"/>
    <d v="2012-07-31T20:04:45"/>
    <s v="Up"/>
    <n v="1"/>
    <n v="5.61"/>
    <n v="71.400000000000006"/>
    <n v="1"/>
    <n v="2"/>
    <n v="9.59"/>
    <n v="10.42"/>
    <n v="2"/>
  </r>
  <r>
    <x v="61"/>
    <d v="1899-12-30T20:06:52"/>
    <d v="2012-07-31T20:06:52"/>
    <s v="Up"/>
    <n v="1"/>
    <n v="1.34"/>
    <n v="61.8"/>
    <n v="1"/>
    <n v="2"/>
    <n v="9.59"/>
    <n v="10.42"/>
    <n v="2"/>
  </r>
  <r>
    <x v="61"/>
    <d v="1899-12-30T20:06:56"/>
    <d v="2012-07-31T20:06:56"/>
    <s v="Up"/>
    <n v="1"/>
    <n v="4.83"/>
    <n v="72.3"/>
    <n v="1"/>
    <n v="2"/>
    <n v="9.59"/>
    <n v="10.42"/>
    <n v="2"/>
  </r>
  <r>
    <x v="61"/>
    <d v="1899-12-30T20:07:21"/>
    <d v="2012-07-31T20:07:21"/>
    <s v="Up"/>
    <n v="1"/>
    <n v="1.83"/>
    <n v="81.5"/>
    <n v="1"/>
    <n v="2"/>
    <n v="9.59"/>
    <n v="10.42"/>
    <n v="2"/>
  </r>
  <r>
    <x v="61"/>
    <d v="1899-12-30T20:08:26"/>
    <d v="2012-07-31T20:08:26"/>
    <s v="Up"/>
    <n v="1"/>
    <n v="2.21"/>
    <n v="95.4"/>
    <n v="1"/>
    <n v="2"/>
    <n v="9.59"/>
    <n v="10.42"/>
    <n v="2"/>
  </r>
  <r>
    <x v="61"/>
    <d v="1899-12-30T20:14:20"/>
    <d v="2012-07-31T20:14:20"/>
    <s v="Up"/>
    <n v="1"/>
    <n v="1.9"/>
    <n v="89.8"/>
    <n v="1"/>
    <n v="2"/>
    <n v="9.59"/>
    <n v="10.42"/>
    <n v="2"/>
  </r>
  <r>
    <x v="61"/>
    <d v="1899-12-30T20:30:31"/>
    <d v="2012-07-31T20:30:31"/>
    <s v="Up"/>
    <n v="1"/>
    <n v="2.58"/>
    <n v="84.2"/>
    <n v="1"/>
    <n v="2"/>
    <n v="9.59"/>
    <n v="10.42"/>
    <n v="2"/>
  </r>
  <r>
    <x v="61"/>
    <d v="1899-12-30T20:33:35"/>
    <d v="2012-07-31T20:33:35"/>
    <s v="Up"/>
    <n v="1"/>
    <n v="2.0699999999999998"/>
    <n v="73.599999999999994"/>
    <n v="1"/>
    <n v="2"/>
    <n v="9.59"/>
    <n v="10.42"/>
    <n v="2"/>
  </r>
  <r>
    <x v="61"/>
    <d v="1899-12-30T20:34:54"/>
    <d v="2012-07-31T20:34:54"/>
    <s v="Up"/>
    <n v="1"/>
    <n v="2.42"/>
    <n v="67.5"/>
    <n v="1"/>
    <n v="2"/>
    <n v="9.59"/>
    <n v="10.42"/>
    <n v="2"/>
  </r>
  <r>
    <x v="61"/>
    <d v="1899-12-30T20:35:04"/>
    <d v="2012-07-31T20:35:04"/>
    <s v="Up"/>
    <n v="1"/>
    <n v="2.04"/>
    <n v="60.6"/>
    <n v="1"/>
    <n v="2"/>
    <n v="9.59"/>
    <n v="10.42"/>
    <n v="2"/>
  </r>
  <r>
    <x v="61"/>
    <d v="1899-12-30T20:35:23"/>
    <d v="2012-07-31T20:35:23"/>
    <s v="Up"/>
    <n v="1"/>
    <n v="2.0099999999999998"/>
    <n v="85.4"/>
    <n v="1"/>
    <n v="2"/>
    <n v="9.59"/>
    <n v="10.42"/>
    <n v="2"/>
  </r>
  <r>
    <x v="61"/>
    <d v="1899-12-30T20:35:53"/>
    <d v="2012-07-31T20:35:53"/>
    <s v="Up"/>
    <n v="1"/>
    <n v="2.71"/>
    <n v="121.3"/>
    <n v="1"/>
    <n v="2"/>
    <n v="9.59"/>
    <n v="10.42"/>
    <n v="2"/>
  </r>
  <r>
    <x v="61"/>
    <d v="1899-12-30T20:36:07"/>
    <d v="2012-07-31T20:36:07"/>
    <s v="Up"/>
    <n v="1"/>
    <n v="3.52"/>
    <n v="63.3"/>
    <n v="1"/>
    <n v="2"/>
    <n v="9.59"/>
    <n v="10.42"/>
    <n v="2"/>
  </r>
  <r>
    <x v="61"/>
    <d v="1899-12-30T20:37:05"/>
    <d v="2012-07-31T20:37:05"/>
    <s v="Up"/>
    <n v="1"/>
    <n v="3.48"/>
    <n v="78.2"/>
    <n v="1"/>
    <n v="2"/>
    <n v="9.59"/>
    <n v="10.42"/>
    <n v="2"/>
  </r>
  <r>
    <x v="61"/>
    <d v="1899-12-30T20:40:52"/>
    <d v="2012-07-31T20:40:52"/>
    <s v="Up"/>
    <n v="1"/>
    <n v="6.44"/>
    <n v="74.400000000000006"/>
    <n v="1"/>
    <n v="2"/>
    <n v="9.59"/>
    <n v="10.42"/>
    <n v="2"/>
  </r>
  <r>
    <x v="61"/>
    <d v="1899-12-30T20:42:25"/>
    <d v="2012-07-31T20:42:25"/>
    <s v="Up"/>
    <n v="1"/>
    <n v="2.39"/>
    <n v="94.6"/>
    <n v="1"/>
    <n v="2"/>
    <n v="9.59"/>
    <n v="10.42"/>
    <n v="2"/>
  </r>
  <r>
    <x v="61"/>
    <d v="1899-12-30T20:59:37"/>
    <d v="2012-07-31T20:59:37"/>
    <s v="Up"/>
    <n v="1"/>
    <n v="18.989999999999998"/>
    <n v="105.9"/>
    <n v="2"/>
    <n v="2"/>
    <n v="9.59"/>
    <n v="10.42"/>
    <n v="2"/>
  </r>
  <r>
    <x v="61"/>
    <d v="1899-12-30T21:05:12"/>
    <d v="2012-07-31T21:05:12"/>
    <s v="Up"/>
    <n v="1"/>
    <n v="3.89"/>
    <n v="86.4"/>
    <n v="1"/>
    <n v="2"/>
    <n v="9.59"/>
    <n v="10.42"/>
    <n v="2"/>
  </r>
  <r>
    <x v="61"/>
    <d v="1899-12-30T21:07:21"/>
    <d v="2012-07-31T21:07:21"/>
    <s v="Up"/>
    <n v="1"/>
    <n v="2.38"/>
    <n v="83.4"/>
    <n v="1"/>
    <n v="2"/>
    <n v="9.59"/>
    <n v="10.42"/>
    <n v="2"/>
  </r>
  <r>
    <x v="61"/>
    <d v="1899-12-30T21:08:28"/>
    <d v="2012-07-31T21:08:28"/>
    <s v="Up"/>
    <n v="1"/>
    <n v="2.2999999999999998"/>
    <n v="69"/>
    <n v="1"/>
    <n v="2"/>
    <n v="9.59"/>
    <n v="10.42"/>
    <n v="2"/>
  </r>
  <r>
    <x v="61"/>
    <d v="1899-12-30T21:10:47"/>
    <d v="2012-07-31T21:10:47"/>
    <s v="Up"/>
    <n v="1"/>
    <n v="2.23"/>
    <n v="74.8"/>
    <n v="1"/>
    <n v="2"/>
    <n v="9.59"/>
    <n v="10.42"/>
    <n v="2"/>
  </r>
  <r>
    <x v="61"/>
    <d v="1899-12-30T21:28:03"/>
    <d v="2012-07-31T21:28:03"/>
    <s v="Up"/>
    <n v="1"/>
    <n v="15.68"/>
    <n v="57.1"/>
    <n v="2"/>
    <n v="2"/>
    <n v="9.59"/>
    <n v="10.42"/>
    <n v="2"/>
  </r>
  <r>
    <x v="61"/>
    <d v="1899-12-30T21:32:06"/>
    <d v="2012-07-31T21:32:06"/>
    <s v="Up"/>
    <n v="1"/>
    <n v="3.68"/>
    <n v="78.5"/>
    <n v="1"/>
    <n v="2"/>
    <n v="9.59"/>
    <n v="10.42"/>
    <n v="2"/>
  </r>
  <r>
    <x v="61"/>
    <d v="1899-12-30T21:34:02"/>
    <d v="2012-07-31T21:34:02"/>
    <s v="Up"/>
    <n v="1"/>
    <n v="3.34"/>
    <n v="58.8"/>
    <n v="1"/>
    <n v="2"/>
    <n v="9.59"/>
    <n v="10.42"/>
    <n v="2"/>
  </r>
  <r>
    <x v="61"/>
    <d v="1899-12-30T21:37:14"/>
    <d v="2012-07-31T21:37:14"/>
    <s v="Up"/>
    <n v="1"/>
    <n v="2.54"/>
    <n v="78.900000000000006"/>
    <n v="1"/>
    <n v="2"/>
    <n v="9.59"/>
    <n v="10.42"/>
    <n v="2"/>
  </r>
  <r>
    <x v="61"/>
    <d v="1899-12-30T21:42:29"/>
    <d v="2012-07-31T21:42:29"/>
    <s v="Up"/>
    <n v="1"/>
    <n v="3.14"/>
    <n v="66"/>
    <n v="1"/>
    <n v="2"/>
    <n v="9.59"/>
    <n v="10.42"/>
    <n v="2"/>
  </r>
  <r>
    <x v="61"/>
    <d v="1899-12-30T22:02:30"/>
    <d v="2012-07-31T22:02:30"/>
    <s v="Up"/>
    <n v="1"/>
    <n v="2.54"/>
    <n v="70.5"/>
    <n v="1"/>
    <n v="2"/>
    <n v="9.59"/>
    <n v="10.42"/>
    <n v="2"/>
  </r>
  <r>
    <x v="61"/>
    <d v="1899-12-30T22:03:49"/>
    <d v="2012-07-31T22:03:49"/>
    <s v="Up"/>
    <n v="1"/>
    <n v="3.76"/>
    <n v="74.599999999999994"/>
    <n v="1"/>
    <n v="2"/>
    <n v="9.59"/>
    <n v="10.42"/>
    <n v="2"/>
  </r>
  <r>
    <x v="61"/>
    <d v="1899-12-30T22:32:26"/>
    <d v="2012-07-31T22:32:26"/>
    <s v="Up"/>
    <n v="1"/>
    <n v="2.4500000000000002"/>
    <n v="107.5"/>
    <n v="1"/>
    <n v="2"/>
    <n v="9.59"/>
    <n v="10.42"/>
    <n v="2"/>
  </r>
  <r>
    <x v="61"/>
    <d v="1899-12-30T22:41:20"/>
    <d v="2012-07-31T22:41:20"/>
    <s v="Up"/>
    <n v="1"/>
    <n v="2.35"/>
    <n v="84.7"/>
    <n v="1"/>
    <n v="2"/>
    <n v="9.59"/>
    <n v="10.42"/>
    <n v="2"/>
  </r>
  <r>
    <x v="61"/>
    <d v="1899-12-30T22:41:52"/>
    <d v="2012-07-31T22:41:52"/>
    <s v="Up"/>
    <n v="1"/>
    <n v="3.16"/>
    <n v="70.5"/>
    <n v="1"/>
    <n v="2"/>
    <n v="9.59"/>
    <n v="10.42"/>
    <n v="2"/>
  </r>
  <r>
    <x v="61"/>
    <d v="1899-12-30T22:43:20"/>
    <d v="2012-07-31T22:43:20"/>
    <s v="Up"/>
    <n v="1"/>
    <n v="2.17"/>
    <n v="79"/>
    <n v="1"/>
    <n v="2"/>
    <n v="9.59"/>
    <n v="10.42"/>
    <n v="2"/>
  </r>
  <r>
    <x v="61"/>
    <d v="1899-12-30T23:11:25"/>
    <d v="2012-07-31T23:11:25"/>
    <s v="Up"/>
    <n v="1"/>
    <n v="2.85"/>
    <n v="80.599999999999994"/>
    <n v="1"/>
    <n v="2"/>
    <n v="9.59"/>
    <n v="10.42"/>
    <n v="2"/>
  </r>
  <r>
    <x v="61"/>
    <d v="1899-12-30T23:33:17"/>
    <d v="2012-07-31T23:33:17"/>
    <s v="Up"/>
    <n v="1"/>
    <n v="6.38"/>
    <n v="61.1"/>
    <n v="1"/>
    <n v="2"/>
    <n v="9.59"/>
    <n v="10.42"/>
    <n v="2"/>
  </r>
  <r>
    <x v="61"/>
    <d v="1899-12-30T23:35:08"/>
    <d v="2012-07-31T23:35:08"/>
    <s v="Up"/>
    <n v="1"/>
    <n v="4.82"/>
    <n v="62.8"/>
    <n v="1"/>
    <n v="2"/>
    <n v="9.59"/>
    <n v="10.42"/>
    <n v="2"/>
  </r>
  <r>
    <x v="62"/>
    <d v="1899-12-30T00:00:07"/>
    <d v="2012-08-01T00:00:07"/>
    <s v="Up"/>
    <n v="1"/>
    <n v="1.74"/>
    <n v="91.6"/>
    <n v="1"/>
    <n v="2"/>
    <n v="9.59"/>
    <n v="10.42"/>
    <n v="2"/>
  </r>
  <r>
    <x v="62"/>
    <d v="1899-12-30T00:07:17"/>
    <d v="2012-08-01T00:07:17"/>
    <s v="Up"/>
    <n v="1"/>
    <n v="3.7"/>
    <n v="94.3"/>
    <n v="1"/>
    <n v="2"/>
    <n v="9.59"/>
    <n v="10.42"/>
    <n v="2"/>
  </r>
  <r>
    <x v="62"/>
    <d v="1899-12-30T00:07:46"/>
    <d v="2012-08-01T00:07:46"/>
    <s v="Up"/>
    <n v="1"/>
    <n v="3.73"/>
    <n v="66.900000000000006"/>
    <n v="1"/>
    <n v="2"/>
    <n v="9.59"/>
    <n v="10.42"/>
    <n v="2"/>
  </r>
  <r>
    <x v="62"/>
    <d v="1899-12-30T00:09:06"/>
    <d v="2012-08-01T00:09:06"/>
    <s v="Up"/>
    <n v="1"/>
    <n v="5.47"/>
    <n v="57.6"/>
    <n v="1"/>
    <n v="2"/>
    <n v="9.59"/>
    <n v="10.42"/>
    <n v="2"/>
  </r>
  <r>
    <x v="62"/>
    <d v="1899-12-30T00:14:30"/>
    <d v="2012-08-01T00:14:30"/>
    <s v="Up"/>
    <n v="1"/>
    <n v="1.19"/>
    <n v="71"/>
    <n v="1"/>
    <n v="2"/>
    <n v="9.59"/>
    <n v="10.42"/>
    <n v="2"/>
  </r>
  <r>
    <x v="62"/>
    <d v="1899-12-30T00:39:04"/>
    <d v="2012-08-01T00:39:04"/>
    <s v="Up"/>
    <n v="1"/>
    <n v="2.12"/>
    <n v="86"/>
    <n v="1"/>
    <n v="2"/>
    <n v="9.59"/>
    <n v="10.42"/>
    <n v="2"/>
  </r>
  <r>
    <x v="62"/>
    <d v="1899-12-30T00:39:18"/>
    <d v="2012-08-01T00:39:18"/>
    <s v="Up"/>
    <n v="1"/>
    <n v="1.55"/>
    <n v="81.599999999999994"/>
    <n v="1"/>
    <n v="2"/>
    <n v="9.59"/>
    <n v="10.42"/>
    <n v="2"/>
  </r>
  <r>
    <x v="62"/>
    <d v="1899-12-30T00:39:20"/>
    <d v="2012-08-01T00:39:20"/>
    <s v="Up"/>
    <n v="1"/>
    <n v="1.22"/>
    <n v="64.099999999999994"/>
    <n v="1"/>
    <n v="2"/>
    <n v="9.59"/>
    <n v="10.42"/>
    <n v="2"/>
  </r>
  <r>
    <x v="62"/>
    <d v="1899-12-30T01:05:24"/>
    <d v="2012-08-01T01:05:24"/>
    <s v="Up"/>
    <n v="1"/>
    <n v="1.41"/>
    <n v="82.7"/>
    <n v="1"/>
    <n v="2"/>
    <n v="9.59"/>
    <n v="10.42"/>
    <n v="2"/>
  </r>
  <r>
    <x v="62"/>
    <d v="1899-12-30T01:08:03"/>
    <d v="2012-08-01T01:08:03"/>
    <s v="Up"/>
    <n v="1"/>
    <n v="1.84"/>
    <n v="68.400000000000006"/>
    <n v="1"/>
    <n v="2"/>
    <n v="9.59"/>
    <n v="10.42"/>
    <n v="2"/>
  </r>
  <r>
    <x v="62"/>
    <d v="1899-12-30T01:13:19"/>
    <d v="2012-08-01T01:13:19"/>
    <s v="Up"/>
    <n v="1"/>
    <n v="1.33"/>
    <n v="70.5"/>
    <n v="1"/>
    <n v="2"/>
    <n v="9.59"/>
    <n v="10.42"/>
    <n v="2"/>
  </r>
  <r>
    <x v="62"/>
    <d v="1899-12-30T01:34:18"/>
    <d v="2012-08-01T01:34:18"/>
    <s v="Up"/>
    <n v="1"/>
    <n v="2.15"/>
    <n v="80"/>
    <n v="1"/>
    <n v="2"/>
    <n v="9.59"/>
    <n v="10.42"/>
    <n v="2"/>
  </r>
  <r>
    <x v="62"/>
    <d v="1899-12-30T01:35:05"/>
    <d v="2012-08-01T01:35:05"/>
    <s v="Up"/>
    <n v="1"/>
    <n v="2.23"/>
    <n v="87"/>
    <n v="1"/>
    <n v="2"/>
    <n v="9.59"/>
    <n v="10.42"/>
    <n v="2"/>
  </r>
  <r>
    <x v="62"/>
    <d v="1899-12-30T01:35:40"/>
    <d v="2012-08-01T01:35:40"/>
    <s v="Up"/>
    <n v="1"/>
    <n v="2.36"/>
    <n v="101.9"/>
    <n v="1"/>
    <n v="2"/>
    <n v="9.59"/>
    <n v="10.42"/>
    <n v="2"/>
  </r>
  <r>
    <x v="62"/>
    <d v="1899-12-30T01:36:55"/>
    <d v="2012-08-01T01:36:55"/>
    <s v="Up"/>
    <n v="1"/>
    <n v="9.1300000000000008"/>
    <n v="67.400000000000006"/>
    <n v="1"/>
    <n v="2"/>
    <n v="9.59"/>
    <n v="10.42"/>
    <n v="2"/>
  </r>
  <r>
    <x v="62"/>
    <d v="1899-12-30T02:03:07"/>
    <d v="2012-08-01T02:03:07"/>
    <s v="Up"/>
    <n v="1"/>
    <n v="2.83"/>
    <n v="92.8"/>
    <n v="1"/>
    <n v="2"/>
    <n v="9.59"/>
    <n v="10.42"/>
    <n v="2"/>
  </r>
  <r>
    <x v="62"/>
    <d v="1899-12-30T02:31:24"/>
    <d v="2012-08-01T02:31:24"/>
    <s v="Up"/>
    <n v="1"/>
    <n v="1.7"/>
    <n v="77.900000000000006"/>
    <n v="1"/>
    <n v="2"/>
    <n v="9.59"/>
    <n v="10.42"/>
    <n v="2"/>
  </r>
  <r>
    <x v="62"/>
    <d v="1899-12-30T02:38:42"/>
    <d v="2012-08-01T02:38:42"/>
    <s v="Up"/>
    <n v="1"/>
    <n v="1.97"/>
    <n v="88.6"/>
    <n v="1"/>
    <n v="2"/>
    <n v="9.59"/>
    <n v="10.42"/>
    <n v="2"/>
  </r>
  <r>
    <x v="62"/>
    <d v="1899-12-30T02:41:17"/>
    <d v="2012-08-01T02:41:17"/>
    <s v="Up"/>
    <n v="1"/>
    <n v="2.0299999999999998"/>
    <n v="79.099999999999994"/>
    <n v="1"/>
    <n v="2"/>
    <n v="9.59"/>
    <n v="10.42"/>
    <n v="2"/>
  </r>
  <r>
    <x v="62"/>
    <d v="1899-12-30T03:00:48"/>
    <d v="2012-08-01T03:00:48"/>
    <s v="Up"/>
    <n v="1"/>
    <n v="2.19"/>
    <n v="64.8"/>
    <n v="1"/>
    <n v="2"/>
    <n v="9.59"/>
    <n v="10.42"/>
    <n v="2"/>
  </r>
  <r>
    <x v="62"/>
    <d v="1899-12-30T03:00:48"/>
    <d v="2012-08-01T03:00:48"/>
    <s v="Up"/>
    <n v="1"/>
    <n v="2.0699999999999998"/>
    <n v="75.7"/>
    <n v="1"/>
    <n v="2"/>
    <n v="9.59"/>
    <n v="10.42"/>
    <n v="2"/>
  </r>
  <r>
    <x v="62"/>
    <d v="1899-12-30T03:32:14"/>
    <d v="2012-08-01T03:32:14"/>
    <s v="Up"/>
    <n v="1"/>
    <n v="3.99"/>
    <n v="62"/>
    <n v="1"/>
    <n v="2"/>
    <n v="9.59"/>
    <n v="10.42"/>
    <n v="2"/>
  </r>
  <r>
    <x v="62"/>
    <d v="1899-12-30T05:08:57"/>
    <d v="2012-08-01T05:08:57"/>
    <s v="Up"/>
    <n v="1"/>
    <n v="2.5099999999999998"/>
    <n v="71.3"/>
    <n v="1"/>
    <n v="2"/>
    <n v="9.59"/>
    <n v="10.42"/>
    <n v="2"/>
  </r>
  <r>
    <x v="62"/>
    <d v="1899-12-30T05:44:22"/>
    <d v="2012-08-01T05:44:22"/>
    <s v="Up"/>
    <n v="1"/>
    <n v="2.0499999999999998"/>
    <n v="83.4"/>
    <n v="1"/>
    <n v="2"/>
    <n v="9.59"/>
    <n v="10.42"/>
    <n v="2"/>
  </r>
  <r>
    <x v="62"/>
    <d v="1899-12-30T07:32:27"/>
    <d v="2012-08-01T07:32:27"/>
    <s v="Up"/>
    <n v="1"/>
    <n v="3.5"/>
    <n v="66.400000000000006"/>
    <n v="1"/>
    <n v="2"/>
    <n v="9.59"/>
    <n v="10.42"/>
    <n v="2"/>
  </r>
  <r>
    <x v="62"/>
    <d v="1899-12-30T08:14:30"/>
    <d v="2012-08-01T08:14:30"/>
    <s v="Up"/>
    <n v="1"/>
    <n v="3.82"/>
    <n v="76.099999999999994"/>
    <n v="1"/>
    <n v="2"/>
    <n v="9.59"/>
    <n v="10.42"/>
    <n v="2"/>
  </r>
  <r>
    <x v="62"/>
    <d v="1899-12-30T08:39:36"/>
    <d v="2012-08-01T08:39:36"/>
    <s v="Up"/>
    <n v="1"/>
    <n v="5.35"/>
    <n v="41"/>
    <n v="1"/>
    <n v="2"/>
    <n v="9.59"/>
    <n v="10.42"/>
    <n v="2"/>
  </r>
  <r>
    <x v="62"/>
    <d v="1899-12-30T09:02:30"/>
    <d v="2012-08-01T09:02:30"/>
    <s v="Up"/>
    <n v="1"/>
    <n v="1.88"/>
    <n v="74.5"/>
    <n v="1"/>
    <n v="2"/>
    <n v="9.59"/>
    <n v="10.42"/>
    <n v="2"/>
  </r>
  <r>
    <x v="62"/>
    <d v="1899-12-30T09:04:41"/>
    <d v="2012-08-01T09:04:41"/>
    <s v="Up"/>
    <n v="1"/>
    <n v="2.5499999999999998"/>
    <n v="80.8"/>
    <n v="1"/>
    <n v="2"/>
    <n v="9.59"/>
    <n v="10.42"/>
    <n v="2"/>
  </r>
  <r>
    <x v="62"/>
    <d v="1899-12-30T09:09:34"/>
    <d v="2012-08-01T09:09:34"/>
    <s v="Up"/>
    <n v="1"/>
    <n v="2.42"/>
    <n v="113.1"/>
    <n v="1"/>
    <n v="2"/>
    <n v="9.59"/>
    <n v="10.42"/>
    <n v="2"/>
  </r>
  <r>
    <x v="62"/>
    <d v="1899-12-30T09:10:26"/>
    <d v="2012-08-01T09:10:26"/>
    <s v="Up"/>
    <n v="1"/>
    <n v="1.78"/>
    <n v="91.9"/>
    <n v="1"/>
    <n v="2"/>
    <n v="9.59"/>
    <n v="10.42"/>
    <n v="2"/>
  </r>
  <r>
    <x v="62"/>
    <d v="1899-12-30T09:13:58"/>
    <d v="2012-08-01T09:13:58"/>
    <s v="Up"/>
    <n v="1"/>
    <n v="1.35"/>
    <n v="86.3"/>
    <n v="1"/>
    <n v="2"/>
    <n v="9.59"/>
    <n v="10.42"/>
    <n v="2"/>
  </r>
  <r>
    <x v="62"/>
    <d v="1899-12-30T09:31:36"/>
    <d v="2012-08-01T09:31:36"/>
    <s v="Up"/>
    <n v="1"/>
    <n v="1.63"/>
    <n v="91.5"/>
    <n v="1"/>
    <n v="2"/>
    <n v="9.59"/>
    <n v="10.42"/>
    <n v="2"/>
  </r>
  <r>
    <x v="62"/>
    <d v="1899-12-30T09:32:41"/>
    <d v="2012-08-01T09:32:41"/>
    <s v="Up"/>
    <n v="1"/>
    <n v="3.21"/>
    <n v="79.599999999999994"/>
    <n v="1"/>
    <n v="2"/>
    <n v="9.59"/>
    <n v="10.42"/>
    <n v="2"/>
  </r>
  <r>
    <x v="62"/>
    <d v="1899-12-30T09:35:34"/>
    <d v="2012-08-01T09:35:34"/>
    <s v="Up"/>
    <n v="1"/>
    <n v="2.56"/>
    <n v="76.900000000000006"/>
    <n v="1"/>
    <n v="2"/>
    <n v="9.59"/>
    <n v="10.42"/>
    <n v="2"/>
  </r>
  <r>
    <x v="62"/>
    <d v="1899-12-30T10:13:32"/>
    <d v="2012-08-01T10:13:32"/>
    <s v="Up"/>
    <n v="1"/>
    <n v="2.13"/>
    <n v="74"/>
    <n v="1"/>
    <n v="2"/>
    <n v="9.59"/>
    <n v="10.42"/>
    <n v="2"/>
  </r>
  <r>
    <x v="62"/>
    <d v="1899-12-30T10:13:53"/>
    <d v="2012-08-01T10:13:53"/>
    <s v="Up"/>
    <n v="1"/>
    <n v="1.88"/>
    <n v="84.1"/>
    <n v="1"/>
    <n v="2"/>
    <n v="9.59"/>
    <n v="10.42"/>
    <n v="2"/>
  </r>
  <r>
    <x v="62"/>
    <d v="1899-12-30T11:10:18"/>
    <d v="2012-08-01T11:10:18"/>
    <s v="Up"/>
    <n v="1"/>
    <n v="1.56"/>
    <n v="80.900000000000006"/>
    <n v="1"/>
    <n v="2"/>
    <n v="9.59"/>
    <n v="10.42"/>
    <n v="2"/>
  </r>
  <r>
    <x v="62"/>
    <d v="1899-12-30T11:11:32"/>
    <d v="2012-08-01T11:11:32"/>
    <s v="Up"/>
    <n v="1"/>
    <n v="2.4500000000000002"/>
    <n v="80.2"/>
    <n v="1"/>
    <n v="2"/>
    <n v="9.59"/>
    <n v="10.42"/>
    <n v="2"/>
  </r>
  <r>
    <x v="62"/>
    <d v="1899-12-30T11:14:27"/>
    <d v="2012-08-01T11:14:27"/>
    <s v="Up"/>
    <n v="1"/>
    <n v="2.34"/>
    <n v="86.2"/>
    <n v="1"/>
    <n v="2"/>
    <n v="9.59"/>
    <n v="10.42"/>
    <n v="2"/>
  </r>
  <r>
    <x v="62"/>
    <d v="1899-12-30T11:30:25"/>
    <d v="2012-08-01T11:30:25"/>
    <s v="Up"/>
    <n v="1"/>
    <n v="1.89"/>
    <n v="81.400000000000006"/>
    <n v="1"/>
    <n v="2"/>
    <n v="9.59"/>
    <n v="10.42"/>
    <n v="2"/>
  </r>
  <r>
    <x v="62"/>
    <d v="1899-12-30T11:39:08"/>
    <d v="2012-08-01T11:39:08"/>
    <s v="Up"/>
    <n v="1"/>
    <n v="3.11"/>
    <n v="85.1"/>
    <n v="1"/>
    <n v="2"/>
    <n v="9.59"/>
    <n v="10.42"/>
    <n v="2"/>
  </r>
  <r>
    <x v="62"/>
    <d v="1899-12-30T12:01:36"/>
    <d v="2012-08-01T12:01:36"/>
    <s v="Up"/>
    <n v="1"/>
    <n v="1.39"/>
    <n v="78.599999999999994"/>
    <n v="1"/>
    <n v="2"/>
    <n v="9.59"/>
    <n v="10.42"/>
    <n v="2"/>
  </r>
  <r>
    <x v="62"/>
    <d v="1899-12-30T12:33:21"/>
    <d v="2012-08-01T12:33:21"/>
    <s v="Up"/>
    <n v="1"/>
    <n v="2.13"/>
    <n v="63.2"/>
    <n v="1"/>
    <n v="2"/>
    <n v="9.59"/>
    <n v="10.42"/>
    <n v="2"/>
  </r>
  <r>
    <x v="62"/>
    <d v="1899-12-30T12:41:27"/>
    <d v="2012-08-01T12:41:27"/>
    <s v="Up"/>
    <n v="1"/>
    <n v="2.83"/>
    <n v="66.3"/>
    <n v="1"/>
    <n v="2"/>
    <n v="9.59"/>
    <n v="10.42"/>
    <n v="2"/>
  </r>
  <r>
    <x v="62"/>
    <d v="1899-12-30T13:06:01"/>
    <d v="2012-08-01T13:06:01"/>
    <s v="Up"/>
    <n v="1"/>
    <n v="2.0499999999999998"/>
    <n v="90.2"/>
    <n v="1"/>
    <n v="2"/>
    <n v="9.59"/>
    <n v="10.42"/>
    <n v="2"/>
  </r>
  <r>
    <x v="62"/>
    <d v="1899-12-30T13:07:01"/>
    <d v="2012-08-01T13:07:01"/>
    <s v="Up"/>
    <n v="1"/>
    <n v="1.87"/>
    <n v="77.599999999999994"/>
    <n v="1"/>
    <n v="2"/>
    <n v="9.59"/>
    <n v="10.42"/>
    <n v="2"/>
  </r>
  <r>
    <x v="62"/>
    <d v="1899-12-30T13:07:50"/>
    <d v="2012-08-01T13:07:50"/>
    <s v="Up"/>
    <n v="1"/>
    <n v="7.1"/>
    <n v="55.5"/>
    <n v="1"/>
    <n v="2"/>
    <n v="9.59"/>
    <n v="10.42"/>
    <n v="2"/>
  </r>
  <r>
    <x v="62"/>
    <d v="1899-12-30T13:36:37"/>
    <d v="2012-08-01T13:36:37"/>
    <s v="Up"/>
    <n v="1"/>
    <n v="5.7"/>
    <n v="54.3"/>
    <n v="1"/>
    <n v="2"/>
    <n v="9.59"/>
    <n v="10.42"/>
    <n v="2"/>
  </r>
  <r>
    <x v="62"/>
    <d v="1899-12-30T13:38:27"/>
    <d v="2012-08-01T13:38:27"/>
    <s v="Up"/>
    <n v="1"/>
    <n v="3"/>
    <n v="65.900000000000006"/>
    <n v="1"/>
    <n v="2"/>
    <n v="9.59"/>
    <n v="10.42"/>
    <n v="2"/>
  </r>
  <r>
    <x v="62"/>
    <d v="1899-12-30T13:38:39"/>
    <d v="2012-08-01T13:38:39"/>
    <s v="Up"/>
    <n v="1"/>
    <n v="1.98"/>
    <n v="77.8"/>
    <n v="1"/>
    <n v="2"/>
    <n v="9.59"/>
    <n v="10.42"/>
    <n v="2"/>
  </r>
  <r>
    <x v="62"/>
    <d v="1899-12-30T13:44:00"/>
    <d v="2012-08-01T13:44:00"/>
    <s v="Up"/>
    <n v="1"/>
    <n v="2.34"/>
    <n v="76"/>
    <n v="1"/>
    <n v="2"/>
    <n v="9.59"/>
    <n v="10.42"/>
    <n v="2"/>
  </r>
  <r>
    <x v="62"/>
    <d v="1899-12-30T14:10:16"/>
    <d v="2012-08-01T14:10:16"/>
    <s v="Up"/>
    <n v="1"/>
    <n v="2.06"/>
    <n v="87.2"/>
    <n v="1"/>
    <n v="2"/>
    <n v="9.59"/>
    <n v="10.42"/>
    <n v="2"/>
  </r>
  <r>
    <x v="62"/>
    <d v="1899-12-30T14:39:07"/>
    <d v="2012-08-01T14:39:07"/>
    <s v="Up"/>
    <n v="1"/>
    <n v="2.48"/>
    <n v="96.1"/>
    <n v="1"/>
    <n v="2"/>
    <n v="9.59"/>
    <n v="10.42"/>
    <n v="2"/>
  </r>
  <r>
    <x v="62"/>
    <d v="1899-12-30T14:40:52"/>
    <d v="2012-08-01T14:40:52"/>
    <s v="Up"/>
    <n v="1"/>
    <n v="3.45"/>
    <n v="70.400000000000006"/>
    <n v="1"/>
    <n v="2"/>
    <n v="9.59"/>
    <n v="10.42"/>
    <n v="2"/>
  </r>
  <r>
    <x v="62"/>
    <d v="1899-12-30T15:08:34"/>
    <d v="2012-08-01T15:08:34"/>
    <s v="Up"/>
    <n v="1"/>
    <n v="2.46"/>
    <n v="85.6"/>
    <n v="1"/>
    <n v="2"/>
    <n v="9.59"/>
    <n v="10.42"/>
    <n v="2"/>
  </r>
  <r>
    <x v="62"/>
    <d v="1899-12-30T15:34:16"/>
    <d v="2012-08-01T15:34:16"/>
    <s v="Up"/>
    <n v="1"/>
    <n v="2.37"/>
    <n v="101.3"/>
    <n v="1"/>
    <n v="2"/>
    <n v="9.59"/>
    <n v="10.42"/>
    <n v="2"/>
  </r>
  <r>
    <x v="62"/>
    <d v="1899-12-30T15:34:36"/>
    <d v="2012-08-01T15:34:36"/>
    <s v="Up"/>
    <n v="1"/>
    <n v="1.77"/>
    <n v="91.7"/>
    <n v="1"/>
    <n v="2"/>
    <n v="9.59"/>
    <n v="10.42"/>
    <n v="2"/>
  </r>
  <r>
    <x v="62"/>
    <d v="1899-12-30T15:37:14"/>
    <d v="2012-08-01T15:37:14"/>
    <s v="Up"/>
    <n v="1"/>
    <n v="3.06"/>
    <n v="80.5"/>
    <n v="1"/>
    <n v="2"/>
    <n v="9.59"/>
    <n v="10.42"/>
    <n v="2"/>
  </r>
  <r>
    <x v="62"/>
    <d v="1899-12-30T16:08:42"/>
    <d v="2012-08-01T16:08:42"/>
    <s v="Up"/>
    <n v="1"/>
    <n v="3.81"/>
    <n v="55.7"/>
    <n v="1"/>
    <n v="2"/>
    <n v="9.59"/>
    <n v="10.42"/>
    <n v="2"/>
  </r>
  <r>
    <x v="62"/>
    <d v="1899-12-30T16:31:05"/>
    <d v="2012-08-01T16:31:05"/>
    <s v="Up"/>
    <n v="1"/>
    <n v="2.4900000000000002"/>
    <n v="67.3"/>
    <n v="1"/>
    <n v="2"/>
    <n v="9.59"/>
    <n v="10.42"/>
    <n v="2"/>
  </r>
  <r>
    <x v="62"/>
    <d v="1899-12-30T18:04:25"/>
    <d v="2012-08-01T18:04:25"/>
    <s v="Up"/>
    <n v="1"/>
    <n v="7.94"/>
    <n v="82.7"/>
    <n v="1"/>
    <n v="2"/>
    <n v="9.59"/>
    <n v="10.42"/>
    <n v="2"/>
  </r>
  <r>
    <x v="62"/>
    <d v="1899-12-30T18:08:14"/>
    <d v="2012-08-01T18:08:14"/>
    <s v="Up"/>
    <n v="1"/>
    <n v="4.8"/>
    <n v="79"/>
    <n v="1"/>
    <n v="2"/>
    <n v="9.59"/>
    <n v="10.42"/>
    <n v="2"/>
  </r>
  <r>
    <x v="62"/>
    <d v="1899-12-30T19:33:58"/>
    <d v="2012-08-01T19:33:58"/>
    <s v="Up"/>
    <n v="1"/>
    <n v="3.8"/>
    <n v="75.599999999999994"/>
    <n v="1"/>
    <n v="2"/>
    <n v="9.59"/>
    <n v="10.42"/>
    <n v="2"/>
  </r>
  <r>
    <x v="62"/>
    <d v="1899-12-30T20:07:09"/>
    <d v="2012-08-01T20:07:09"/>
    <s v="Up"/>
    <n v="1"/>
    <n v="1.54"/>
    <n v="88.6"/>
    <n v="1"/>
    <n v="2"/>
    <n v="9.59"/>
    <n v="10.42"/>
    <n v="2"/>
  </r>
  <r>
    <x v="62"/>
    <d v="1899-12-30T20:10:23"/>
    <d v="2012-08-01T20:10:23"/>
    <s v="Up"/>
    <n v="1"/>
    <n v="2.33"/>
    <n v="68.099999999999994"/>
    <n v="1"/>
    <n v="2"/>
    <n v="9.59"/>
    <n v="10.42"/>
    <n v="2"/>
  </r>
  <r>
    <x v="62"/>
    <d v="1899-12-30T20:34:37"/>
    <d v="2012-08-01T20:34:37"/>
    <s v="Up"/>
    <n v="1"/>
    <n v="2.33"/>
    <n v="108.5"/>
    <n v="1"/>
    <n v="2"/>
    <n v="9.59"/>
    <n v="10.42"/>
    <n v="2"/>
  </r>
  <r>
    <x v="62"/>
    <d v="1899-12-30T15:00:00"/>
    <d v="2012-08-01T15:00:00"/>
    <s v="Up"/>
    <n v="1"/>
    <n v="2.72"/>
    <n v="0"/>
    <n v="1"/>
    <n v="2"/>
    <n v="9.59"/>
    <n v="10.42"/>
    <n v="2"/>
  </r>
  <r>
    <x v="62"/>
    <d v="1899-12-30T20:35:17"/>
    <d v="2012-08-01T20:35:17"/>
    <s v="Up"/>
    <n v="1"/>
    <n v="2.72"/>
    <n v="71"/>
    <n v="1"/>
    <n v="2"/>
    <n v="9.59"/>
    <n v="10.42"/>
    <n v="2"/>
  </r>
  <r>
    <x v="62"/>
    <d v="1899-12-30T20:38:01"/>
    <d v="2012-08-01T20:38:01"/>
    <s v="Up"/>
    <n v="1"/>
    <n v="3.16"/>
    <n v="77.7"/>
    <n v="1"/>
    <n v="2"/>
    <n v="9.59"/>
    <n v="10.42"/>
    <n v="2"/>
  </r>
  <r>
    <x v="62"/>
    <d v="1899-12-30T21:01:31"/>
    <d v="2012-08-01T21:01:31"/>
    <s v="Up"/>
    <n v="1"/>
    <n v="3.21"/>
    <n v="88.3"/>
    <n v="1"/>
    <n v="2"/>
    <n v="9.59"/>
    <n v="10.42"/>
    <n v="2"/>
  </r>
  <r>
    <x v="62"/>
    <d v="1899-12-30T21:07:42"/>
    <d v="2012-08-01T21:07:42"/>
    <s v="Up"/>
    <n v="1"/>
    <n v="1.93"/>
    <n v="92.3"/>
    <n v="1"/>
    <n v="2"/>
    <n v="9.59"/>
    <n v="10.42"/>
    <n v="2"/>
  </r>
  <r>
    <x v="62"/>
    <d v="1899-12-30T21:43:01"/>
    <d v="2012-08-01T21:43:01"/>
    <s v="Up"/>
    <n v="1"/>
    <n v="3.25"/>
    <n v="63"/>
    <n v="1"/>
    <n v="2"/>
    <n v="9.59"/>
    <n v="10.42"/>
    <n v="2"/>
  </r>
  <r>
    <x v="62"/>
    <d v="1899-12-30T21:43:01"/>
    <d v="2012-08-01T21:43:01"/>
    <s v="Up"/>
    <n v="1"/>
    <n v="3.41"/>
    <n v="86.8"/>
    <n v="1"/>
    <n v="2"/>
    <n v="9.59"/>
    <n v="10.42"/>
    <n v="2"/>
  </r>
  <r>
    <x v="62"/>
    <d v="1899-12-30T22:40:00"/>
    <d v="2012-08-01T22:40:00"/>
    <s v="Up"/>
    <n v="1"/>
    <n v="2.93"/>
    <n v="87.4"/>
    <n v="1"/>
    <n v="2"/>
    <n v="9.59"/>
    <n v="10.42"/>
    <n v="2"/>
  </r>
  <r>
    <x v="62"/>
    <d v="1899-12-30T23:38:16"/>
    <d v="2012-08-01T23:38:16"/>
    <s v="Up"/>
    <n v="1"/>
    <n v="2.12"/>
    <n v="101.7"/>
    <n v="1"/>
    <n v="2"/>
    <n v="9.59"/>
    <n v="10.42"/>
    <n v="2"/>
  </r>
  <r>
    <x v="62"/>
    <d v="1899-12-30T23:40:48"/>
    <d v="2012-08-01T23:40:48"/>
    <s v="Up"/>
    <n v="1"/>
    <n v="3.38"/>
    <n v="73.400000000000006"/>
    <n v="1"/>
    <n v="2"/>
    <n v="9.59"/>
    <n v="10.42"/>
    <n v="2"/>
  </r>
  <r>
    <x v="62"/>
    <d v="1899-12-30T23:42:52"/>
    <d v="2012-08-01T23:42:52"/>
    <s v="Up"/>
    <n v="1"/>
    <n v="9.31"/>
    <n v="51"/>
    <n v="1"/>
    <n v="2"/>
    <n v="9.59"/>
    <n v="10.42"/>
    <n v="2"/>
  </r>
  <r>
    <x v="63"/>
    <d v="1899-12-30T12:00:00"/>
    <d v="2012-08-02T12:00:00"/>
    <s v="Up"/>
    <n v="120"/>
    <n v="999"/>
    <n v="999"/>
    <n v="1"/>
    <n v="2"/>
    <n v="9.59"/>
    <n v="10.42"/>
    <n v="240"/>
  </r>
  <r>
    <x v="64"/>
    <d v="1899-12-30T12:00:00"/>
    <d v="2012-08-03T12:00:00"/>
    <s v="Up"/>
    <m/>
    <m/>
    <m/>
    <m/>
    <m/>
    <m/>
    <m/>
    <m/>
  </r>
  <r>
    <x v="64"/>
    <d v="1899-12-30T15:34:26"/>
    <d v="2012-08-03T15:34:26"/>
    <s v="Up"/>
    <n v="1"/>
    <n v="2.2000000000000002"/>
    <n v="91.8"/>
    <n v="1"/>
    <n v="2"/>
    <n v="9.59"/>
    <n v="10.42"/>
    <n v="2"/>
  </r>
  <r>
    <x v="64"/>
    <d v="1899-12-30T16:07:52"/>
    <d v="2012-08-03T16:07:52"/>
    <s v="Up"/>
    <n v="1"/>
    <n v="3.24"/>
    <n v="91.2"/>
    <n v="1"/>
    <n v="2"/>
    <n v="9.59"/>
    <n v="10.42"/>
    <n v="2"/>
  </r>
  <r>
    <x v="64"/>
    <d v="1899-12-30T16:30:29"/>
    <d v="2012-08-03T16:30:29"/>
    <s v="Up"/>
    <n v="1"/>
    <n v="3.1"/>
    <n v="102.6"/>
    <n v="1"/>
    <n v="2"/>
    <n v="9.59"/>
    <n v="10.42"/>
    <n v="2"/>
  </r>
  <r>
    <x v="64"/>
    <d v="1899-12-30T17:04:01"/>
    <d v="2012-08-03T17:04:01"/>
    <s v="Up"/>
    <n v="1"/>
    <n v="3.91"/>
    <n v="82.5"/>
    <n v="1"/>
    <n v="2"/>
    <n v="9.59"/>
    <n v="10.42"/>
    <n v="2"/>
  </r>
  <r>
    <x v="64"/>
    <d v="1899-12-30T17:04:08"/>
    <d v="2012-08-03T17:04:08"/>
    <s v="Up"/>
    <n v="1"/>
    <n v="2.63"/>
    <n v="109"/>
    <n v="1"/>
    <n v="2"/>
    <n v="9.59"/>
    <n v="10.42"/>
    <n v="2"/>
  </r>
  <r>
    <x v="64"/>
    <d v="1899-12-30T17:12:14"/>
    <d v="2012-08-03T17:12:14"/>
    <s v="Up"/>
    <n v="1"/>
    <n v="5.48"/>
    <n v="58.6"/>
    <n v="1"/>
    <n v="2"/>
    <n v="9.59"/>
    <n v="10.42"/>
    <n v="2"/>
  </r>
  <r>
    <x v="64"/>
    <d v="1899-12-30T17:34:05"/>
    <d v="2012-08-03T17:34:05"/>
    <s v="Up"/>
    <n v="1"/>
    <n v="2.0299999999999998"/>
    <n v="96.8"/>
    <n v="1"/>
    <n v="2"/>
    <n v="9.59"/>
    <n v="10.42"/>
    <n v="2"/>
  </r>
  <r>
    <x v="64"/>
    <d v="1899-12-30T17:39:27"/>
    <d v="2012-08-03T17:39:27"/>
    <s v="Up"/>
    <n v="1"/>
    <n v="3.62"/>
    <n v="78.5"/>
    <n v="1"/>
    <n v="2"/>
    <n v="9.59"/>
    <n v="10.42"/>
    <n v="2"/>
  </r>
  <r>
    <x v="64"/>
    <d v="1899-12-30T17:40:24"/>
    <d v="2012-08-03T17:40:24"/>
    <s v="Up"/>
    <n v="1"/>
    <n v="2.74"/>
    <n v="82.5"/>
    <n v="1"/>
    <n v="2"/>
    <n v="9.59"/>
    <n v="10.42"/>
    <n v="2"/>
  </r>
  <r>
    <x v="64"/>
    <d v="1899-12-30T17:40:36"/>
    <d v="2012-08-03T17:40:36"/>
    <s v="Up"/>
    <n v="1"/>
    <n v="1.88"/>
    <n v="98.4"/>
    <n v="1"/>
    <n v="2"/>
    <n v="9.59"/>
    <n v="10.42"/>
    <n v="2"/>
  </r>
  <r>
    <x v="64"/>
    <d v="1899-12-30T18:03:40"/>
    <d v="2012-08-03T18:03:40"/>
    <s v="Up"/>
    <n v="1"/>
    <n v="3.93"/>
    <n v="64.5"/>
    <n v="1"/>
    <n v="2"/>
    <n v="9.59"/>
    <n v="10.42"/>
    <n v="2"/>
  </r>
  <r>
    <x v="64"/>
    <d v="1899-12-30T18:08:58"/>
    <d v="2012-08-03T18:08:58"/>
    <s v="Up"/>
    <n v="1"/>
    <n v="3.65"/>
    <n v="78.099999999999994"/>
    <n v="1"/>
    <n v="2"/>
    <n v="9.59"/>
    <n v="10.42"/>
    <n v="2"/>
  </r>
  <r>
    <x v="64"/>
    <d v="1899-12-30T18:12:35"/>
    <d v="2012-08-03T18:12:35"/>
    <s v="Up"/>
    <n v="1"/>
    <n v="4.08"/>
    <n v="79.7"/>
    <n v="1"/>
    <n v="2"/>
    <n v="9.59"/>
    <n v="10.42"/>
    <n v="2"/>
  </r>
  <r>
    <x v="64"/>
    <d v="1899-12-30T18:14:47"/>
    <d v="2012-08-03T18:14:47"/>
    <s v="Up"/>
    <n v="1"/>
    <n v="6.17"/>
    <n v="87.1"/>
    <n v="1"/>
    <n v="2"/>
    <n v="9.59"/>
    <n v="10.42"/>
    <n v="2"/>
  </r>
  <r>
    <x v="64"/>
    <d v="1899-12-30T18:34:04"/>
    <d v="2012-08-03T18:34:04"/>
    <s v="Up"/>
    <n v="1"/>
    <n v="2.64"/>
    <n v="103.8"/>
    <n v="1"/>
    <n v="2"/>
    <n v="9.59"/>
    <n v="10.42"/>
    <n v="2"/>
  </r>
  <r>
    <x v="64"/>
    <d v="1899-12-30T18:36:05"/>
    <d v="2012-08-03T18:36:05"/>
    <s v="Up"/>
    <n v="1"/>
    <n v="2.6"/>
    <n v="80.5"/>
    <n v="1"/>
    <n v="2"/>
    <n v="9.59"/>
    <n v="10.42"/>
    <n v="2"/>
  </r>
  <r>
    <x v="64"/>
    <d v="1899-12-30T18:36:57"/>
    <d v="2012-08-03T18:36:57"/>
    <s v="Up"/>
    <n v="1"/>
    <n v="5.22"/>
    <n v="81.2"/>
    <n v="1"/>
    <n v="2"/>
    <n v="9.59"/>
    <n v="10.42"/>
    <n v="2"/>
  </r>
  <r>
    <x v="64"/>
    <d v="1899-12-30T19:02:03"/>
    <d v="2012-08-03T19:02:03"/>
    <s v="Up"/>
    <n v="1"/>
    <n v="1.82"/>
    <n v="88.9"/>
    <n v="1"/>
    <n v="2"/>
    <n v="9.59"/>
    <n v="10.42"/>
    <n v="2"/>
  </r>
  <r>
    <x v="64"/>
    <d v="1899-12-30T19:02:17"/>
    <d v="2012-08-03T19:02:17"/>
    <s v="Up"/>
    <n v="1"/>
    <n v="2.89"/>
    <n v="72.8"/>
    <n v="1"/>
    <n v="2"/>
    <n v="9.59"/>
    <n v="10.42"/>
    <n v="2"/>
  </r>
  <r>
    <x v="64"/>
    <d v="1899-12-30T19:02:53"/>
    <d v="2012-08-03T19:02:53"/>
    <s v="Up"/>
    <n v="1"/>
    <n v="3.09"/>
    <n v="85.9"/>
    <n v="1"/>
    <n v="2"/>
    <n v="9.59"/>
    <n v="10.42"/>
    <n v="2"/>
  </r>
  <r>
    <x v="64"/>
    <d v="1899-12-30T19:09:19"/>
    <d v="2012-08-03T19:09:19"/>
    <s v="Up"/>
    <n v="1"/>
    <n v="5.55"/>
    <n v="54.7"/>
    <n v="1"/>
    <n v="2"/>
    <n v="9.59"/>
    <n v="10.42"/>
    <n v="2"/>
  </r>
  <r>
    <x v="64"/>
    <d v="1899-12-30T19:10:17"/>
    <d v="2012-08-03T19:10:17"/>
    <s v="Up"/>
    <n v="1"/>
    <n v="2.95"/>
    <n v="68.3"/>
    <n v="1"/>
    <n v="2"/>
    <n v="9.59"/>
    <n v="10.42"/>
    <n v="2"/>
  </r>
  <r>
    <x v="64"/>
    <d v="1899-12-30T19:11:39"/>
    <d v="2012-08-03T19:11:39"/>
    <s v="Up"/>
    <n v="1"/>
    <n v="3.59"/>
    <n v="66.3"/>
    <n v="1"/>
    <n v="2"/>
    <n v="9.59"/>
    <n v="10.42"/>
    <n v="2"/>
  </r>
  <r>
    <x v="64"/>
    <d v="1899-12-30T19:14:45"/>
    <d v="2012-08-03T19:14:45"/>
    <s v="Up"/>
    <n v="1"/>
    <n v="3.32"/>
    <n v="107.9"/>
    <n v="1"/>
    <n v="2"/>
    <n v="9.59"/>
    <n v="10.42"/>
    <n v="2"/>
  </r>
  <r>
    <x v="64"/>
    <d v="1899-12-30T19:34:21"/>
    <d v="2012-08-03T19:34:21"/>
    <s v="Up"/>
    <n v="1"/>
    <n v="5.56"/>
    <n v="87.8"/>
    <n v="1"/>
    <n v="2"/>
    <n v="9.59"/>
    <n v="10.42"/>
    <n v="2"/>
  </r>
  <r>
    <x v="64"/>
    <d v="1899-12-30T19:36:30"/>
    <d v="2012-08-03T19:36:30"/>
    <s v="Up"/>
    <n v="1"/>
    <n v="4.76"/>
    <n v="78.400000000000006"/>
    <n v="1"/>
    <n v="2"/>
    <n v="9.59"/>
    <n v="10.42"/>
    <n v="2"/>
  </r>
  <r>
    <x v="64"/>
    <d v="1899-12-30T19:36:30"/>
    <d v="2012-08-03T19:36:30"/>
    <s v="Up"/>
    <n v="1"/>
    <n v="8.8000000000000007"/>
    <n v="47.8"/>
    <n v="1"/>
    <n v="2"/>
    <n v="9.59"/>
    <n v="10.42"/>
    <n v="2"/>
  </r>
  <r>
    <x v="64"/>
    <d v="1899-12-30T19:38:38"/>
    <d v="2012-08-03T19:38:38"/>
    <s v="Up"/>
    <n v="1"/>
    <n v="3.67"/>
    <n v="75"/>
    <n v="1"/>
    <n v="2"/>
    <n v="9.59"/>
    <n v="10.42"/>
    <n v="2"/>
  </r>
  <r>
    <x v="64"/>
    <d v="1899-12-30T19:39:47"/>
    <d v="2012-08-03T19:39:47"/>
    <s v="Up"/>
    <n v="1"/>
    <n v="2.57"/>
    <n v="93.8"/>
    <n v="1"/>
    <n v="2"/>
    <n v="9.59"/>
    <n v="10.42"/>
    <n v="2"/>
  </r>
  <r>
    <x v="64"/>
    <d v="1899-12-30T19:42:16"/>
    <d v="2012-08-03T19:42:16"/>
    <s v="Up"/>
    <n v="1"/>
    <n v="9.9600000000000009"/>
    <n v="84.2"/>
    <n v="1"/>
    <n v="2"/>
    <n v="9.59"/>
    <n v="10.42"/>
    <n v="1"/>
  </r>
  <r>
    <x v="64"/>
    <d v="1899-12-30T19:44:56"/>
    <d v="2012-08-03T19:44:56"/>
    <s v="Up"/>
    <n v="1"/>
    <n v="4.04"/>
    <n v="91.8"/>
    <n v="1"/>
    <n v="2"/>
    <n v="9.59"/>
    <n v="10.42"/>
    <n v="2"/>
  </r>
  <r>
    <x v="64"/>
    <d v="1899-12-30T19:44:57"/>
    <d v="2012-08-03T19:44:57"/>
    <s v="Up"/>
    <n v="1"/>
    <n v="8.68"/>
    <n v="76.400000000000006"/>
    <n v="1"/>
    <n v="2"/>
    <n v="9.59"/>
    <n v="10.42"/>
    <n v="2"/>
  </r>
  <r>
    <x v="64"/>
    <d v="1899-12-30T20:06:06"/>
    <d v="2012-08-03T20:06:06"/>
    <s v="Up"/>
    <n v="1"/>
    <n v="3.33"/>
    <n v="78.099999999999994"/>
    <n v="1"/>
    <n v="2"/>
    <n v="9.59"/>
    <n v="10.42"/>
    <n v="2"/>
  </r>
  <r>
    <x v="64"/>
    <d v="1899-12-30T20:07:21"/>
    <d v="2012-08-03T20:07:21"/>
    <s v="Up"/>
    <n v="1"/>
    <n v="1.48"/>
    <n v="87.3"/>
    <n v="1"/>
    <n v="2"/>
    <n v="9.59"/>
    <n v="10.42"/>
    <n v="2"/>
  </r>
  <r>
    <x v="64"/>
    <d v="1899-12-30T20:07:36"/>
    <d v="2012-08-03T20:07:36"/>
    <s v="Up"/>
    <n v="1"/>
    <n v="2.69"/>
    <n v="69.099999999999994"/>
    <n v="1"/>
    <n v="2"/>
    <n v="9.59"/>
    <n v="10.42"/>
    <n v="2"/>
  </r>
  <r>
    <x v="64"/>
    <d v="1899-12-30T20:32:01"/>
    <d v="2012-08-03T20:32:01"/>
    <s v="Up"/>
    <n v="1"/>
    <n v="3.76"/>
    <n v="70.400000000000006"/>
    <n v="1"/>
    <n v="2"/>
    <n v="9.59"/>
    <n v="10.42"/>
    <n v="2"/>
  </r>
  <r>
    <x v="64"/>
    <d v="1899-12-30T20:34:22"/>
    <d v="2012-08-03T20:34:22"/>
    <s v="Up"/>
    <n v="1"/>
    <n v="3.79"/>
    <n v="58.3"/>
    <n v="1"/>
    <n v="2"/>
    <n v="9.59"/>
    <n v="10.42"/>
    <n v="2"/>
  </r>
  <r>
    <x v="64"/>
    <d v="1899-12-30T20:36:51"/>
    <d v="2012-08-03T20:36:51"/>
    <s v="Up"/>
    <n v="1"/>
    <n v="3.86"/>
    <n v="55.8"/>
    <n v="1"/>
    <n v="2"/>
    <n v="9.59"/>
    <n v="10.42"/>
    <n v="2"/>
  </r>
  <r>
    <x v="64"/>
    <d v="1899-12-30T20:36:56"/>
    <d v="2012-08-03T20:36:56"/>
    <s v="Up"/>
    <n v="1"/>
    <n v="6.6"/>
    <n v="59.8"/>
    <n v="1"/>
    <n v="2"/>
    <n v="9.59"/>
    <n v="10.42"/>
    <n v="2"/>
  </r>
  <r>
    <x v="64"/>
    <d v="1899-12-30T20:39:01"/>
    <d v="2012-08-03T20:39:01"/>
    <s v="Up"/>
    <n v="1"/>
    <n v="3.86"/>
    <n v="82.8"/>
    <n v="1"/>
    <n v="2"/>
    <n v="9.59"/>
    <n v="10.42"/>
    <n v="2"/>
  </r>
  <r>
    <x v="64"/>
    <d v="1899-12-30T20:44:11"/>
    <d v="2012-08-03T20:44:11"/>
    <s v="Up"/>
    <n v="1"/>
    <n v="1.84"/>
    <n v="105.3"/>
    <n v="1"/>
    <n v="2"/>
    <n v="9.59"/>
    <n v="10.42"/>
    <n v="2"/>
  </r>
  <r>
    <x v="64"/>
    <d v="1899-12-30T21:00:03"/>
    <d v="2012-08-03T21:00:03"/>
    <s v="Up"/>
    <n v="1"/>
    <n v="2.5"/>
    <n v="109.7"/>
    <n v="1"/>
    <n v="2"/>
    <n v="9.59"/>
    <n v="10.42"/>
    <n v="2"/>
  </r>
  <r>
    <x v="64"/>
    <d v="1899-12-30T21:10:00"/>
    <d v="2012-08-03T21:10:00"/>
    <s v="Up"/>
    <n v="1"/>
    <n v="4.18"/>
    <n v="79.900000000000006"/>
    <n v="1"/>
    <n v="2"/>
    <n v="9.59"/>
    <n v="10.42"/>
    <n v="2"/>
  </r>
  <r>
    <x v="64"/>
    <d v="1899-12-30T21:41:26"/>
    <d v="2012-08-03T21:41:26"/>
    <s v="Up"/>
    <n v="1"/>
    <n v="1.93"/>
    <n v="88.2"/>
    <n v="1"/>
    <n v="2"/>
    <n v="9.59"/>
    <n v="10.42"/>
    <n v="2"/>
  </r>
  <r>
    <x v="64"/>
    <d v="1899-12-30T21:42:03"/>
    <d v="2012-08-03T21:42:03"/>
    <s v="Up"/>
    <n v="1"/>
    <n v="6.01"/>
    <n v="78.3"/>
    <n v="1"/>
    <n v="2"/>
    <n v="9.59"/>
    <n v="10.42"/>
    <n v="2"/>
  </r>
  <r>
    <x v="64"/>
    <d v="1899-12-30T21:43:30"/>
    <d v="2012-08-03T21:43:30"/>
    <s v="Up"/>
    <n v="1"/>
    <n v="2.2400000000000002"/>
    <n v="90.1"/>
    <n v="1"/>
    <n v="2"/>
    <n v="9.59"/>
    <n v="10.42"/>
    <n v="2"/>
  </r>
  <r>
    <x v="64"/>
    <d v="1899-12-30T21:44:52"/>
    <d v="2012-08-03T21:44:52"/>
    <s v="Up"/>
    <n v="1"/>
    <n v="2.67"/>
    <n v="51.9"/>
    <n v="1"/>
    <n v="2"/>
    <n v="9.59"/>
    <n v="10.42"/>
    <n v="2"/>
  </r>
  <r>
    <x v="64"/>
    <d v="1899-12-30T22:00:08"/>
    <d v="2012-08-03T22:00:08"/>
    <s v="Up"/>
    <n v="1"/>
    <n v="2.73"/>
    <n v="124.8"/>
    <n v="1"/>
    <n v="2"/>
    <n v="9.59"/>
    <n v="10.42"/>
    <n v="2"/>
  </r>
  <r>
    <x v="64"/>
    <d v="1899-12-30T22:13:32"/>
    <d v="2012-08-03T22:13:32"/>
    <s v="Up"/>
    <n v="1"/>
    <n v="2.0499999999999998"/>
    <n v="110"/>
    <n v="1"/>
    <n v="2"/>
    <n v="9.59"/>
    <n v="10.42"/>
    <n v="2"/>
  </r>
  <r>
    <x v="64"/>
    <d v="1899-12-30T22:34:48"/>
    <d v="2012-08-03T22:34:48"/>
    <s v="Up"/>
    <n v="1"/>
    <n v="3.83"/>
    <n v="103.5"/>
    <n v="1"/>
    <n v="2"/>
    <n v="9.59"/>
    <n v="10.42"/>
    <n v="2"/>
  </r>
  <r>
    <x v="64"/>
    <d v="1899-12-30T22:36:57"/>
    <d v="2012-08-03T22:36:57"/>
    <s v="Up"/>
    <n v="1"/>
    <n v="3.41"/>
    <n v="69.400000000000006"/>
    <n v="1"/>
    <n v="2"/>
    <n v="9.59"/>
    <n v="10.42"/>
    <n v="2"/>
  </r>
  <r>
    <x v="64"/>
    <d v="1899-12-30T22:38:12"/>
    <d v="2012-08-03T22:38:12"/>
    <s v="Up"/>
    <n v="1"/>
    <n v="5.33"/>
    <n v="74.3"/>
    <n v="1"/>
    <n v="2"/>
    <n v="9.59"/>
    <n v="10.42"/>
    <n v="2"/>
  </r>
  <r>
    <x v="64"/>
    <d v="1899-12-30T23:01:33"/>
    <d v="2012-08-03T23:01:33"/>
    <s v="Up"/>
    <n v="1"/>
    <n v="3.59"/>
    <n v="82.3"/>
    <n v="1"/>
    <n v="2"/>
    <n v="9.59"/>
    <n v="10.42"/>
    <n v="2"/>
  </r>
  <r>
    <x v="64"/>
    <d v="1899-12-30T23:11:23"/>
    <d v="2012-08-03T23:11:23"/>
    <s v="Up"/>
    <n v="1"/>
    <n v="5.65"/>
    <n v="81.900000000000006"/>
    <n v="1"/>
    <n v="2"/>
    <n v="9.59"/>
    <n v="10.42"/>
    <n v="2"/>
  </r>
  <r>
    <x v="64"/>
    <d v="1899-12-30T23:35:00"/>
    <d v="2012-08-03T23:35:00"/>
    <s v="Up"/>
    <n v="1"/>
    <n v="2.54"/>
    <n v="91.6"/>
    <n v="1"/>
    <n v="2"/>
    <n v="9.59"/>
    <n v="10.42"/>
    <n v="2"/>
  </r>
  <r>
    <x v="64"/>
    <d v="1899-12-30T15:31:59"/>
    <d v="2012-08-03T15:31:59"/>
    <s v="Up"/>
    <n v="1"/>
    <n v="4.2"/>
    <n v="63"/>
    <n v="1"/>
    <n v="2"/>
    <n v="9.59"/>
    <n v="10.42"/>
    <n v="2"/>
  </r>
  <r>
    <x v="65"/>
    <d v="1899-12-30T00:08:08"/>
    <d v="2012-08-04T00:08:08"/>
    <s v="Up"/>
    <n v="1"/>
    <n v="2.92"/>
    <n v="96"/>
    <n v="1"/>
    <n v="2"/>
    <n v="9.59"/>
    <n v="10.42"/>
    <n v="2"/>
  </r>
  <r>
    <x v="65"/>
    <d v="1899-12-30T00:13:17"/>
    <d v="2012-08-04T00:13:17"/>
    <s v="Up"/>
    <n v="1"/>
    <n v="1.96"/>
    <n v="108.4"/>
    <n v="1"/>
    <n v="2"/>
    <n v="9.59"/>
    <n v="10.42"/>
    <n v="2"/>
  </r>
  <r>
    <x v="65"/>
    <d v="1899-12-30T00:41:56"/>
    <d v="2012-08-04T00:41:56"/>
    <s v="Up"/>
    <n v="1"/>
    <n v="2.69"/>
    <n v="84.8"/>
    <n v="1"/>
    <n v="2"/>
    <n v="9.59"/>
    <n v="10.42"/>
    <n v="2"/>
  </r>
  <r>
    <x v="65"/>
    <d v="1899-12-30T01:38:26"/>
    <d v="2012-08-04T01:38:26"/>
    <s v="Up"/>
    <n v="1"/>
    <n v="4.5199999999999996"/>
    <n v="65.599999999999994"/>
    <n v="1"/>
    <n v="2"/>
    <n v="9.59"/>
    <n v="10.42"/>
    <n v="2"/>
  </r>
  <r>
    <x v="65"/>
    <d v="1899-12-30T01:39:05"/>
    <d v="2012-08-04T01:39:05"/>
    <s v="Up"/>
    <n v="1"/>
    <n v="2.56"/>
    <n v="90.6"/>
    <n v="1"/>
    <n v="2"/>
    <n v="9.59"/>
    <n v="10.42"/>
    <n v="2"/>
  </r>
  <r>
    <x v="65"/>
    <d v="1899-12-30T02:02:56"/>
    <d v="2012-08-04T02:02:56"/>
    <s v="Up"/>
    <n v="1"/>
    <n v="2.17"/>
    <n v="95.4"/>
    <n v="1"/>
    <n v="2"/>
    <n v="9.59"/>
    <n v="10.42"/>
    <n v="2"/>
  </r>
  <r>
    <x v="65"/>
    <d v="1899-12-30T02:38:34"/>
    <d v="2012-08-04T02:38:34"/>
    <s v="Up"/>
    <n v="1"/>
    <n v="2.15"/>
    <n v="101.6"/>
    <n v="1"/>
    <n v="2"/>
    <n v="9.59"/>
    <n v="10.42"/>
    <n v="2"/>
  </r>
  <r>
    <x v="65"/>
    <d v="1899-12-30T03:06:20"/>
    <d v="2012-08-04T03:06:20"/>
    <s v="Up"/>
    <n v="1"/>
    <n v="5.5"/>
    <n v="69.099999999999994"/>
    <n v="1"/>
    <n v="2"/>
    <n v="9.59"/>
    <n v="10.42"/>
    <n v="2"/>
  </r>
  <r>
    <x v="65"/>
    <d v="1899-12-30T06:01:04"/>
    <d v="2012-08-04T06:01:04"/>
    <s v="Up"/>
    <n v="1"/>
    <n v="4.28"/>
    <n v="62.8"/>
    <n v="1"/>
    <n v="2"/>
    <n v="9.59"/>
    <n v="10.42"/>
    <n v="2"/>
  </r>
  <r>
    <x v="65"/>
    <d v="1899-12-30T06:10:32"/>
    <d v="2012-08-04T06:10:32"/>
    <s v="Up"/>
    <n v="1"/>
    <n v="2.61"/>
    <n v="120.9"/>
    <n v="1"/>
    <n v="2"/>
    <n v="9.59"/>
    <n v="10.42"/>
    <n v="2"/>
  </r>
  <r>
    <x v="65"/>
    <d v="1899-12-30T07:40:51"/>
    <d v="2012-08-04T07:40:51"/>
    <s v="Up"/>
    <n v="1"/>
    <n v="3.2"/>
    <n v="99.1"/>
    <n v="1"/>
    <n v="2"/>
    <n v="9.59"/>
    <n v="10.42"/>
    <n v="2"/>
  </r>
  <r>
    <x v="65"/>
    <d v="1899-12-30T07:42:32"/>
    <d v="2012-08-04T07:42:32"/>
    <s v="Up"/>
    <n v="1"/>
    <n v="2.41"/>
    <n v="91.6"/>
    <n v="1"/>
    <n v="2"/>
    <n v="9.59"/>
    <n v="10.42"/>
    <n v="2"/>
  </r>
  <r>
    <x v="65"/>
    <d v="1899-12-30T08:00:07"/>
    <d v="2012-08-04T08:00:07"/>
    <s v="Up"/>
    <n v="1"/>
    <n v="3.94"/>
    <n v="80.900000000000006"/>
    <n v="1"/>
    <n v="2"/>
    <n v="9.59"/>
    <n v="10.42"/>
    <n v="2"/>
  </r>
  <r>
    <x v="65"/>
    <d v="1899-12-30T10:01:15"/>
    <d v="2012-08-04T10:01:15"/>
    <s v="Up"/>
    <n v="1"/>
    <n v="3.84"/>
    <n v="75.2"/>
    <n v="1"/>
    <n v="2"/>
    <n v="9.59"/>
    <n v="10.42"/>
    <n v="2"/>
  </r>
  <r>
    <x v="65"/>
    <d v="1899-12-30T10:33:01"/>
    <d v="2012-08-04T10:33:01"/>
    <s v="Up"/>
    <n v="1"/>
    <n v="8.01"/>
    <n v="81.5"/>
    <n v="1"/>
    <n v="2"/>
    <n v="9.59"/>
    <n v="10.42"/>
    <n v="2"/>
  </r>
  <r>
    <x v="65"/>
    <d v="1899-12-30T10:36:32"/>
    <d v="2012-08-04T10:36:32"/>
    <s v="Up"/>
    <n v="1"/>
    <n v="2.85"/>
    <n v="103.1"/>
    <n v="1"/>
    <n v="2"/>
    <n v="9.59"/>
    <n v="10.42"/>
    <n v="2"/>
  </r>
  <r>
    <x v="65"/>
    <d v="1899-12-30T10:37:41"/>
    <d v="2012-08-04T10:37:41"/>
    <s v="Up"/>
    <n v="1"/>
    <n v="6.39"/>
    <n v="95.6"/>
    <n v="1"/>
    <n v="2"/>
    <n v="9.59"/>
    <n v="10.42"/>
    <n v="2"/>
  </r>
  <r>
    <x v="65"/>
    <d v="1899-12-30T11:32:04"/>
    <d v="2012-08-04T11:32:04"/>
    <s v="Up"/>
    <n v="1"/>
    <n v="2.04"/>
    <n v="94"/>
    <n v="1"/>
    <n v="2"/>
    <n v="9.59"/>
    <n v="10.42"/>
    <n v="2"/>
  </r>
  <r>
    <x v="65"/>
    <d v="1899-12-30T12:10:30"/>
    <d v="2012-08-04T12:10:30"/>
    <s v="Up"/>
    <n v="1"/>
    <n v="2.36"/>
    <n v="91.8"/>
    <n v="1"/>
    <n v="2"/>
    <n v="9.59"/>
    <n v="10.42"/>
    <n v="2"/>
  </r>
  <r>
    <x v="65"/>
    <d v="1899-12-30T12:30:34"/>
    <d v="2012-08-04T12:30:34"/>
    <s v="Up"/>
    <n v="1"/>
    <n v="3.96"/>
    <n v="87.5"/>
    <n v="1"/>
    <n v="2"/>
    <n v="9.59"/>
    <n v="10.42"/>
    <n v="2"/>
  </r>
  <r>
    <x v="65"/>
    <d v="1899-12-30T12:40:42"/>
    <d v="2012-08-04T12:40:42"/>
    <s v="Up"/>
    <n v="1"/>
    <n v="5.86"/>
    <n v="94.2"/>
    <n v="1"/>
    <n v="2"/>
    <n v="9.59"/>
    <n v="10.42"/>
    <n v="2"/>
  </r>
  <r>
    <x v="65"/>
    <d v="1899-12-30T12:43:43"/>
    <d v="2012-08-04T12:43:43"/>
    <s v="Up"/>
    <n v="1"/>
    <n v="3.07"/>
    <n v="79.3"/>
    <n v="1"/>
    <n v="2"/>
    <n v="9.59"/>
    <n v="10.42"/>
    <n v="2"/>
  </r>
  <r>
    <x v="65"/>
    <d v="1899-12-30T13:39:27"/>
    <d v="2012-08-04T13:39:27"/>
    <s v="Up"/>
    <n v="1"/>
    <n v="2.54"/>
    <n v="96.3"/>
    <n v="1"/>
    <n v="2"/>
    <n v="9.59"/>
    <n v="10.42"/>
    <n v="2"/>
  </r>
  <r>
    <x v="65"/>
    <d v="1899-12-30T13:40:38"/>
    <d v="2012-08-04T13:40:38"/>
    <s v="Up"/>
    <n v="1"/>
    <n v="4.3"/>
    <n v="60.8"/>
    <n v="1"/>
    <n v="2"/>
    <n v="9.59"/>
    <n v="10.42"/>
    <n v="2"/>
  </r>
  <r>
    <x v="65"/>
    <d v="1899-12-30T14:37:19"/>
    <d v="2012-08-04T14:37:19"/>
    <s v="Up"/>
    <n v="1"/>
    <n v="3.52"/>
    <n v="113.3"/>
    <n v="1"/>
    <n v="2"/>
    <n v="9.59"/>
    <n v="10.42"/>
    <n v="2"/>
  </r>
  <r>
    <x v="65"/>
    <d v="1899-12-30T15:35:49"/>
    <d v="2012-08-04T15:35:49"/>
    <s v="Up"/>
    <n v="1"/>
    <n v="4.1399999999999997"/>
    <n v="71.400000000000006"/>
    <n v="1"/>
    <n v="2"/>
    <n v="9.59"/>
    <n v="10.42"/>
    <n v="2"/>
  </r>
  <r>
    <x v="65"/>
    <d v="1899-12-30T15:44:42"/>
    <d v="2012-08-04T15:44:42"/>
    <s v="Up"/>
    <n v="1"/>
    <n v="2.2599999999999998"/>
    <n v="95.3"/>
    <n v="1"/>
    <n v="2"/>
    <n v="9.59"/>
    <n v="10.42"/>
    <n v="2"/>
  </r>
  <r>
    <x v="65"/>
    <d v="1899-12-30T15:44:43"/>
    <d v="2012-08-04T15:44:43"/>
    <s v="Up"/>
    <n v="1"/>
    <n v="3"/>
    <n v="100.4"/>
    <n v="1"/>
    <n v="2"/>
    <n v="9.59"/>
    <n v="10.42"/>
    <n v="2"/>
  </r>
  <r>
    <x v="65"/>
    <d v="1899-12-30T16:08:39"/>
    <d v="2012-08-04T16:08:39"/>
    <s v="Up"/>
    <n v="1"/>
    <n v="5.51"/>
    <n v="87.3"/>
    <n v="1"/>
    <n v="2"/>
    <n v="9.59"/>
    <n v="10.42"/>
    <n v="2"/>
  </r>
  <r>
    <x v="65"/>
    <d v="1899-12-30T16:09:33"/>
    <d v="2012-08-04T16:09:33"/>
    <s v="Up"/>
    <n v="1"/>
    <n v="2.4700000000000002"/>
    <n v="80.400000000000006"/>
    <n v="1"/>
    <n v="2"/>
    <n v="9.59"/>
    <n v="10.42"/>
    <n v="2"/>
  </r>
  <r>
    <x v="65"/>
    <d v="1899-12-30T16:38:07"/>
    <d v="2012-08-04T16:38:07"/>
    <s v="Up"/>
    <n v="1"/>
    <n v="2.77"/>
    <n v="129.19999999999999"/>
    <n v="1"/>
    <n v="2"/>
    <n v="9.59"/>
    <n v="10.42"/>
    <n v="2"/>
  </r>
  <r>
    <x v="65"/>
    <d v="1899-12-30T16:39:08"/>
    <d v="2012-08-04T16:39:08"/>
    <s v="Up"/>
    <n v="1"/>
    <n v="2.65"/>
    <n v="90.4"/>
    <n v="1"/>
    <n v="2"/>
    <n v="9.59"/>
    <n v="10.42"/>
    <n v="2"/>
  </r>
  <r>
    <x v="65"/>
    <d v="1899-12-30T16:40:58"/>
    <d v="2012-08-04T16:40:58"/>
    <s v="Up"/>
    <n v="1"/>
    <n v="5.23"/>
    <n v="66.3"/>
    <n v="1"/>
    <n v="2"/>
    <n v="9.59"/>
    <n v="10.42"/>
    <n v="2"/>
  </r>
  <r>
    <x v="65"/>
    <d v="1899-12-30T17:02:17"/>
    <d v="2012-08-04T17:02:17"/>
    <s v="Up"/>
    <n v="1"/>
    <n v="2.58"/>
    <n v="102.1"/>
    <n v="1"/>
    <n v="2"/>
    <n v="9.59"/>
    <n v="10.42"/>
    <n v="2"/>
  </r>
  <r>
    <x v="65"/>
    <d v="1899-12-30T17:04:48"/>
    <d v="2012-08-04T17:04:48"/>
    <s v="Up"/>
    <n v="1"/>
    <n v="3.57"/>
    <n v="89.7"/>
    <n v="1"/>
    <n v="2"/>
    <n v="9.59"/>
    <n v="10.42"/>
    <n v="2"/>
  </r>
  <r>
    <x v="65"/>
    <d v="1899-12-30T17:06:50"/>
    <d v="2012-08-04T17:06:50"/>
    <s v="Up"/>
    <n v="1"/>
    <n v="5.51"/>
    <n v="77.099999999999994"/>
    <n v="1"/>
    <n v="2"/>
    <n v="9.59"/>
    <n v="10.42"/>
    <n v="2"/>
  </r>
  <r>
    <x v="65"/>
    <d v="1899-12-30T17:09:31"/>
    <d v="2012-08-04T17:09:31"/>
    <s v="Up"/>
    <n v="1"/>
    <n v="4.24"/>
    <n v="65.400000000000006"/>
    <n v="1"/>
    <n v="2"/>
    <n v="9.59"/>
    <n v="10.42"/>
    <n v="2"/>
  </r>
  <r>
    <x v="65"/>
    <d v="1899-12-30T17:11:38"/>
    <d v="2012-08-04T17:11:38"/>
    <s v="Up"/>
    <n v="1"/>
    <n v="3.45"/>
    <n v="88.3"/>
    <n v="1"/>
    <n v="2"/>
    <n v="9.59"/>
    <n v="10.42"/>
    <n v="2"/>
  </r>
  <r>
    <x v="65"/>
    <d v="1899-12-30T17:13:32"/>
    <d v="2012-08-04T17:13:32"/>
    <s v="Up"/>
    <n v="1"/>
    <n v="2.73"/>
    <n v="78.8"/>
    <n v="1"/>
    <n v="2"/>
    <n v="9.59"/>
    <n v="10.42"/>
    <n v="2"/>
  </r>
  <r>
    <x v="65"/>
    <d v="1899-12-30T17:13:33"/>
    <d v="2012-08-04T17:13:33"/>
    <s v="Up"/>
    <n v="1"/>
    <n v="2.39"/>
    <n v="57.6"/>
    <n v="1"/>
    <n v="2"/>
    <n v="9.59"/>
    <n v="10.42"/>
    <n v="2"/>
  </r>
  <r>
    <x v="65"/>
    <d v="1899-12-30T17:34:21"/>
    <d v="2012-08-04T17:34:21"/>
    <s v="Up"/>
    <n v="1"/>
    <n v="2.87"/>
    <n v="87.7"/>
    <n v="1"/>
    <n v="2"/>
    <n v="9.59"/>
    <n v="10.42"/>
    <n v="2"/>
  </r>
  <r>
    <x v="65"/>
    <d v="1899-12-30T17:38:02"/>
    <d v="2012-08-04T17:38:02"/>
    <s v="Up"/>
    <n v="1"/>
    <n v="2.78"/>
    <n v="77.900000000000006"/>
    <n v="1"/>
    <n v="2"/>
    <n v="9.59"/>
    <n v="10.42"/>
    <n v="2"/>
  </r>
  <r>
    <x v="65"/>
    <d v="1899-12-30T18:08:33"/>
    <d v="2012-08-04T18:08:33"/>
    <s v="Up"/>
    <n v="1"/>
    <n v="2.75"/>
    <n v="68.599999999999994"/>
    <n v="1"/>
    <n v="2"/>
    <n v="9.59"/>
    <n v="10.42"/>
    <n v="2"/>
  </r>
  <r>
    <x v="65"/>
    <d v="1899-12-30T18:09:24"/>
    <d v="2012-08-04T18:09:24"/>
    <s v="Up"/>
    <n v="1"/>
    <n v="3.91"/>
    <n v="92.1"/>
    <n v="1"/>
    <n v="2"/>
    <n v="9.59"/>
    <n v="10.42"/>
    <n v="2"/>
  </r>
  <r>
    <x v="65"/>
    <d v="1899-12-30T18:13:38"/>
    <d v="2012-08-04T18:13:38"/>
    <s v="Up"/>
    <n v="1"/>
    <n v="2.87"/>
    <n v="49.5"/>
    <n v="1"/>
    <n v="2"/>
    <n v="9.59"/>
    <n v="10.42"/>
    <n v="2"/>
  </r>
  <r>
    <x v="65"/>
    <d v="1899-12-30T18:13:40"/>
    <d v="2012-08-04T18:13:40"/>
    <s v="Up"/>
    <n v="1"/>
    <n v="3.54"/>
    <n v="75.2"/>
    <n v="1"/>
    <n v="2"/>
    <n v="9.59"/>
    <n v="10.42"/>
    <n v="2"/>
  </r>
  <r>
    <x v="65"/>
    <d v="1899-12-30T18:30:59"/>
    <d v="2012-08-04T18:30:59"/>
    <s v="Up"/>
    <n v="1"/>
    <n v="3.73"/>
    <n v="74.900000000000006"/>
    <n v="1"/>
    <n v="2"/>
    <n v="9.59"/>
    <n v="10.42"/>
    <n v="2"/>
  </r>
  <r>
    <x v="65"/>
    <d v="1899-12-30T18:31:00"/>
    <d v="2012-08-04T18:31:00"/>
    <s v="Up"/>
    <n v="1"/>
    <n v="2.5299999999999998"/>
    <n v="77"/>
    <n v="1"/>
    <n v="2"/>
    <n v="9.59"/>
    <n v="10.42"/>
    <n v="2"/>
  </r>
  <r>
    <x v="65"/>
    <d v="1899-12-30T18:44:59"/>
    <d v="2012-08-04T18:44:59"/>
    <s v="Up"/>
    <n v="1"/>
    <n v="4.5999999999999996"/>
    <n v="93.1"/>
    <n v="1"/>
    <n v="2"/>
    <n v="9.59"/>
    <n v="10.42"/>
    <n v="2"/>
  </r>
  <r>
    <x v="65"/>
    <d v="1899-12-30T19:03:51"/>
    <d v="2012-08-04T19:03:51"/>
    <s v="Up"/>
    <n v="1"/>
    <n v="2.2999999999999998"/>
    <n v="98.2"/>
    <n v="1"/>
    <n v="2"/>
    <n v="9.59"/>
    <n v="10.42"/>
    <n v="2"/>
  </r>
  <r>
    <x v="65"/>
    <d v="1899-12-30T19:12:26"/>
    <d v="2012-08-04T19:12:26"/>
    <s v="Up"/>
    <n v="1"/>
    <n v="3.91"/>
    <n v="72.3"/>
    <n v="1"/>
    <n v="2"/>
    <n v="9.59"/>
    <n v="10.42"/>
    <n v="2"/>
  </r>
  <r>
    <x v="65"/>
    <d v="1899-12-30T19:34:36"/>
    <d v="2012-08-04T19:34:36"/>
    <s v="Up"/>
    <n v="1"/>
    <n v="2.37"/>
    <n v="68.400000000000006"/>
    <n v="1"/>
    <n v="2"/>
    <n v="9.59"/>
    <n v="10.42"/>
    <n v="2"/>
  </r>
  <r>
    <x v="65"/>
    <d v="1899-12-30T19:36:10"/>
    <d v="2012-08-04T19:36:10"/>
    <s v="Up"/>
    <n v="1"/>
    <n v="2.1800000000000002"/>
    <n v="98.3"/>
    <n v="1"/>
    <n v="2"/>
    <n v="9.59"/>
    <n v="10.42"/>
    <n v="2"/>
  </r>
  <r>
    <x v="65"/>
    <d v="1899-12-30T19:38:35"/>
    <d v="2012-08-04T19:38:35"/>
    <s v="Up"/>
    <n v="1"/>
    <n v="0"/>
    <n v="90.2"/>
    <n v="1"/>
    <n v="2"/>
    <n v="9.59"/>
    <n v="10.42"/>
    <n v="2"/>
  </r>
  <r>
    <x v="65"/>
    <d v="1899-12-30T19:39:30"/>
    <d v="2012-08-04T19:39:30"/>
    <s v="Up"/>
    <n v="1"/>
    <n v="2.58"/>
    <n v="86.8"/>
    <n v="1"/>
    <n v="2"/>
    <n v="9.59"/>
    <n v="10.42"/>
    <n v="2"/>
  </r>
  <r>
    <x v="65"/>
    <d v="1899-12-30T19:40:00"/>
    <d v="2012-08-04T19:40:00"/>
    <s v="Up"/>
    <n v="1"/>
    <n v="6.36"/>
    <n v="66.400000000000006"/>
    <n v="1"/>
    <n v="2"/>
    <n v="9.59"/>
    <n v="10.42"/>
    <n v="2"/>
  </r>
  <r>
    <x v="65"/>
    <d v="1899-12-30T19:43:25"/>
    <d v="2012-08-04T19:43:25"/>
    <s v="Up"/>
    <n v="1"/>
    <n v="2.09"/>
    <n v="81.3"/>
    <n v="1"/>
    <n v="2"/>
    <n v="9.59"/>
    <n v="10.42"/>
    <n v="2"/>
  </r>
  <r>
    <x v="65"/>
    <d v="1899-12-30T20:09:52"/>
    <d v="2012-08-04T20:09:52"/>
    <s v="Up"/>
    <n v="1"/>
    <n v="2.79"/>
    <n v="112.2"/>
    <n v="1"/>
    <n v="2"/>
    <n v="9.59"/>
    <n v="10.42"/>
    <n v="2"/>
  </r>
  <r>
    <x v="65"/>
    <d v="1899-12-30T20:35:59"/>
    <d v="2012-08-04T20:35:59"/>
    <s v="Up"/>
    <n v="1"/>
    <n v="3.5"/>
    <n v="74.099999999999994"/>
    <n v="1"/>
    <n v="2"/>
    <n v="9.59"/>
    <n v="10.42"/>
    <n v="2"/>
  </r>
  <r>
    <x v="65"/>
    <d v="1899-12-30T20:40:11"/>
    <d v="2012-08-04T20:40:11"/>
    <s v="Up"/>
    <n v="1"/>
    <n v="4.34"/>
    <n v="60.8"/>
    <n v="1"/>
    <n v="2"/>
    <n v="9.59"/>
    <n v="10.42"/>
    <n v="2"/>
  </r>
  <r>
    <x v="65"/>
    <d v="1899-12-30T21:00:07"/>
    <d v="2012-08-04T21:00:07"/>
    <s v="Up"/>
    <n v="1"/>
    <n v="2.16"/>
    <n v="75.900000000000006"/>
    <n v="1"/>
    <n v="2"/>
    <n v="9.59"/>
    <n v="10.42"/>
    <n v="2"/>
  </r>
  <r>
    <x v="65"/>
    <d v="1899-12-30T21:03:39"/>
    <d v="2012-08-04T21:03:39"/>
    <s v="Up"/>
    <n v="1"/>
    <n v="5"/>
    <n v="67.599999999999994"/>
    <n v="1"/>
    <n v="2"/>
    <n v="9.59"/>
    <n v="10.42"/>
    <n v="2"/>
  </r>
  <r>
    <x v="65"/>
    <d v="1899-12-30T21:06:26"/>
    <d v="2012-08-04T21:06:26"/>
    <s v="Up"/>
    <n v="1"/>
    <n v="9.7899999999999991"/>
    <n v="90.9"/>
    <n v="2"/>
    <n v="2"/>
    <n v="9.59"/>
    <n v="10.42"/>
    <n v="1"/>
  </r>
  <r>
    <x v="65"/>
    <d v="1899-12-30T21:11:16"/>
    <d v="2012-08-04T21:11:16"/>
    <s v="Up"/>
    <n v="1"/>
    <n v="7.07"/>
    <n v="81.8"/>
    <n v="1"/>
    <n v="2"/>
    <n v="9.59"/>
    <n v="10.42"/>
    <n v="2"/>
  </r>
  <r>
    <x v="65"/>
    <d v="1899-12-30T21:11:17"/>
    <d v="2012-08-04T21:11:17"/>
    <s v="Up"/>
    <n v="1"/>
    <n v="2.1"/>
    <n v="79.900000000000006"/>
    <n v="1"/>
    <n v="2"/>
    <n v="9.59"/>
    <n v="10.42"/>
    <n v="2"/>
  </r>
  <r>
    <x v="65"/>
    <d v="1899-12-30T21:30:28"/>
    <d v="2012-08-04T21:30:28"/>
    <s v="Up"/>
    <n v="1"/>
    <n v="2.78"/>
    <n v="94.7"/>
    <n v="1"/>
    <n v="2"/>
    <n v="9.59"/>
    <n v="10.42"/>
    <n v="2"/>
  </r>
  <r>
    <x v="65"/>
    <d v="1899-12-30T22:12:06"/>
    <d v="2012-08-04T22:12:06"/>
    <s v="Up"/>
    <n v="1"/>
    <n v="5.54"/>
    <n v="68.400000000000006"/>
    <n v="1"/>
    <n v="2"/>
    <n v="9.59"/>
    <n v="10.42"/>
    <n v="2"/>
  </r>
  <r>
    <x v="65"/>
    <d v="1899-12-30T22:13:27"/>
    <d v="2012-08-04T22:13:27"/>
    <s v="Up"/>
    <n v="1"/>
    <n v="2.1800000000000002"/>
    <n v="94.7"/>
    <n v="1"/>
    <n v="2"/>
    <n v="9.59"/>
    <n v="10.42"/>
    <n v="2"/>
  </r>
  <r>
    <x v="65"/>
    <d v="1899-12-30T22:13:51"/>
    <d v="2012-08-04T22:13:51"/>
    <s v="Up"/>
    <n v="1"/>
    <n v="5.27"/>
    <n v="72.8"/>
    <n v="1"/>
    <n v="2"/>
    <n v="9.59"/>
    <n v="10.42"/>
    <n v="2"/>
  </r>
  <r>
    <x v="65"/>
    <d v="1899-12-30T22:14:53"/>
    <d v="2012-08-04T22:14:53"/>
    <s v="Up"/>
    <n v="1"/>
    <n v="3.83"/>
    <n v="83.3"/>
    <n v="1"/>
    <n v="2"/>
    <n v="9.59"/>
    <n v="10.42"/>
    <n v="2"/>
  </r>
  <r>
    <x v="65"/>
    <d v="1899-12-30T22:31:40"/>
    <d v="2012-08-04T22:31:40"/>
    <s v="Up"/>
    <n v="1"/>
    <n v="2.7"/>
    <n v="86"/>
    <n v="1"/>
    <n v="2"/>
    <n v="9.59"/>
    <n v="10.42"/>
    <n v="2"/>
  </r>
  <r>
    <x v="65"/>
    <d v="1899-12-30T22:35:13"/>
    <d v="2012-08-04T22:35:13"/>
    <s v="Up"/>
    <n v="1"/>
    <n v="2.15"/>
    <n v="95.9"/>
    <n v="1"/>
    <n v="2"/>
    <n v="9.59"/>
    <n v="10.42"/>
    <n v="2"/>
  </r>
  <r>
    <x v="65"/>
    <d v="1899-12-30T22:38:06"/>
    <d v="2012-08-04T22:38:06"/>
    <s v="Up"/>
    <n v="1"/>
    <n v="2.2400000000000002"/>
    <n v="94.2"/>
    <n v="1"/>
    <n v="2"/>
    <n v="9.59"/>
    <n v="10.42"/>
    <n v="2"/>
  </r>
  <r>
    <x v="65"/>
    <d v="1899-12-30T22:38:22"/>
    <d v="2012-08-04T22:38:22"/>
    <s v="Up"/>
    <n v="1"/>
    <n v="2.93"/>
    <n v="59.1"/>
    <n v="1"/>
    <n v="2"/>
    <n v="9.59"/>
    <n v="10.42"/>
    <n v="2"/>
  </r>
  <r>
    <x v="65"/>
    <d v="1899-12-30T22:41:33"/>
    <d v="2012-08-04T22:41:33"/>
    <s v="Up"/>
    <n v="1"/>
    <n v="4.74"/>
    <n v="72"/>
    <n v="1"/>
    <n v="2"/>
    <n v="9.59"/>
    <n v="10.42"/>
    <n v="2"/>
  </r>
  <r>
    <x v="65"/>
    <d v="1899-12-30T22:43:41"/>
    <d v="2012-08-04T22:43:41"/>
    <s v="Up"/>
    <n v="1"/>
    <n v="4.2699999999999996"/>
    <n v="94.4"/>
    <n v="1"/>
    <n v="2"/>
    <n v="9.59"/>
    <n v="10.42"/>
    <n v="2"/>
  </r>
  <r>
    <x v="65"/>
    <d v="1899-12-30T23:05:15"/>
    <d v="2012-08-04T23:05:15"/>
    <s v="Up"/>
    <n v="1"/>
    <n v="5.62"/>
    <n v="71.099999999999994"/>
    <n v="1"/>
    <n v="2"/>
    <n v="9.59"/>
    <n v="10.42"/>
    <n v="2"/>
  </r>
  <r>
    <x v="65"/>
    <d v="1899-12-30T23:05:15"/>
    <d v="2012-08-04T23:05:15"/>
    <s v="Up"/>
    <n v="1"/>
    <n v="3.12"/>
    <n v="0"/>
    <n v="1"/>
    <n v="2"/>
    <n v="9.59"/>
    <n v="10.42"/>
    <n v="2"/>
  </r>
  <r>
    <x v="65"/>
    <d v="1899-12-30T23:31:14"/>
    <d v="2012-08-04T23:31:14"/>
    <s v="Up"/>
    <n v="1"/>
    <n v="3.1"/>
    <n v="84.6"/>
    <n v="1"/>
    <n v="2"/>
    <n v="9.59"/>
    <n v="10.42"/>
    <n v="2"/>
  </r>
  <r>
    <x v="65"/>
    <d v="1899-12-30T23:37:35"/>
    <d v="2012-08-04T23:37:35"/>
    <s v="Up"/>
    <n v="1"/>
    <n v="3.47"/>
    <n v="74.5"/>
    <n v="1"/>
    <n v="2"/>
    <n v="9.59"/>
    <n v="10.42"/>
    <n v="2"/>
  </r>
  <r>
    <x v="65"/>
    <d v="1899-12-30T23:37:36"/>
    <d v="2012-08-04T23:37:36"/>
    <s v="Up"/>
    <n v="1"/>
    <n v="4.8"/>
    <n v="71.400000000000006"/>
    <n v="1"/>
    <n v="2"/>
    <n v="9.59"/>
    <n v="10.42"/>
    <n v="2"/>
  </r>
  <r>
    <x v="66"/>
    <d v="1899-12-30T00:31:48"/>
    <d v="2012-08-05T00:31:48"/>
    <s v="Up"/>
    <n v="1"/>
    <n v="2.56"/>
    <n v="83"/>
    <n v="1"/>
    <n v="2"/>
    <n v="9.59"/>
    <n v="10.42"/>
    <n v="2"/>
  </r>
  <r>
    <x v="66"/>
    <d v="1899-12-30T00:31:53"/>
    <d v="2012-08-05T00:31:53"/>
    <s v="Up"/>
    <n v="1"/>
    <n v="2.56"/>
    <n v="60.6"/>
    <n v="1"/>
    <n v="2"/>
    <n v="9.59"/>
    <n v="10.42"/>
    <n v="2"/>
  </r>
  <r>
    <x v="66"/>
    <d v="1899-12-30T02:41:22"/>
    <d v="2012-08-05T02:41:22"/>
    <s v="Up"/>
    <n v="1"/>
    <n v="3.66"/>
    <n v="76.400000000000006"/>
    <n v="1"/>
    <n v="2"/>
    <n v="9.59"/>
    <n v="10.42"/>
    <n v="2"/>
  </r>
  <r>
    <x v="66"/>
    <d v="1899-12-30T04:31:59"/>
    <d v="2012-08-05T04:31:59"/>
    <s v="Up"/>
    <n v="1"/>
    <n v="3.87"/>
    <n v="79.599999999999994"/>
    <n v="1"/>
    <n v="2"/>
    <n v="9.59"/>
    <n v="10.42"/>
    <n v="2"/>
  </r>
  <r>
    <x v="66"/>
    <d v="1899-12-30T06:03:19"/>
    <d v="2012-08-05T06:03:19"/>
    <s v="Up"/>
    <n v="1"/>
    <n v="2.69"/>
    <n v="101"/>
    <n v="1"/>
    <n v="2"/>
    <n v="9.59"/>
    <n v="10.42"/>
    <n v="2"/>
  </r>
  <r>
    <x v="66"/>
    <d v="1899-12-30T06:06:28"/>
    <d v="2012-08-05T06:06:28"/>
    <s v="Up"/>
    <n v="1"/>
    <n v="2.25"/>
    <n v="58.9"/>
    <n v="1"/>
    <n v="2"/>
    <n v="9.59"/>
    <n v="10.42"/>
    <n v="2"/>
  </r>
  <r>
    <x v="66"/>
    <d v="1899-12-30T06:12:49"/>
    <d v="2012-08-05T06:12:49"/>
    <s v="Up"/>
    <n v="1"/>
    <n v="2.69"/>
    <n v="70.599999999999994"/>
    <n v="1"/>
    <n v="2"/>
    <n v="9.59"/>
    <n v="10.42"/>
    <n v="2"/>
  </r>
  <r>
    <x v="66"/>
    <d v="1899-12-30T07:06:49"/>
    <d v="2012-08-05T07:06:49"/>
    <s v="Up"/>
    <n v="1"/>
    <n v="5.52"/>
    <n v="79"/>
    <n v="1"/>
    <n v="2"/>
    <n v="9.59"/>
    <n v="10.42"/>
    <n v="2"/>
  </r>
  <r>
    <x v="66"/>
    <d v="1899-12-30T08:44:21"/>
    <d v="2012-08-05T08:44:21"/>
    <s v="Up"/>
    <n v="1"/>
    <n v="2.2799999999999998"/>
    <n v="95.3"/>
    <n v="1"/>
    <n v="2"/>
    <n v="9.59"/>
    <n v="10.42"/>
    <n v="2"/>
  </r>
  <r>
    <x v="66"/>
    <d v="1899-12-30T10:06:19"/>
    <d v="2012-08-05T10:06:19"/>
    <s v="Up"/>
    <n v="1"/>
    <n v="2.76"/>
    <n v="72.7"/>
    <n v="1"/>
    <n v="2"/>
    <n v="9.59"/>
    <n v="10.42"/>
    <n v="2"/>
  </r>
  <r>
    <x v="66"/>
    <d v="1899-12-30T10:31:33"/>
    <d v="2012-08-05T10:31:33"/>
    <s v="Up"/>
    <n v="1"/>
    <n v="8.19"/>
    <n v="68.8"/>
    <n v="1"/>
    <n v="2"/>
    <n v="9.59"/>
    <n v="10.42"/>
    <n v="2"/>
  </r>
  <r>
    <x v="66"/>
    <d v="1899-12-30T10:32:17"/>
    <d v="2012-08-05T10:32:17"/>
    <s v="Up"/>
    <n v="1"/>
    <n v="1.81"/>
    <n v="82.9"/>
    <n v="1"/>
    <n v="2"/>
    <n v="9.59"/>
    <n v="10.42"/>
    <n v="2"/>
  </r>
  <r>
    <x v="66"/>
    <d v="1899-12-30T10:41:16"/>
    <d v="2012-08-05T10:41:16"/>
    <s v="Up"/>
    <n v="1"/>
    <n v="7.67"/>
    <n v="79.099999999999994"/>
    <n v="1"/>
    <n v="2"/>
    <n v="9.59"/>
    <n v="10.42"/>
    <n v="2"/>
  </r>
  <r>
    <x v="66"/>
    <d v="1899-12-30T10:42:49"/>
    <d v="2012-08-05T10:42:49"/>
    <s v="Up"/>
    <n v="1"/>
    <n v="3.16"/>
    <n v="64.3"/>
    <n v="1"/>
    <n v="2"/>
    <n v="9.59"/>
    <n v="10.42"/>
    <n v="2"/>
  </r>
  <r>
    <x v="66"/>
    <d v="1899-12-30T11:02:22"/>
    <d v="2012-08-05T11:02:22"/>
    <s v="Up"/>
    <n v="1"/>
    <n v="4.9400000000000004"/>
    <n v="65.099999999999994"/>
    <n v="1"/>
    <n v="2"/>
    <n v="9.59"/>
    <n v="10.42"/>
    <n v="2"/>
  </r>
  <r>
    <x v="66"/>
    <d v="1899-12-30T11:06:51"/>
    <d v="2012-08-05T11:06:51"/>
    <s v="Up"/>
    <n v="1"/>
    <n v="3.64"/>
    <n v="72.400000000000006"/>
    <n v="1"/>
    <n v="2"/>
    <n v="9.59"/>
    <n v="10.42"/>
    <n v="2"/>
  </r>
  <r>
    <x v="66"/>
    <d v="1899-12-30T11:10:55"/>
    <d v="2012-08-05T11:10:55"/>
    <s v="Up"/>
    <n v="1"/>
    <n v="2.2799999999999998"/>
    <n v="105"/>
    <n v="1"/>
    <n v="2"/>
    <n v="9.59"/>
    <n v="10.42"/>
    <n v="2"/>
  </r>
  <r>
    <x v="66"/>
    <d v="1899-12-30T11:39:02"/>
    <d v="2012-08-05T11:39:02"/>
    <s v="Up"/>
    <n v="1"/>
    <n v="3.33"/>
    <n v="80.8"/>
    <n v="1"/>
    <n v="2"/>
    <n v="9.59"/>
    <n v="10.42"/>
    <n v="2"/>
  </r>
  <r>
    <x v="66"/>
    <d v="1899-12-30T11:44:04"/>
    <d v="2012-08-05T11:44:04"/>
    <s v="Up"/>
    <n v="1"/>
    <n v="2.54"/>
    <n v="108.6"/>
    <n v="1"/>
    <n v="2"/>
    <n v="9.59"/>
    <n v="10.42"/>
    <n v="2"/>
  </r>
  <r>
    <x v="66"/>
    <d v="1899-12-30T12:01:17"/>
    <d v="2012-08-05T12:01:17"/>
    <s v="Up"/>
    <n v="1"/>
    <n v="3.24"/>
    <n v="110.7"/>
    <n v="1"/>
    <n v="2"/>
    <n v="9.59"/>
    <n v="10.42"/>
    <n v="2"/>
  </r>
  <r>
    <x v="66"/>
    <d v="1899-12-30T12:01:27"/>
    <d v="2012-08-05T12:01:27"/>
    <s v="Up"/>
    <n v="1"/>
    <n v="7.55"/>
    <n v="74.099999999999994"/>
    <n v="1"/>
    <n v="2"/>
    <n v="9.59"/>
    <n v="10.42"/>
    <n v="2"/>
  </r>
  <r>
    <x v="66"/>
    <d v="1899-12-30T12:07:48"/>
    <d v="2012-08-05T12:07:48"/>
    <s v="Up"/>
    <n v="1"/>
    <n v="5.99"/>
    <n v="98.2"/>
    <n v="1"/>
    <n v="2"/>
    <n v="9.59"/>
    <n v="10.42"/>
    <n v="2"/>
  </r>
  <r>
    <x v="66"/>
    <d v="1899-12-30T12:14:20"/>
    <d v="2012-08-05T12:14:20"/>
    <s v="Up"/>
    <n v="1"/>
    <n v="3.97"/>
    <n v="75.900000000000006"/>
    <n v="1"/>
    <n v="2"/>
    <n v="9.59"/>
    <n v="10.42"/>
    <n v="2"/>
  </r>
  <r>
    <x v="66"/>
    <d v="1899-12-30T13:02:49"/>
    <d v="2012-08-05T13:02:49"/>
    <s v="Up"/>
    <n v="1"/>
    <n v="2.21"/>
    <n v="83.5"/>
    <n v="1"/>
    <n v="2"/>
    <n v="9.59"/>
    <n v="10.42"/>
    <n v="2"/>
  </r>
  <r>
    <x v="66"/>
    <d v="1899-12-30T13:02:55"/>
    <d v="2012-08-05T13:02:55"/>
    <s v="Up"/>
    <n v="1"/>
    <n v="8.02"/>
    <n v="89.3"/>
    <n v="1"/>
    <n v="2"/>
    <n v="9.59"/>
    <n v="10.42"/>
    <n v="2"/>
  </r>
  <r>
    <x v="66"/>
    <d v="1899-12-30T13:05:28"/>
    <d v="2012-08-05T13:05:28"/>
    <s v="Up"/>
    <n v="1"/>
    <n v="2.2000000000000002"/>
    <n v="78.099999999999994"/>
    <n v="1"/>
    <n v="2"/>
    <n v="9.59"/>
    <n v="10.42"/>
    <n v="2"/>
  </r>
  <r>
    <x v="66"/>
    <d v="1899-12-30T13:06:28"/>
    <d v="2012-08-05T13:06:28"/>
    <s v="Up"/>
    <n v="1"/>
    <n v="2.16"/>
    <n v="76"/>
    <n v="1"/>
    <n v="2"/>
    <n v="9.59"/>
    <n v="10.42"/>
    <n v="2"/>
  </r>
  <r>
    <x v="66"/>
    <d v="1899-12-30T13:12:36"/>
    <d v="2012-08-05T13:12:36"/>
    <s v="Up"/>
    <n v="1"/>
    <n v="7.11"/>
    <n v="84.2"/>
    <n v="1"/>
    <n v="2"/>
    <n v="9.59"/>
    <n v="10.42"/>
    <n v="2"/>
  </r>
  <r>
    <x v="66"/>
    <d v="1899-12-30T13:32:19"/>
    <d v="2012-08-05T13:32:19"/>
    <s v="Up"/>
    <n v="1"/>
    <n v="1.95"/>
    <n v="98.2"/>
    <n v="1"/>
    <n v="2"/>
    <n v="9.59"/>
    <n v="10.42"/>
    <n v="2"/>
  </r>
  <r>
    <x v="66"/>
    <d v="1899-12-30T13:32:20"/>
    <d v="2012-08-05T13:32:20"/>
    <s v="Up"/>
    <n v="1"/>
    <n v="3.67"/>
    <n v="64.400000000000006"/>
    <n v="1"/>
    <n v="2"/>
    <n v="9.59"/>
    <n v="10.42"/>
    <n v="2"/>
  </r>
  <r>
    <x v="66"/>
    <d v="1899-12-30T13:40:52"/>
    <d v="2012-08-05T13:40:52"/>
    <s v="Up"/>
    <n v="1"/>
    <n v="2.88"/>
    <n v="83"/>
    <n v="1"/>
    <n v="2"/>
    <n v="9.59"/>
    <n v="10.42"/>
    <n v="2"/>
  </r>
  <r>
    <x v="66"/>
    <d v="1899-12-30T14:04:21"/>
    <d v="2012-08-05T14:04:21"/>
    <s v="Up"/>
    <n v="1"/>
    <n v="1.68"/>
    <n v="77.8"/>
    <n v="1"/>
    <n v="2"/>
    <n v="9.59"/>
    <n v="10.42"/>
    <n v="2"/>
  </r>
  <r>
    <x v="66"/>
    <d v="1899-12-30T14:05:41"/>
    <d v="2012-08-05T14:05:41"/>
    <s v="Up"/>
    <n v="1"/>
    <n v="2.84"/>
    <n v="84.8"/>
    <n v="1"/>
    <n v="2"/>
    <n v="9.59"/>
    <n v="10.42"/>
    <n v="2"/>
  </r>
  <r>
    <x v="66"/>
    <d v="1899-12-30T14:07:38"/>
    <d v="2012-08-05T14:07:38"/>
    <s v="Up"/>
    <n v="1"/>
    <n v="5.61"/>
    <n v="70.5"/>
    <n v="1"/>
    <n v="2"/>
    <n v="9.59"/>
    <n v="10.42"/>
    <n v="2"/>
  </r>
  <r>
    <x v="66"/>
    <d v="1899-12-30T14:08:37"/>
    <d v="2012-08-05T14:08:37"/>
    <s v="Up"/>
    <n v="1"/>
    <n v="2.69"/>
    <n v="84.4"/>
    <n v="1"/>
    <n v="2"/>
    <n v="9.59"/>
    <n v="10.42"/>
    <n v="2"/>
  </r>
  <r>
    <x v="66"/>
    <d v="1899-12-30T14:09:31"/>
    <d v="2012-08-05T14:09:31"/>
    <s v="Up"/>
    <n v="1"/>
    <n v="1.77"/>
    <n v="82.1"/>
    <n v="1"/>
    <n v="2"/>
    <n v="9.59"/>
    <n v="10.42"/>
    <n v="2"/>
  </r>
  <r>
    <x v="66"/>
    <d v="1899-12-30T14:11:45"/>
    <d v="2012-08-05T14:11:45"/>
    <s v="Up"/>
    <n v="1"/>
    <n v="3.98"/>
    <n v="76.5"/>
    <n v="1"/>
    <n v="2"/>
    <n v="9.59"/>
    <n v="10.42"/>
    <n v="2"/>
  </r>
  <r>
    <x v="66"/>
    <d v="1899-12-30T15:04:21"/>
    <d v="2012-08-05T15:04:21"/>
    <s v="Up"/>
    <n v="1"/>
    <n v="2.46"/>
    <n v="69.3"/>
    <n v="1"/>
    <n v="2"/>
    <n v="9.59"/>
    <n v="10.42"/>
    <n v="2"/>
  </r>
  <r>
    <x v="66"/>
    <d v="1899-12-30T15:05:16"/>
    <d v="2012-08-05T15:05:16"/>
    <s v="Up"/>
    <n v="1"/>
    <n v="4.6500000000000004"/>
    <n v="61.2"/>
    <n v="1"/>
    <n v="2"/>
    <n v="9.59"/>
    <n v="10.42"/>
    <n v="2"/>
  </r>
  <r>
    <x v="66"/>
    <d v="1899-12-30T15:14:26"/>
    <d v="2012-08-05T15:14:26"/>
    <s v="Up"/>
    <n v="1"/>
    <n v="5.13"/>
    <n v="77.2"/>
    <n v="1"/>
    <n v="2"/>
    <n v="9.59"/>
    <n v="10.42"/>
    <n v="2"/>
  </r>
  <r>
    <x v="66"/>
    <d v="1899-12-30T15:32:06"/>
    <d v="2012-08-05T15:32:06"/>
    <s v="Up"/>
    <n v="1"/>
    <n v="4.32"/>
    <n v="71"/>
    <n v="1"/>
    <n v="2"/>
    <n v="9.59"/>
    <n v="10.42"/>
    <n v="2"/>
  </r>
  <r>
    <x v="66"/>
    <d v="1899-12-30T15:40:48"/>
    <d v="2012-08-05T15:40:48"/>
    <s v="Up"/>
    <n v="1"/>
    <n v="2.23"/>
    <n v="86.1"/>
    <n v="1"/>
    <n v="2"/>
    <n v="9.59"/>
    <n v="10.42"/>
    <n v="2"/>
  </r>
  <r>
    <x v="66"/>
    <d v="1899-12-30T15:41:27"/>
    <d v="2012-08-05T15:41:27"/>
    <s v="Up"/>
    <n v="1"/>
    <n v="4.9800000000000004"/>
    <n v="66.900000000000006"/>
    <n v="1"/>
    <n v="2"/>
    <n v="9.59"/>
    <n v="10.42"/>
    <n v="2"/>
  </r>
  <r>
    <x v="66"/>
    <d v="1899-12-30T15:42:59"/>
    <d v="2012-08-05T15:42:59"/>
    <s v="Up"/>
    <n v="1"/>
    <n v="2.69"/>
    <n v="80.900000000000006"/>
    <n v="1"/>
    <n v="2"/>
    <n v="9.59"/>
    <n v="10.42"/>
    <n v="2"/>
  </r>
  <r>
    <x v="66"/>
    <d v="1899-12-30T16:03:38"/>
    <d v="2012-08-05T16:03:38"/>
    <s v="Up"/>
    <n v="1"/>
    <n v="2.27"/>
    <n v="86.2"/>
    <n v="1"/>
    <n v="2"/>
    <n v="9.59"/>
    <n v="10.42"/>
    <n v="2"/>
  </r>
  <r>
    <x v="66"/>
    <d v="1899-12-30T16:10:13"/>
    <d v="2012-08-05T16:10:13"/>
    <s v="Up"/>
    <n v="1"/>
    <n v="2.1"/>
    <n v="77.2"/>
    <n v="1"/>
    <n v="2"/>
    <n v="9.59"/>
    <n v="10.42"/>
    <n v="2"/>
  </r>
  <r>
    <x v="66"/>
    <d v="1899-12-30T16:12:44"/>
    <d v="2012-08-05T16:12:44"/>
    <s v="Up"/>
    <n v="1"/>
    <n v="3.13"/>
    <n v="76.8"/>
    <n v="1"/>
    <n v="2"/>
    <n v="9.59"/>
    <n v="10.42"/>
    <n v="2"/>
  </r>
  <r>
    <x v="66"/>
    <d v="1899-12-30T16:14:22"/>
    <d v="2012-08-05T16:14:22"/>
    <s v="Up"/>
    <n v="1"/>
    <n v="2.19"/>
    <n v="70.2"/>
    <n v="1"/>
    <n v="2"/>
    <n v="9.59"/>
    <n v="10.42"/>
    <n v="2"/>
  </r>
  <r>
    <x v="66"/>
    <d v="1899-12-30T16:31:36"/>
    <d v="2012-08-05T16:31:36"/>
    <s v="Up"/>
    <n v="1"/>
    <n v="4.59"/>
    <n v="75.900000000000006"/>
    <n v="1"/>
    <n v="2"/>
    <n v="9.59"/>
    <n v="10.42"/>
    <n v="2"/>
  </r>
  <r>
    <x v="66"/>
    <d v="1899-12-30T16:32:29"/>
    <d v="2012-08-05T16:32:29"/>
    <s v="Up"/>
    <n v="1"/>
    <n v="2.89"/>
    <n v="76.5"/>
    <n v="1"/>
    <n v="2"/>
    <n v="9.59"/>
    <n v="10.42"/>
    <n v="2"/>
  </r>
  <r>
    <x v="66"/>
    <d v="1899-12-30T16:34:48"/>
    <d v="2012-08-05T16:34:48"/>
    <s v="Up"/>
    <n v="1"/>
    <n v="2.74"/>
    <n v="79"/>
    <n v="1"/>
    <n v="2"/>
    <n v="9.59"/>
    <n v="10.42"/>
    <n v="2"/>
  </r>
  <r>
    <x v="66"/>
    <d v="1899-12-30T16:38:55"/>
    <d v="2012-08-05T16:38:55"/>
    <s v="Up"/>
    <n v="1"/>
    <n v="2.5499999999999998"/>
    <n v="97.3"/>
    <n v="1"/>
    <n v="2"/>
    <n v="9.59"/>
    <n v="10.42"/>
    <n v="2"/>
  </r>
  <r>
    <x v="66"/>
    <d v="1899-12-30T16:40:54"/>
    <d v="2012-08-05T16:40:54"/>
    <s v="Up"/>
    <n v="1"/>
    <n v="3.61"/>
    <n v="63.2"/>
    <n v="1"/>
    <n v="2"/>
    <n v="9.59"/>
    <n v="10.42"/>
    <n v="2"/>
  </r>
  <r>
    <x v="66"/>
    <d v="1899-12-30T17:11:18"/>
    <d v="2012-08-05T17:11:18"/>
    <s v="Up"/>
    <n v="1"/>
    <n v="2.15"/>
    <n v="75.099999999999994"/>
    <n v="1"/>
    <n v="2"/>
    <n v="9.59"/>
    <n v="10.42"/>
    <n v="2"/>
  </r>
  <r>
    <x v="66"/>
    <d v="1899-12-30T17:14:51"/>
    <d v="2012-08-05T17:14:51"/>
    <s v="Up"/>
    <n v="1"/>
    <n v="2.5"/>
    <n v="97"/>
    <n v="1"/>
    <n v="2"/>
    <n v="9.59"/>
    <n v="10.42"/>
    <n v="2"/>
  </r>
  <r>
    <x v="66"/>
    <d v="1899-12-30T17:30:30"/>
    <d v="2012-08-05T17:30:30"/>
    <s v="Up"/>
    <n v="1"/>
    <n v="3.03"/>
    <n v="58.9"/>
    <n v="1"/>
    <n v="2"/>
    <n v="9.59"/>
    <n v="10.42"/>
    <n v="2"/>
  </r>
  <r>
    <x v="66"/>
    <d v="1899-12-30T17:30:33"/>
    <d v="2012-08-05T17:30:33"/>
    <s v="Up"/>
    <n v="1"/>
    <n v="2.36"/>
    <n v="84.2"/>
    <n v="1"/>
    <n v="2"/>
    <n v="9.59"/>
    <n v="10.42"/>
    <n v="2"/>
  </r>
  <r>
    <x v="66"/>
    <d v="1899-12-30T17:34:25"/>
    <d v="2012-08-05T17:34:25"/>
    <s v="Up"/>
    <n v="1"/>
    <n v="2.77"/>
    <n v="66.400000000000006"/>
    <n v="1"/>
    <n v="2"/>
    <n v="9.59"/>
    <n v="10.42"/>
    <n v="2"/>
  </r>
  <r>
    <x v="66"/>
    <d v="1899-12-30T17:36:39"/>
    <d v="2012-08-05T17:36:39"/>
    <s v="Up"/>
    <n v="1"/>
    <n v="2.91"/>
    <n v="75.7"/>
    <n v="1"/>
    <n v="2"/>
    <n v="9.59"/>
    <n v="10.42"/>
    <n v="2"/>
  </r>
  <r>
    <x v="66"/>
    <d v="1899-12-30T17:43:16"/>
    <d v="2012-08-05T17:43:16"/>
    <s v="Up"/>
    <n v="1"/>
    <n v="3.64"/>
    <n v="79.2"/>
    <n v="1"/>
    <n v="2"/>
    <n v="9.59"/>
    <n v="10.42"/>
    <n v="2"/>
  </r>
  <r>
    <x v="66"/>
    <d v="1899-12-30T17:44:13"/>
    <d v="2012-08-05T17:44:13"/>
    <s v="Up"/>
    <n v="1"/>
    <n v="2.8"/>
    <n v="78.900000000000006"/>
    <n v="1"/>
    <n v="2"/>
    <n v="9.59"/>
    <n v="10.42"/>
    <n v="2"/>
  </r>
  <r>
    <x v="66"/>
    <d v="1899-12-30T18:00:36"/>
    <d v="2012-08-05T18:00:36"/>
    <s v="Up"/>
    <n v="1"/>
    <n v="3.17"/>
    <n v="71.599999999999994"/>
    <n v="1"/>
    <n v="2"/>
    <n v="9.59"/>
    <n v="10.42"/>
    <n v="2"/>
  </r>
  <r>
    <x v="66"/>
    <d v="1899-12-30T18:10:36"/>
    <d v="2012-08-05T18:10:36"/>
    <s v="Up"/>
    <n v="1"/>
    <n v="2.71"/>
    <n v="71.2"/>
    <n v="1"/>
    <n v="2"/>
    <n v="9.59"/>
    <n v="10.42"/>
    <n v="2"/>
  </r>
  <r>
    <x v="66"/>
    <d v="1899-12-30T18:44:31"/>
    <d v="2012-08-05T18:44:31"/>
    <s v="Up"/>
    <n v="1"/>
    <n v="8.42"/>
    <n v="83.3"/>
    <n v="1"/>
    <n v="2"/>
    <n v="9.59"/>
    <n v="10.42"/>
    <n v="2"/>
  </r>
  <r>
    <x v="66"/>
    <d v="1899-12-30T19:02:00"/>
    <d v="2012-08-05T19:02:00"/>
    <s v="Up"/>
    <n v="1"/>
    <n v="2.19"/>
    <n v="72.8"/>
    <n v="1"/>
    <n v="2"/>
    <n v="9.59"/>
    <n v="10.42"/>
    <n v="2"/>
  </r>
  <r>
    <x v="66"/>
    <d v="1899-12-30T19:06:02"/>
    <d v="2012-08-05T19:06:02"/>
    <s v="Up"/>
    <n v="1"/>
    <n v="2.34"/>
    <n v="93.8"/>
    <n v="1"/>
    <n v="2"/>
    <n v="9.59"/>
    <n v="10.42"/>
    <n v="2"/>
  </r>
  <r>
    <x v="66"/>
    <d v="1899-12-30T19:08:00"/>
    <d v="2012-08-05T19:08:00"/>
    <s v="Up"/>
    <n v="1"/>
    <n v="3.71"/>
    <n v="81.400000000000006"/>
    <n v="1"/>
    <n v="2"/>
    <n v="9.59"/>
    <n v="10.42"/>
    <n v="2"/>
  </r>
  <r>
    <x v="66"/>
    <d v="1899-12-30T19:43:25"/>
    <d v="2012-08-05T19:43:25"/>
    <s v="Up"/>
    <n v="1"/>
    <n v="2.09"/>
    <n v="80.7"/>
    <n v="1"/>
    <n v="2"/>
    <n v="9.59"/>
    <n v="10.42"/>
    <n v="2"/>
  </r>
  <r>
    <x v="66"/>
    <d v="1899-12-30T20:30:56"/>
    <d v="2012-08-05T20:30:56"/>
    <s v="Up"/>
    <n v="1"/>
    <n v="2.63"/>
    <n v="76.2"/>
    <n v="1"/>
    <n v="2"/>
    <n v="9.59"/>
    <n v="10.42"/>
    <n v="2"/>
  </r>
  <r>
    <x v="66"/>
    <d v="1899-12-30T21:04:06"/>
    <d v="2012-08-05T21:04:06"/>
    <s v="Up"/>
    <n v="1"/>
    <n v="4.05"/>
    <n v="79.2"/>
    <n v="1"/>
    <n v="2"/>
    <n v="9.59"/>
    <n v="10.42"/>
    <n v="2"/>
  </r>
  <r>
    <x v="66"/>
    <d v="1899-12-30T21:10:19"/>
    <d v="2012-08-05T21:10:19"/>
    <s v="Up"/>
    <n v="1"/>
    <n v="2.98"/>
    <n v="59.3"/>
    <n v="1"/>
    <n v="2"/>
    <n v="9.59"/>
    <n v="10.42"/>
    <n v="2"/>
  </r>
  <r>
    <x v="66"/>
    <d v="1899-12-30T21:34:30"/>
    <d v="2012-08-05T21:34:30"/>
    <s v="Up"/>
    <n v="1"/>
    <n v="2.73"/>
    <n v="66.5"/>
    <n v="1"/>
    <n v="2"/>
    <n v="9.59"/>
    <n v="10.42"/>
    <n v="2"/>
  </r>
  <r>
    <x v="66"/>
    <d v="1899-12-30T21:39:36"/>
    <d v="2012-08-05T21:39:36"/>
    <s v="Up"/>
    <n v="1"/>
    <n v="3.68"/>
    <n v="90.2"/>
    <n v="1"/>
    <n v="2"/>
    <n v="9.59"/>
    <n v="10.42"/>
    <n v="2"/>
  </r>
  <r>
    <x v="66"/>
    <d v="1899-12-30T22:08:32"/>
    <d v="2012-08-05T22:08:32"/>
    <s v="Up"/>
    <n v="1"/>
    <n v="2.7"/>
    <n v="76"/>
    <n v="1"/>
    <n v="2"/>
    <n v="9.59"/>
    <n v="10.42"/>
    <n v="2"/>
  </r>
  <r>
    <x v="66"/>
    <d v="1899-12-30T22:10:06"/>
    <d v="2012-08-05T22:10:06"/>
    <s v="Up"/>
    <n v="1"/>
    <n v="4.12"/>
    <n v="108.2"/>
    <n v="1"/>
    <n v="2"/>
    <n v="9.59"/>
    <n v="10.42"/>
    <n v="2"/>
  </r>
  <r>
    <x v="66"/>
    <d v="1899-12-30T22:32:21"/>
    <d v="2012-08-05T22:32:21"/>
    <s v="Up"/>
    <n v="1"/>
    <n v="2.21"/>
    <n v="104.5"/>
    <n v="1"/>
    <n v="2"/>
    <n v="9.59"/>
    <n v="10.42"/>
    <n v="2"/>
  </r>
  <r>
    <x v="66"/>
    <d v="1899-12-30T22:38:08"/>
    <d v="2012-08-05T22:38:08"/>
    <s v="Up"/>
    <n v="1"/>
    <n v="3.08"/>
    <n v="78.3"/>
    <n v="1"/>
    <n v="2"/>
    <n v="9.59"/>
    <n v="10.42"/>
    <n v="2"/>
  </r>
  <r>
    <x v="66"/>
    <d v="1899-12-30T23:08:40"/>
    <d v="2012-08-05T23:08:40"/>
    <s v="Up"/>
    <n v="1"/>
    <n v="2.77"/>
    <n v="86.1"/>
    <n v="1"/>
    <n v="2"/>
    <n v="9.59"/>
    <n v="10.42"/>
    <n v="2"/>
  </r>
  <r>
    <x v="66"/>
    <d v="1899-12-30T23:38:49"/>
    <d v="2012-08-05T23:38:49"/>
    <s v="Up"/>
    <n v="1"/>
    <n v="2.37"/>
    <n v="92.2"/>
    <n v="1"/>
    <n v="2"/>
    <n v="9.59"/>
    <n v="10.42"/>
    <n v="2"/>
  </r>
  <r>
    <x v="66"/>
    <d v="1899-12-30T23:44:24"/>
    <d v="2012-08-05T23:44:24"/>
    <s v="Up"/>
    <n v="1"/>
    <n v="3.15"/>
    <n v="93.9"/>
    <n v="1"/>
    <n v="2"/>
    <n v="9.59"/>
    <n v="10.42"/>
    <n v="2"/>
  </r>
  <r>
    <x v="66"/>
    <d v="1899-12-30T23:44:50"/>
    <d v="2012-08-05T23:44:50"/>
    <s v="Up"/>
    <n v="1"/>
    <n v="3.06"/>
    <n v="91"/>
    <n v="1"/>
    <n v="2"/>
    <n v="9.59"/>
    <n v="10.42"/>
    <n v="2"/>
  </r>
  <r>
    <x v="67"/>
    <d v="1899-12-30T12:01:05"/>
    <d v="2012-08-06T12:01:05"/>
    <s v="Up"/>
    <n v="1"/>
    <n v="3.82"/>
    <n v="55.2"/>
    <n v="1"/>
    <n v="2"/>
    <n v="9.59"/>
    <n v="10.42"/>
    <n v="2"/>
  </r>
  <r>
    <x v="67"/>
    <d v="1899-12-30T12:02:00"/>
    <d v="2012-08-06T12:02:00"/>
    <s v="Up"/>
    <n v="1"/>
    <n v="4.0199999999999996"/>
    <n v="71"/>
    <n v="1"/>
    <n v="2"/>
    <n v="9.59"/>
    <n v="10.42"/>
    <n v="2"/>
  </r>
  <r>
    <x v="67"/>
    <d v="1899-12-30T12:02:22"/>
    <d v="2012-08-06T12:02:22"/>
    <s v="Up"/>
    <n v="1"/>
    <n v="2.0699999999999998"/>
    <n v="72.5"/>
    <n v="1"/>
    <n v="2"/>
    <n v="9.59"/>
    <n v="10.42"/>
    <n v="2"/>
  </r>
  <r>
    <x v="67"/>
    <d v="1899-12-30T12:03:31"/>
    <d v="2012-08-06T12:03:31"/>
    <s v="Up"/>
    <n v="1"/>
    <n v="4.6500000000000004"/>
    <n v="61"/>
    <n v="1"/>
    <n v="2"/>
    <n v="9.59"/>
    <n v="10.42"/>
    <n v="2"/>
  </r>
  <r>
    <x v="67"/>
    <d v="1899-12-30T12:06:41"/>
    <d v="2012-08-06T12:06:41"/>
    <s v="Up"/>
    <n v="1"/>
    <n v="1.94"/>
    <n v="102.3"/>
    <n v="1"/>
    <n v="2"/>
    <n v="9.59"/>
    <n v="10.42"/>
    <n v="2"/>
  </r>
  <r>
    <x v="67"/>
    <d v="1899-12-30T12:09:32"/>
    <d v="2012-08-06T12:09:32"/>
    <s v="Up"/>
    <n v="1"/>
    <n v="5.79"/>
    <n v="60.6"/>
    <n v="1"/>
    <n v="2"/>
    <n v="9.59"/>
    <n v="10.42"/>
    <n v="2"/>
  </r>
  <r>
    <x v="67"/>
    <d v="1899-12-30T12:11:31"/>
    <d v="2012-08-06T12:11:31"/>
    <s v="Up"/>
    <n v="1"/>
    <n v="3.77"/>
    <n v="81.5"/>
    <n v="1"/>
    <n v="2"/>
    <n v="9.59"/>
    <n v="10.42"/>
    <n v="2"/>
  </r>
  <r>
    <x v="67"/>
    <d v="1899-12-30T12:35:23"/>
    <d v="2012-08-06T12:35:23"/>
    <s v="Up"/>
    <n v="1"/>
    <n v="1.98"/>
    <n v="83.7"/>
    <n v="1"/>
    <n v="2"/>
    <n v="9.59"/>
    <n v="10.42"/>
    <n v="2"/>
  </r>
  <r>
    <x v="67"/>
    <d v="1899-12-30T12:37:52"/>
    <d v="2012-08-06T12:37:52"/>
    <s v="Up"/>
    <n v="1"/>
    <n v="2.2000000000000002"/>
    <n v="54.4"/>
    <n v="1"/>
    <n v="2"/>
    <n v="9.59"/>
    <n v="10.42"/>
    <n v="2"/>
  </r>
  <r>
    <x v="67"/>
    <d v="1899-12-30T12:44:29"/>
    <d v="2012-08-06T12:44:29"/>
    <s v="Up"/>
    <n v="1"/>
    <n v="4.38"/>
    <n v="62.7"/>
    <n v="1"/>
    <n v="2"/>
    <n v="9.59"/>
    <n v="10.42"/>
    <n v="2"/>
  </r>
  <r>
    <x v="67"/>
    <d v="1899-12-30T13:00:03"/>
    <d v="2012-08-06T13:00:03"/>
    <s v="Up"/>
    <n v="1"/>
    <n v="2.88"/>
    <n v="54"/>
    <n v="1"/>
    <n v="2"/>
    <n v="9.59"/>
    <n v="10.42"/>
    <n v="2"/>
  </r>
  <r>
    <x v="67"/>
    <d v="1899-12-30T13:03:31"/>
    <d v="2012-08-06T13:03:31"/>
    <s v="Up"/>
    <n v="1"/>
    <n v="2.02"/>
    <n v="73.099999999999994"/>
    <n v="1"/>
    <n v="2"/>
    <n v="9.59"/>
    <n v="10.42"/>
    <n v="2"/>
  </r>
  <r>
    <x v="67"/>
    <d v="1899-12-30T13:09:42"/>
    <d v="2012-08-06T13:09:42"/>
    <s v="Up"/>
    <n v="1"/>
    <n v="3.56"/>
    <n v="68.900000000000006"/>
    <n v="1"/>
    <n v="2"/>
    <n v="9.59"/>
    <n v="10.42"/>
    <n v="2"/>
  </r>
  <r>
    <x v="67"/>
    <d v="1899-12-30T13:10:09"/>
    <d v="2012-08-06T13:10:09"/>
    <s v="Up"/>
    <n v="1"/>
    <n v="2.2200000000000002"/>
    <n v="94.4"/>
    <n v="1"/>
    <n v="2"/>
    <n v="9.59"/>
    <n v="10.42"/>
    <n v="2"/>
  </r>
  <r>
    <x v="67"/>
    <d v="1899-12-30T13:11:06"/>
    <d v="2012-08-06T13:11:06"/>
    <s v="Up"/>
    <n v="1"/>
    <n v="2.04"/>
    <n v="80"/>
    <n v="1"/>
    <n v="2"/>
    <n v="9.59"/>
    <n v="10.42"/>
    <n v="2"/>
  </r>
  <r>
    <x v="67"/>
    <d v="1899-12-30T13:11:18"/>
    <d v="2012-08-06T13:11:18"/>
    <s v="Up"/>
    <n v="1"/>
    <n v="2.38"/>
    <n v="83.1"/>
    <n v="1"/>
    <n v="2"/>
    <n v="9.59"/>
    <n v="10.42"/>
    <n v="2"/>
  </r>
  <r>
    <x v="67"/>
    <d v="1899-12-30T13:33:31"/>
    <d v="2012-08-06T13:33:31"/>
    <s v="Up"/>
    <n v="1"/>
    <n v="2.04"/>
    <n v="70.2"/>
    <n v="1"/>
    <n v="2"/>
    <n v="9.59"/>
    <n v="10.42"/>
    <n v="2"/>
  </r>
  <r>
    <x v="67"/>
    <d v="1899-12-30T13:33:49"/>
    <d v="2012-08-06T13:33:49"/>
    <s v="Up"/>
    <n v="1"/>
    <n v="2.11"/>
    <n v="80.3"/>
    <n v="1"/>
    <n v="2"/>
    <n v="9.59"/>
    <n v="10.42"/>
    <n v="2"/>
  </r>
  <r>
    <x v="67"/>
    <d v="1899-12-30T13:35:00"/>
    <d v="2012-08-06T13:35:00"/>
    <s v="Up"/>
    <n v="1"/>
    <n v="4.7"/>
    <n v="39"/>
    <n v="1"/>
    <n v="2"/>
    <n v="9.59"/>
    <n v="10.42"/>
    <n v="2"/>
  </r>
  <r>
    <x v="67"/>
    <d v="1899-12-30T13:36:36"/>
    <d v="2012-08-06T13:36:36"/>
    <s v="Up"/>
    <n v="1"/>
    <n v="2.4900000000000002"/>
    <n v="83"/>
    <n v="1"/>
    <n v="2"/>
    <n v="9.59"/>
    <n v="10.42"/>
    <n v="2"/>
  </r>
  <r>
    <x v="67"/>
    <d v="1899-12-30T13:42:19"/>
    <d v="2012-08-06T13:42:19"/>
    <s v="Up"/>
    <n v="1"/>
    <n v="0"/>
    <n v="91.6"/>
    <n v="1"/>
    <n v="2"/>
    <n v="9.59"/>
    <n v="10.42"/>
    <n v="2"/>
  </r>
  <r>
    <x v="67"/>
    <d v="1899-12-30T14:07:41"/>
    <d v="2012-08-06T14:07:41"/>
    <s v="Up"/>
    <n v="1"/>
    <n v="2.46"/>
    <n v="77.400000000000006"/>
    <n v="1"/>
    <n v="2"/>
    <n v="9.59"/>
    <n v="10.42"/>
    <n v="2"/>
  </r>
  <r>
    <x v="67"/>
    <d v="1899-12-30T14:11:57"/>
    <d v="2012-08-06T14:11:57"/>
    <s v="Up"/>
    <n v="1"/>
    <n v="1.99"/>
    <n v="110.4"/>
    <n v="1"/>
    <n v="2"/>
    <n v="9.59"/>
    <n v="10.42"/>
    <n v="2"/>
  </r>
  <r>
    <x v="67"/>
    <d v="1899-12-30T14:12:40"/>
    <d v="2012-08-06T14:12:40"/>
    <s v="Up"/>
    <n v="1"/>
    <n v="1.73"/>
    <n v="65.599999999999994"/>
    <n v="1"/>
    <n v="2"/>
    <n v="9.59"/>
    <n v="10.42"/>
    <n v="2"/>
  </r>
  <r>
    <x v="67"/>
    <d v="1899-12-30T14:14:37"/>
    <d v="2012-08-06T14:14:37"/>
    <s v="Up"/>
    <n v="1"/>
    <n v="1.78"/>
    <n v="96.1"/>
    <n v="1"/>
    <n v="2"/>
    <n v="9.59"/>
    <n v="10.42"/>
    <n v="2"/>
  </r>
  <r>
    <x v="67"/>
    <d v="1899-12-30T14:34:28"/>
    <d v="2012-08-06T14:34:28"/>
    <s v="Up"/>
    <n v="1"/>
    <n v="5.71"/>
    <n v="60.2"/>
    <n v="1"/>
    <n v="2"/>
    <n v="9.59"/>
    <n v="10.42"/>
    <n v="2"/>
  </r>
  <r>
    <x v="67"/>
    <d v="1899-12-30T14:43:53"/>
    <d v="2012-08-06T14:43:53"/>
    <s v="Up"/>
    <n v="1"/>
    <n v="5.08"/>
    <n v="73"/>
    <n v="1"/>
    <n v="2"/>
    <n v="9.59"/>
    <n v="10.42"/>
    <n v="2"/>
  </r>
  <r>
    <x v="67"/>
    <d v="1899-12-30T14:44:39"/>
    <d v="2012-08-06T14:44:39"/>
    <s v="Up"/>
    <n v="1"/>
    <n v="2.97"/>
    <n v="84.1"/>
    <n v="1"/>
    <n v="2"/>
    <n v="9.59"/>
    <n v="10.42"/>
    <n v="2"/>
  </r>
  <r>
    <x v="67"/>
    <d v="1899-12-30T15:07:05"/>
    <d v="2012-08-06T15:07:05"/>
    <s v="Up"/>
    <n v="1"/>
    <n v="2.4300000000000002"/>
    <n v="85.2"/>
    <n v="1"/>
    <n v="2"/>
    <n v="9.59"/>
    <n v="10.42"/>
    <n v="2"/>
  </r>
  <r>
    <x v="67"/>
    <d v="1899-12-30T15:33:04"/>
    <d v="2012-08-06T15:33:04"/>
    <s v="Up"/>
    <n v="1"/>
    <n v="2.7"/>
    <n v="91.7"/>
    <n v="1"/>
    <n v="2"/>
    <n v="9.59"/>
    <n v="10.42"/>
    <n v="2"/>
  </r>
  <r>
    <x v="67"/>
    <d v="1899-12-30T15:35:22"/>
    <d v="2012-08-06T15:35:22"/>
    <s v="Up"/>
    <n v="1"/>
    <n v="2.0299999999999998"/>
    <n v="111.9"/>
    <n v="1"/>
    <n v="2"/>
    <n v="9.59"/>
    <n v="10.42"/>
    <n v="2"/>
  </r>
  <r>
    <x v="67"/>
    <d v="1899-12-30T16:05:27"/>
    <d v="2012-08-06T16:05:27"/>
    <s v="Up"/>
    <n v="1"/>
    <n v="2.81"/>
    <n v="68.5"/>
    <n v="1"/>
    <n v="2"/>
    <n v="9.59"/>
    <n v="10.42"/>
    <n v="2"/>
  </r>
  <r>
    <x v="67"/>
    <d v="1899-12-30T17:00:03"/>
    <d v="2012-08-06T17:00:03"/>
    <s v="Up"/>
    <n v="1"/>
    <n v="2.71"/>
    <n v="88.6"/>
    <n v="1"/>
    <n v="2"/>
    <n v="9.59"/>
    <n v="10.42"/>
    <n v="2"/>
  </r>
  <r>
    <x v="67"/>
    <d v="1899-12-30T17:00:13"/>
    <d v="2012-08-06T17:00:13"/>
    <s v="Up"/>
    <n v="1"/>
    <n v="2.1800000000000002"/>
    <n v="43.3"/>
    <n v="1"/>
    <n v="2"/>
    <n v="9.59"/>
    <n v="10.42"/>
    <n v="2"/>
  </r>
  <r>
    <x v="67"/>
    <d v="1899-12-30T17:00:40"/>
    <d v="2012-08-06T17:00:40"/>
    <s v="Up"/>
    <n v="1"/>
    <n v="9.6199999999999992"/>
    <n v="77.3"/>
    <n v="1"/>
    <n v="2"/>
    <n v="9.59"/>
    <n v="10.42"/>
    <n v="1"/>
  </r>
  <r>
    <x v="67"/>
    <d v="1899-12-30T17:10:23"/>
    <d v="2012-08-06T17:10:23"/>
    <s v="Up"/>
    <n v="1"/>
    <n v="2.08"/>
    <n v="87.9"/>
    <n v="1"/>
    <n v="2"/>
    <n v="9.59"/>
    <n v="10.42"/>
    <n v="2"/>
  </r>
  <r>
    <x v="67"/>
    <d v="1899-12-30T17:10:41"/>
    <d v="2012-08-06T17:10:41"/>
    <s v="Up"/>
    <n v="1"/>
    <n v="2.13"/>
    <n v="59.2"/>
    <n v="1"/>
    <n v="2"/>
    <n v="9.59"/>
    <n v="10.42"/>
    <n v="2"/>
  </r>
  <r>
    <x v="67"/>
    <d v="1899-12-30T17:13:11"/>
    <d v="2012-08-06T17:13:11"/>
    <s v="Up"/>
    <n v="1"/>
    <n v="2.08"/>
    <n v="77.599999999999994"/>
    <n v="1"/>
    <n v="2"/>
    <n v="9.59"/>
    <n v="10.42"/>
    <n v="2"/>
  </r>
  <r>
    <x v="67"/>
    <d v="1899-12-30T17:14:40"/>
    <d v="2012-08-06T17:14:40"/>
    <s v="Up"/>
    <n v="1"/>
    <n v="2.0699999999999998"/>
    <n v="99.6"/>
    <n v="1"/>
    <n v="2"/>
    <n v="9.59"/>
    <n v="10.42"/>
    <n v="2"/>
  </r>
  <r>
    <x v="67"/>
    <d v="1899-12-30T17:37:47"/>
    <d v="2012-08-06T17:37:47"/>
    <s v="Up"/>
    <n v="1"/>
    <n v="2.2400000000000002"/>
    <n v="86.7"/>
    <n v="1"/>
    <n v="2"/>
    <n v="9.59"/>
    <n v="10.42"/>
    <n v="2"/>
  </r>
  <r>
    <x v="67"/>
    <d v="1899-12-30T17:41:11"/>
    <d v="2012-08-06T17:41:11"/>
    <s v="Up"/>
    <n v="1"/>
    <n v="1.72"/>
    <n v="73.2"/>
    <n v="1"/>
    <n v="2"/>
    <n v="9.59"/>
    <n v="10.42"/>
    <n v="2"/>
  </r>
  <r>
    <x v="67"/>
    <d v="1899-12-30T17:41:25"/>
    <d v="2012-08-06T17:41:25"/>
    <s v="Up"/>
    <n v="1"/>
    <n v="2.09"/>
    <n v="76.2"/>
    <n v="1"/>
    <n v="2"/>
    <n v="9.59"/>
    <n v="10.42"/>
    <n v="2"/>
  </r>
  <r>
    <x v="67"/>
    <d v="1899-12-30T17:42:20"/>
    <d v="2012-08-06T17:42:20"/>
    <s v="Up"/>
    <n v="1"/>
    <n v="1.97"/>
    <n v="82.4"/>
    <n v="1"/>
    <n v="2"/>
    <n v="9.59"/>
    <n v="10.42"/>
    <n v="2"/>
  </r>
  <r>
    <x v="67"/>
    <d v="1899-12-30T18:02:05"/>
    <d v="2012-08-06T18:02:05"/>
    <s v="Up"/>
    <n v="1"/>
    <n v="1.73"/>
    <n v="83.1"/>
    <n v="1"/>
    <n v="2"/>
    <n v="9.59"/>
    <n v="10.42"/>
    <n v="2"/>
  </r>
  <r>
    <x v="67"/>
    <d v="1899-12-30T18:06:18"/>
    <d v="2012-08-06T18:06:18"/>
    <s v="Up"/>
    <n v="1"/>
    <n v="1.77"/>
    <n v="67.5"/>
    <n v="1"/>
    <n v="2"/>
    <n v="9.59"/>
    <n v="10.42"/>
    <n v="2"/>
  </r>
  <r>
    <x v="67"/>
    <d v="1899-12-30T18:10:11"/>
    <d v="2012-08-06T18:10:11"/>
    <s v="Up"/>
    <n v="1"/>
    <n v="2.0699999999999998"/>
    <n v="118"/>
    <n v="1"/>
    <n v="2"/>
    <n v="9.59"/>
    <n v="10.42"/>
    <n v="2"/>
  </r>
  <r>
    <x v="67"/>
    <d v="1899-12-30T18:32:17"/>
    <d v="2012-08-06T18:32:17"/>
    <s v="Up"/>
    <n v="1"/>
    <n v="2.11"/>
    <n v="79.7"/>
    <n v="1"/>
    <n v="2"/>
    <n v="9.59"/>
    <n v="10.42"/>
    <n v="2"/>
  </r>
  <r>
    <x v="67"/>
    <d v="1899-12-30T18:34:03"/>
    <d v="2012-08-06T18:34:03"/>
    <s v="Up"/>
    <n v="1"/>
    <n v="2.02"/>
    <n v="80.7"/>
    <n v="1"/>
    <n v="2"/>
    <n v="9.59"/>
    <n v="10.42"/>
    <n v="2"/>
  </r>
  <r>
    <x v="67"/>
    <d v="1899-12-30T18:34:59"/>
    <d v="2012-08-06T18:34:59"/>
    <s v="Up"/>
    <n v="1"/>
    <n v="5.83"/>
    <n v="61"/>
    <n v="1"/>
    <n v="2"/>
    <n v="9.59"/>
    <n v="10.42"/>
    <n v="2"/>
  </r>
  <r>
    <x v="67"/>
    <d v="1899-12-30T18:43:26"/>
    <d v="2012-08-06T18:43:26"/>
    <s v="Up"/>
    <n v="1"/>
    <n v="1.63"/>
    <n v="89.5"/>
    <n v="1"/>
    <n v="2"/>
    <n v="9.59"/>
    <n v="10.42"/>
    <n v="2"/>
  </r>
  <r>
    <x v="67"/>
    <d v="1899-12-30T19:38:50"/>
    <d v="2012-08-06T19:38:50"/>
    <s v="Up"/>
    <n v="1"/>
    <n v="1.93"/>
    <n v="63"/>
    <n v="1"/>
    <n v="2"/>
    <n v="9.59"/>
    <n v="10.42"/>
    <n v="2"/>
  </r>
  <r>
    <x v="67"/>
    <d v="1899-12-30T19:38:50"/>
    <d v="2012-08-06T19:38:50"/>
    <s v="Up"/>
    <n v="1"/>
    <n v="1.76"/>
    <n v="69.5"/>
    <n v="1"/>
    <n v="2"/>
    <n v="9.59"/>
    <n v="10.42"/>
    <n v="2"/>
  </r>
  <r>
    <x v="67"/>
    <d v="1899-12-30T19:41:07"/>
    <d v="2012-08-06T19:41:07"/>
    <s v="Up"/>
    <n v="1"/>
    <n v="2.2000000000000002"/>
    <n v="83.6"/>
    <n v="1"/>
    <n v="2"/>
    <n v="9.59"/>
    <n v="10.42"/>
    <n v="2"/>
  </r>
  <r>
    <x v="67"/>
    <d v="1899-12-30T19:42:21"/>
    <d v="2012-08-06T19:42:21"/>
    <s v="Up"/>
    <n v="1"/>
    <n v="2.0499999999999998"/>
    <n v="75.400000000000006"/>
    <n v="1"/>
    <n v="2"/>
    <n v="9.59"/>
    <n v="10.42"/>
    <n v="2"/>
  </r>
  <r>
    <x v="67"/>
    <d v="1899-12-30T19:43:49"/>
    <d v="2012-08-06T19:43:49"/>
    <s v="Up"/>
    <n v="1"/>
    <n v="2.1800000000000002"/>
    <n v="75.599999999999994"/>
    <n v="1"/>
    <n v="2"/>
    <n v="9.59"/>
    <n v="10.42"/>
    <n v="2"/>
  </r>
  <r>
    <x v="67"/>
    <d v="1899-12-30T20:08:59"/>
    <d v="2012-08-06T20:08:59"/>
    <s v="Up"/>
    <n v="1"/>
    <n v="2.5299999999999998"/>
    <n v="82"/>
    <n v="1"/>
    <n v="2"/>
    <n v="9.59"/>
    <n v="10.42"/>
    <n v="2"/>
  </r>
  <r>
    <x v="67"/>
    <d v="1899-12-30T20:12:22"/>
    <d v="2012-08-06T20:12:22"/>
    <s v="Up"/>
    <n v="1"/>
    <n v="8.19"/>
    <n v="82.2"/>
    <n v="1"/>
    <n v="2"/>
    <n v="9.59"/>
    <n v="10.42"/>
    <n v="2"/>
  </r>
  <r>
    <x v="67"/>
    <d v="1899-12-30T20:12:49"/>
    <d v="2012-08-06T20:12:49"/>
    <s v="Up"/>
    <n v="1"/>
    <n v="3.03"/>
    <n v="88.1"/>
    <n v="1"/>
    <n v="2"/>
    <n v="9.59"/>
    <n v="10.42"/>
    <n v="2"/>
  </r>
  <r>
    <x v="67"/>
    <d v="1899-12-30T20:43:51"/>
    <d v="2012-08-06T20:43:51"/>
    <s v="Up"/>
    <n v="1"/>
    <n v="3.9"/>
    <n v="67.5"/>
    <n v="1"/>
    <n v="2"/>
    <n v="9.59"/>
    <n v="10.42"/>
    <n v="2"/>
  </r>
  <r>
    <x v="67"/>
    <d v="1899-12-30T21:01:09"/>
    <d v="2012-08-06T21:01:09"/>
    <s v="Up"/>
    <n v="1"/>
    <n v="2.38"/>
    <n v="62.7"/>
    <n v="1"/>
    <n v="2"/>
    <n v="9.59"/>
    <n v="10.42"/>
    <n v="2"/>
  </r>
  <r>
    <x v="67"/>
    <d v="1899-12-30T21:01:20"/>
    <d v="2012-08-06T21:01:20"/>
    <s v="Up"/>
    <n v="1"/>
    <n v="2.0299999999999998"/>
    <n v="79.099999999999994"/>
    <n v="1"/>
    <n v="2"/>
    <n v="9.59"/>
    <n v="10.42"/>
    <n v="2"/>
  </r>
  <r>
    <x v="67"/>
    <d v="1899-12-30T21:05:25"/>
    <d v="2012-08-06T21:05:25"/>
    <s v="Up"/>
    <n v="1"/>
    <n v="2.66"/>
    <n v="101.9"/>
    <n v="1"/>
    <n v="2"/>
    <n v="9.59"/>
    <n v="10.42"/>
    <n v="2"/>
  </r>
  <r>
    <x v="67"/>
    <d v="1899-12-30T21:07:02"/>
    <d v="2012-08-06T21:07:02"/>
    <s v="Up"/>
    <n v="1"/>
    <n v="1.96"/>
    <n v="58.7"/>
    <n v="1"/>
    <n v="2"/>
    <n v="9.59"/>
    <n v="10.42"/>
    <n v="2"/>
  </r>
  <r>
    <x v="67"/>
    <d v="1899-12-30T21:09:38"/>
    <d v="2012-08-06T21:09:38"/>
    <s v="Up"/>
    <n v="1"/>
    <n v="2.16"/>
    <n v="67"/>
    <n v="1"/>
    <n v="2"/>
    <n v="9.59"/>
    <n v="10.42"/>
    <n v="2"/>
  </r>
  <r>
    <x v="67"/>
    <d v="1899-12-30T21:39:06"/>
    <d v="2012-08-06T21:39:06"/>
    <s v="Up"/>
    <n v="1"/>
    <n v="2.58"/>
    <n v="96"/>
    <n v="1"/>
    <n v="2"/>
    <n v="9.59"/>
    <n v="10.42"/>
    <n v="2"/>
  </r>
  <r>
    <x v="67"/>
    <d v="1899-12-30T22:06:24"/>
    <d v="2012-08-06T22:06:24"/>
    <s v="Up"/>
    <n v="1"/>
    <n v="2.15"/>
    <n v="68.3"/>
    <n v="1"/>
    <n v="2"/>
    <n v="9.59"/>
    <n v="10.42"/>
    <n v="2"/>
  </r>
  <r>
    <x v="67"/>
    <d v="1899-12-30T22:10:42"/>
    <d v="2012-08-06T22:10:42"/>
    <s v="Up"/>
    <n v="1"/>
    <n v="2.1"/>
    <n v="84.9"/>
    <n v="1"/>
    <n v="2"/>
    <n v="9.59"/>
    <n v="10.42"/>
    <n v="2"/>
  </r>
  <r>
    <x v="67"/>
    <d v="1899-12-30T22:14:35"/>
    <d v="2012-08-06T22:14:35"/>
    <s v="Up"/>
    <n v="1"/>
    <n v="2.14"/>
    <n v="74"/>
    <n v="1"/>
    <n v="2"/>
    <n v="9.59"/>
    <n v="10.42"/>
    <n v="2"/>
  </r>
  <r>
    <x v="67"/>
    <d v="1899-12-30T22:32:01"/>
    <d v="2012-08-06T22:32:01"/>
    <s v="Up"/>
    <n v="1"/>
    <n v="1.91"/>
    <n v="83.9"/>
    <n v="1"/>
    <n v="2"/>
    <n v="9.59"/>
    <n v="10.42"/>
    <n v="2"/>
  </r>
  <r>
    <x v="67"/>
    <d v="1899-12-30T22:44:03"/>
    <d v="2012-08-06T22:44:03"/>
    <s v="Up"/>
    <n v="1"/>
    <n v="2.65"/>
    <n v="75.900000000000006"/>
    <n v="1"/>
    <n v="2"/>
    <n v="9.59"/>
    <n v="10.42"/>
    <n v="2"/>
  </r>
  <r>
    <x v="67"/>
    <d v="1899-12-30T23:01:25"/>
    <d v="2012-08-06T23:01:25"/>
    <s v="Up"/>
    <n v="1"/>
    <n v="5.19"/>
    <n v="65.099999999999994"/>
    <n v="1"/>
    <n v="2"/>
    <n v="9.59"/>
    <n v="10.42"/>
    <n v="2"/>
  </r>
  <r>
    <x v="67"/>
    <d v="1899-12-30T23:02:18"/>
    <d v="2012-08-06T23:02:18"/>
    <s v="Up"/>
    <n v="1"/>
    <n v="2.13"/>
    <n v="76.599999999999994"/>
    <n v="1"/>
    <n v="2"/>
    <n v="9.59"/>
    <n v="10.42"/>
    <n v="2"/>
  </r>
  <r>
    <x v="67"/>
    <d v="1899-12-30T23:02:50"/>
    <d v="2012-08-06T23:02:50"/>
    <s v="Up"/>
    <n v="1"/>
    <n v="2.19"/>
    <n v="79.2"/>
    <n v="1"/>
    <n v="2"/>
    <n v="9.59"/>
    <n v="10.42"/>
    <n v="2"/>
  </r>
  <r>
    <x v="67"/>
    <d v="1899-12-30T23:03:38"/>
    <d v="2012-08-06T23:03:38"/>
    <s v="Up"/>
    <n v="1"/>
    <n v="2.16"/>
    <n v="73.900000000000006"/>
    <n v="1"/>
    <n v="2"/>
    <n v="9.59"/>
    <n v="10.42"/>
    <n v="2"/>
  </r>
  <r>
    <x v="67"/>
    <d v="1899-12-30T23:03:45"/>
    <d v="2012-08-06T23:03:45"/>
    <s v="Up"/>
    <n v="1"/>
    <n v="5"/>
    <n v="55"/>
    <n v="1"/>
    <n v="2"/>
    <n v="9.59"/>
    <n v="10.42"/>
    <n v="2"/>
  </r>
  <r>
    <x v="67"/>
    <d v="1899-12-30T23:04:55"/>
    <d v="2012-08-06T23:04:55"/>
    <s v="Up"/>
    <n v="1"/>
    <n v="2.0299999999999998"/>
    <n v="94.5"/>
    <n v="1"/>
    <n v="2"/>
    <n v="9.59"/>
    <n v="10.42"/>
    <n v="2"/>
  </r>
  <r>
    <x v="67"/>
    <d v="1899-12-30T23:06:28"/>
    <d v="2012-08-06T23:06:28"/>
    <s v="Up"/>
    <n v="1"/>
    <n v="3.01"/>
    <n v="54.7"/>
    <n v="1"/>
    <n v="2"/>
    <n v="9.59"/>
    <n v="10.42"/>
    <n v="2"/>
  </r>
  <r>
    <x v="67"/>
    <d v="1899-12-30T23:06:29"/>
    <d v="2012-08-06T23:06:29"/>
    <s v="Up"/>
    <n v="1"/>
    <n v="2.25"/>
    <n v="100.3"/>
    <n v="1"/>
    <n v="2"/>
    <n v="9.59"/>
    <n v="10.42"/>
    <n v="2"/>
  </r>
  <r>
    <x v="67"/>
    <d v="1899-12-30T23:06:30"/>
    <d v="2012-08-06T23:06:30"/>
    <s v="Up"/>
    <n v="1"/>
    <n v="2.93"/>
    <n v="59.9"/>
    <n v="1"/>
    <n v="2"/>
    <n v="9.59"/>
    <n v="10.42"/>
    <n v="2"/>
  </r>
  <r>
    <x v="67"/>
    <d v="1899-12-30T23:06:33"/>
    <d v="2012-08-06T23:06:33"/>
    <s v="Up"/>
    <n v="1"/>
    <n v="2.06"/>
    <n v="61.2"/>
    <n v="1"/>
    <n v="2"/>
    <n v="9.59"/>
    <n v="10.42"/>
    <n v="2"/>
  </r>
  <r>
    <x v="67"/>
    <d v="1899-12-30T23:11:27"/>
    <d v="2012-08-06T23:11:27"/>
    <s v="Up"/>
    <n v="1"/>
    <n v="2.52"/>
    <n v="84.7"/>
    <n v="1"/>
    <n v="2"/>
    <n v="9.59"/>
    <n v="10.42"/>
    <n v="2"/>
  </r>
  <r>
    <x v="67"/>
    <d v="1899-12-30T23:31:05"/>
    <d v="2012-08-06T23:31:05"/>
    <s v="Up"/>
    <n v="1"/>
    <n v="2.39"/>
    <n v="84"/>
    <n v="1"/>
    <n v="2"/>
    <n v="9.59"/>
    <n v="10.42"/>
    <n v="2"/>
  </r>
  <r>
    <x v="68"/>
    <d v="1899-12-30T00:30:03"/>
    <d v="2012-08-07T00:30:03"/>
    <s v="Up"/>
    <n v="1"/>
    <n v="3.79"/>
    <n v="70.099999999999994"/>
    <n v="1"/>
    <n v="2"/>
    <n v="9.59"/>
    <n v="10.42"/>
    <n v="2"/>
  </r>
  <r>
    <x v="68"/>
    <d v="1899-12-30T00:33:02"/>
    <d v="2012-08-07T00:33:02"/>
    <s v="Up"/>
    <n v="1"/>
    <n v="2.5099999999999998"/>
    <n v="72.7"/>
    <n v="1"/>
    <n v="2"/>
    <n v="9.59"/>
    <n v="10.42"/>
    <n v="2"/>
  </r>
  <r>
    <x v="68"/>
    <d v="1899-12-30T01:37:59"/>
    <d v="2012-08-07T01:37:59"/>
    <s v="Up"/>
    <n v="1"/>
    <n v="1.81"/>
    <n v="92.1"/>
    <n v="1"/>
    <n v="2"/>
    <n v="9.59"/>
    <n v="10.42"/>
    <n v="2"/>
  </r>
  <r>
    <x v="68"/>
    <d v="1899-12-30T02:13:41"/>
    <d v="2012-08-07T02:13:41"/>
    <s v="Up"/>
    <n v="1"/>
    <n v="2.69"/>
    <n v="78.8"/>
    <n v="1"/>
    <n v="2"/>
    <n v="9.59"/>
    <n v="10.42"/>
    <n v="2"/>
  </r>
  <r>
    <x v="68"/>
    <d v="1899-12-30T02:32:59"/>
    <d v="2012-08-07T02:32:59"/>
    <s v="Up"/>
    <n v="1"/>
    <n v="9.85"/>
    <n v="68.2"/>
    <n v="1"/>
    <n v="2"/>
    <n v="9.59"/>
    <n v="10.42"/>
    <n v="1"/>
  </r>
  <r>
    <x v="68"/>
    <d v="1899-12-30T02:43:15"/>
    <d v="2012-08-07T02:43:15"/>
    <s v="Up"/>
    <n v="1"/>
    <n v="2.39"/>
    <n v="68.099999999999994"/>
    <n v="1"/>
    <n v="2"/>
    <n v="9.59"/>
    <n v="10.42"/>
    <n v="2"/>
  </r>
  <r>
    <x v="68"/>
    <d v="1899-12-30T03:03:45"/>
    <d v="2012-08-07T03:03:45"/>
    <s v="Up"/>
    <n v="1"/>
    <n v="3.61"/>
    <n v="79.3"/>
    <n v="1"/>
    <n v="2"/>
    <n v="9.59"/>
    <n v="10.42"/>
    <n v="2"/>
  </r>
  <r>
    <x v="68"/>
    <d v="1899-12-30T04:00:44"/>
    <d v="2012-08-07T04:00:44"/>
    <s v="Up"/>
    <n v="1"/>
    <n v="4.29"/>
    <n v="66.3"/>
    <n v="1"/>
    <n v="2"/>
    <n v="9.59"/>
    <n v="10.42"/>
    <n v="2"/>
  </r>
  <r>
    <x v="68"/>
    <d v="1899-12-30T04:04:40"/>
    <d v="2012-08-07T04:04:40"/>
    <s v="Up"/>
    <n v="1"/>
    <n v="2.9"/>
    <n v="73.5"/>
    <n v="1"/>
    <n v="2"/>
    <n v="9.59"/>
    <n v="10.42"/>
    <n v="2"/>
  </r>
  <r>
    <x v="68"/>
    <d v="1899-12-30T04:35:45"/>
    <d v="2012-08-07T04:35:45"/>
    <s v="Up"/>
    <n v="1"/>
    <n v="1.99"/>
    <n v="96.7"/>
    <n v="1"/>
    <n v="2"/>
    <n v="9.59"/>
    <n v="10.42"/>
    <n v="2"/>
  </r>
  <r>
    <x v="68"/>
    <d v="1899-12-30T05:01:52"/>
    <d v="2012-08-07T05:01:52"/>
    <s v="Up"/>
    <n v="1"/>
    <n v="2.13"/>
    <n v="101.9"/>
    <n v="1"/>
    <n v="2"/>
    <n v="9.59"/>
    <n v="10.42"/>
    <n v="2"/>
  </r>
  <r>
    <x v="68"/>
    <d v="1899-12-30T05:14:18"/>
    <d v="2012-08-07T05:14:18"/>
    <s v="Up"/>
    <n v="1"/>
    <n v="2.87"/>
    <n v="85.2"/>
    <n v="1"/>
    <n v="2"/>
    <n v="9.59"/>
    <n v="10.42"/>
    <n v="2"/>
  </r>
  <r>
    <x v="68"/>
    <d v="1899-12-30T05:30:24"/>
    <d v="2012-08-07T05:30:24"/>
    <s v="Up"/>
    <n v="1"/>
    <n v="1.79"/>
    <n v="76.5"/>
    <n v="1"/>
    <n v="2"/>
    <n v="9.59"/>
    <n v="10.42"/>
    <n v="2"/>
  </r>
  <r>
    <x v="68"/>
    <d v="1899-12-30T05:39:31"/>
    <d v="2012-08-07T05:39:31"/>
    <s v="Up"/>
    <n v="1"/>
    <n v="2.66"/>
    <n v="89.5"/>
    <n v="1"/>
    <n v="2"/>
    <n v="9.59"/>
    <n v="10.42"/>
    <n v="2"/>
  </r>
  <r>
    <x v="68"/>
    <d v="1899-12-30T06:13:23"/>
    <d v="2012-08-07T06:13:23"/>
    <s v="Up"/>
    <n v="1"/>
    <n v="6.67"/>
    <n v="64.400000000000006"/>
    <n v="1"/>
    <n v="2"/>
    <n v="9.59"/>
    <n v="10.42"/>
    <n v="2"/>
  </r>
  <r>
    <x v="68"/>
    <d v="1899-12-30T06:31:48"/>
    <d v="2012-08-07T06:31:48"/>
    <s v="Up"/>
    <n v="1"/>
    <n v="2.15"/>
    <n v="97.2"/>
    <n v="1"/>
    <n v="2"/>
    <n v="9.59"/>
    <n v="10.42"/>
    <n v="2"/>
  </r>
  <r>
    <x v="68"/>
    <d v="1899-12-30T07:01:36"/>
    <d v="2012-08-07T07:01:36"/>
    <s v="Up"/>
    <n v="1"/>
    <n v="1.88"/>
    <n v="89.1"/>
    <n v="1"/>
    <n v="2"/>
    <n v="9.59"/>
    <n v="10.42"/>
    <n v="2"/>
  </r>
  <r>
    <x v="68"/>
    <d v="1899-12-30T07:02:53"/>
    <d v="2012-08-07T07:02:53"/>
    <s v="Up"/>
    <n v="1"/>
    <n v="2.08"/>
    <n v="106.6"/>
    <n v="1"/>
    <n v="2"/>
    <n v="9.59"/>
    <n v="10.42"/>
    <n v="2"/>
  </r>
  <r>
    <x v="68"/>
    <d v="1899-12-30T07:13:18"/>
    <d v="2012-08-07T07:13:18"/>
    <s v="Up"/>
    <n v="1"/>
    <n v="1.71"/>
    <n v="53.3"/>
    <n v="1"/>
    <n v="2"/>
    <n v="9.59"/>
    <n v="10.42"/>
    <n v="2"/>
  </r>
  <r>
    <x v="68"/>
    <d v="1899-12-30T08:04:10"/>
    <d v="2012-08-07T08:04:10"/>
    <s v="Up"/>
    <n v="1"/>
    <n v="2.14"/>
    <n v="83.1"/>
    <n v="1"/>
    <n v="2"/>
    <n v="9.59"/>
    <n v="10.42"/>
    <n v="2"/>
  </r>
  <r>
    <x v="68"/>
    <d v="1899-12-30T08:14:40"/>
    <d v="2012-08-07T08:14:40"/>
    <s v="Up"/>
    <n v="1"/>
    <n v="2.25"/>
    <n v="87.2"/>
    <n v="1"/>
    <n v="2"/>
    <n v="9.59"/>
    <n v="10.42"/>
    <n v="2"/>
  </r>
  <r>
    <x v="68"/>
    <d v="1899-12-30T08:38:21"/>
    <d v="2012-08-07T08:38:21"/>
    <s v="Up"/>
    <n v="1"/>
    <n v="1.81"/>
    <n v="77.400000000000006"/>
    <n v="1"/>
    <n v="2"/>
    <n v="9.59"/>
    <n v="10.42"/>
    <n v="2"/>
  </r>
  <r>
    <x v="68"/>
    <d v="1899-12-30T10:01:22"/>
    <d v="2012-08-07T10:01:22"/>
    <s v="Up"/>
    <n v="1"/>
    <n v="2.21"/>
    <n v="73.7"/>
    <n v="1"/>
    <n v="2"/>
    <n v="9.59"/>
    <n v="10.42"/>
    <n v="2"/>
  </r>
  <r>
    <x v="68"/>
    <d v="1899-12-30T13:01:18"/>
    <d v="2012-08-07T13:01:18"/>
    <s v="Up"/>
    <n v="1"/>
    <n v="2.0699999999999998"/>
    <n v="86.3"/>
    <n v="1"/>
    <n v="2"/>
    <n v="9.59"/>
    <n v="10.42"/>
    <n v="2"/>
  </r>
  <r>
    <x v="68"/>
    <d v="1899-12-30T13:30:49"/>
    <d v="2012-08-07T13:30:49"/>
    <s v="Up"/>
    <n v="1"/>
    <n v="2.44"/>
    <n v="80"/>
    <n v="1"/>
    <n v="2"/>
    <n v="9.59"/>
    <n v="10.42"/>
    <n v="2"/>
  </r>
  <r>
    <x v="68"/>
    <d v="1899-12-30T14:09:49"/>
    <d v="2012-08-07T14:09:49"/>
    <s v="Up"/>
    <n v="1"/>
    <n v="2.11"/>
    <n v="80.7"/>
    <n v="1"/>
    <n v="2"/>
    <n v="9.59"/>
    <n v="10.42"/>
    <n v="2"/>
  </r>
  <r>
    <x v="68"/>
    <d v="1899-12-30T14:11:13"/>
    <d v="2012-08-07T14:11:13"/>
    <s v="Up"/>
    <n v="1"/>
    <n v="2.3199999999999998"/>
    <n v="64.7"/>
    <n v="1"/>
    <n v="2"/>
    <n v="9.59"/>
    <n v="10.42"/>
    <n v="2"/>
  </r>
  <r>
    <x v="68"/>
    <d v="1899-12-30T14:30:10"/>
    <d v="2012-08-07T14:30:10"/>
    <s v="Up"/>
    <n v="1"/>
    <n v="9.33"/>
    <n v="73.099999999999994"/>
    <n v="1"/>
    <n v="2"/>
    <n v="9.59"/>
    <n v="10.42"/>
    <n v="2"/>
  </r>
  <r>
    <x v="68"/>
    <d v="1899-12-30T14:34:11"/>
    <d v="2012-08-07T14:34:11"/>
    <s v="Up"/>
    <n v="1"/>
    <n v="2.2400000000000002"/>
    <n v="105.3"/>
    <n v="1"/>
    <n v="2"/>
    <n v="9.59"/>
    <n v="10.42"/>
    <n v="2"/>
  </r>
  <r>
    <x v="68"/>
    <d v="1899-12-30T14:38:34"/>
    <d v="2012-08-07T14:38:34"/>
    <s v="Up"/>
    <n v="1"/>
    <n v="1.79"/>
    <n v="69.5"/>
    <n v="1"/>
    <n v="2"/>
    <n v="9.59"/>
    <n v="10.42"/>
    <n v="2"/>
  </r>
  <r>
    <x v="68"/>
    <d v="1899-12-30T15:02:50"/>
    <d v="2012-08-07T15:02:50"/>
    <s v="Up"/>
    <n v="1"/>
    <n v="1.97"/>
    <n v="93.2"/>
    <n v="1"/>
    <n v="2"/>
    <n v="9.59"/>
    <n v="10.42"/>
    <n v="2"/>
  </r>
  <r>
    <x v="68"/>
    <d v="1899-12-30T15:34:03"/>
    <d v="2012-08-07T15:34:03"/>
    <s v="Up"/>
    <n v="1"/>
    <n v="2.37"/>
    <n v="82.4"/>
    <n v="1"/>
    <n v="2"/>
    <n v="9.59"/>
    <n v="10.42"/>
    <n v="2"/>
  </r>
  <r>
    <x v="68"/>
    <d v="1899-12-30T16:05:21"/>
    <d v="2012-08-07T16:05:21"/>
    <s v="Up"/>
    <n v="1"/>
    <n v="2.95"/>
    <n v="59.7"/>
    <n v="1"/>
    <n v="2"/>
    <n v="9.59"/>
    <n v="10.42"/>
    <n v="2"/>
  </r>
  <r>
    <x v="68"/>
    <d v="1899-12-30T16:05:24"/>
    <d v="2012-08-07T16:05:24"/>
    <s v="Up"/>
    <n v="1"/>
    <n v="1.85"/>
    <n v="73.599999999999994"/>
    <n v="1"/>
    <n v="2"/>
    <n v="9.59"/>
    <n v="10.42"/>
    <n v="2"/>
  </r>
  <r>
    <x v="68"/>
    <d v="1899-12-30T16:33:43"/>
    <d v="2012-08-07T16:33:43"/>
    <s v="Up"/>
    <n v="1"/>
    <n v="2.06"/>
    <n v="87.8"/>
    <n v="1"/>
    <n v="2"/>
    <n v="9.59"/>
    <n v="10.42"/>
    <n v="2"/>
  </r>
  <r>
    <x v="68"/>
    <d v="1899-12-30T16:37:37"/>
    <d v="2012-08-07T16:37:37"/>
    <s v="Up"/>
    <n v="1"/>
    <n v="1.63"/>
    <n v="76.2"/>
    <n v="1"/>
    <n v="2"/>
    <n v="9.59"/>
    <n v="10.42"/>
    <n v="2"/>
  </r>
  <r>
    <x v="68"/>
    <d v="1899-12-30T16:37:55"/>
    <d v="2012-08-07T16:37:55"/>
    <s v="Up"/>
    <n v="1"/>
    <n v="2.72"/>
    <n v="84.8"/>
    <n v="1"/>
    <n v="2"/>
    <n v="9.59"/>
    <n v="10.42"/>
    <n v="2"/>
  </r>
  <r>
    <x v="68"/>
    <d v="1899-12-30T17:12:50"/>
    <d v="2012-08-07T17:12:50"/>
    <s v="Up"/>
    <n v="1"/>
    <n v="1.86"/>
    <n v="81.400000000000006"/>
    <n v="1"/>
    <n v="2"/>
    <n v="9.59"/>
    <n v="10.42"/>
    <n v="2"/>
  </r>
  <r>
    <x v="68"/>
    <d v="1899-12-30T17:23:56"/>
    <d v="2012-08-07T17:23:56"/>
    <s v="Up"/>
    <n v="1"/>
    <n v="9.82"/>
    <n v="75.900000000000006"/>
    <n v="1"/>
    <n v="2"/>
    <n v="9.59"/>
    <n v="10.42"/>
    <n v="1"/>
  </r>
  <r>
    <x v="68"/>
    <d v="1899-12-30T17:39:27"/>
    <d v="2012-08-07T17:39:27"/>
    <s v="Up"/>
    <n v="1"/>
    <n v="1.94"/>
    <n v="80.099999999999994"/>
    <n v="1"/>
    <n v="2"/>
    <n v="9.59"/>
    <n v="10.42"/>
    <n v="2"/>
  </r>
  <r>
    <x v="68"/>
    <d v="1899-12-30T18:00:38"/>
    <d v="2012-08-07T18:00:38"/>
    <s v="Up"/>
    <n v="1"/>
    <n v="2.13"/>
    <n v="85.3"/>
    <n v="1"/>
    <n v="2"/>
    <n v="9.59"/>
    <n v="10.42"/>
    <n v="2"/>
  </r>
  <r>
    <x v="68"/>
    <d v="1899-12-30T18:08:35"/>
    <d v="2012-08-07T18:08:35"/>
    <s v="Up"/>
    <n v="1"/>
    <n v="4.0199999999999996"/>
    <n v="92.2"/>
    <n v="1"/>
    <n v="2"/>
    <n v="9.59"/>
    <n v="10.42"/>
    <n v="2"/>
  </r>
  <r>
    <x v="68"/>
    <d v="1899-12-30T18:36:34"/>
    <d v="2012-08-07T18:36:34"/>
    <s v="Up"/>
    <n v="1"/>
    <n v="1.85"/>
    <n v="66.400000000000006"/>
    <n v="1"/>
    <n v="2"/>
    <n v="9.59"/>
    <n v="10.42"/>
    <n v="2"/>
  </r>
  <r>
    <x v="68"/>
    <d v="1899-12-30T18:37:38"/>
    <d v="2012-08-07T18:37:38"/>
    <s v="Up"/>
    <n v="1"/>
    <n v="2"/>
    <n v="68.7"/>
    <n v="1"/>
    <n v="2"/>
    <n v="9.59"/>
    <n v="10.42"/>
    <n v="2"/>
  </r>
  <r>
    <x v="68"/>
    <d v="1899-12-30T19:10:26"/>
    <d v="2012-08-07T19:10:26"/>
    <s v="Up"/>
    <n v="1"/>
    <n v="2.02"/>
    <n v="106.7"/>
    <n v="1"/>
    <n v="2"/>
    <n v="9.59"/>
    <n v="10.42"/>
    <n v="2"/>
  </r>
  <r>
    <x v="68"/>
    <d v="1899-12-30T19:14:16"/>
    <d v="2012-08-07T19:14:16"/>
    <s v="Up"/>
    <n v="1"/>
    <n v="2.08"/>
    <n v="87.4"/>
    <n v="1"/>
    <n v="2"/>
    <n v="9.59"/>
    <n v="10.42"/>
    <n v="2"/>
  </r>
  <r>
    <x v="68"/>
    <d v="1899-12-30T19:40:49"/>
    <d v="2012-08-07T19:40:49"/>
    <s v="Up"/>
    <n v="1"/>
    <n v="2.54"/>
    <n v="94.7"/>
    <n v="1"/>
    <n v="2"/>
    <n v="9.59"/>
    <n v="10.42"/>
    <n v="2"/>
  </r>
  <r>
    <x v="68"/>
    <d v="1899-12-30T20:04:13"/>
    <d v="2012-08-07T20:04:13"/>
    <s v="Up"/>
    <n v="1"/>
    <n v="2.08"/>
    <n v="97.1"/>
    <n v="1"/>
    <n v="2"/>
    <n v="9.59"/>
    <n v="10.42"/>
    <n v="2"/>
  </r>
  <r>
    <x v="68"/>
    <d v="1899-12-30T20:14:51"/>
    <d v="2012-08-07T20:14:51"/>
    <s v="Up"/>
    <n v="1"/>
    <n v="2.91"/>
    <n v="91"/>
    <n v="1"/>
    <n v="2"/>
    <n v="9.59"/>
    <n v="10.42"/>
    <n v="2"/>
  </r>
  <r>
    <x v="68"/>
    <d v="1899-12-30T21:01:15"/>
    <d v="2012-08-07T21:01:15"/>
    <s v="Up"/>
    <n v="1"/>
    <n v="5.29"/>
    <n v="67.5"/>
    <n v="1"/>
    <n v="2"/>
    <n v="9.59"/>
    <n v="10.42"/>
    <n v="2"/>
  </r>
  <r>
    <x v="68"/>
    <d v="1899-12-30T21:08:44"/>
    <d v="2012-08-07T21:08:44"/>
    <s v="Up"/>
    <n v="1"/>
    <n v="2.04"/>
    <n v="94.7"/>
    <n v="1"/>
    <n v="2"/>
    <n v="9.59"/>
    <n v="10.42"/>
    <n v="2"/>
  </r>
  <r>
    <x v="68"/>
    <d v="1899-12-30T21:40:17"/>
    <d v="2012-08-07T21:40:17"/>
    <s v="Up"/>
    <n v="1"/>
    <n v="2.11"/>
    <n v="92.8"/>
    <n v="1"/>
    <n v="2"/>
    <n v="9.59"/>
    <n v="10.42"/>
    <n v="2"/>
  </r>
  <r>
    <x v="68"/>
    <d v="1899-12-30T22:09:55"/>
    <d v="2012-08-07T22:09:55"/>
    <s v="Up"/>
    <n v="1"/>
    <n v="4.43"/>
    <n v="66.7"/>
    <n v="1"/>
    <n v="2"/>
    <n v="9.59"/>
    <n v="10.42"/>
    <n v="2"/>
  </r>
  <r>
    <x v="68"/>
    <d v="1899-12-30T22:33:39"/>
    <d v="2012-08-07T22:33:39"/>
    <s v="Up"/>
    <n v="1"/>
    <n v="2.16"/>
    <n v="61"/>
    <n v="1"/>
    <n v="2"/>
    <n v="9.59"/>
    <n v="10.42"/>
    <n v="2"/>
  </r>
  <r>
    <x v="68"/>
    <d v="1899-12-30T22:35:53"/>
    <d v="2012-08-07T22:35:53"/>
    <s v="Up"/>
    <n v="1"/>
    <n v="2.0699999999999998"/>
    <n v="92.4"/>
    <n v="1"/>
    <n v="2"/>
    <n v="9.59"/>
    <n v="10.42"/>
    <n v="2"/>
  </r>
  <r>
    <x v="68"/>
    <d v="1899-12-30T22:38:02"/>
    <d v="2012-08-07T22:38:02"/>
    <s v="Up"/>
    <n v="1"/>
    <n v="2.12"/>
    <n v="82.2"/>
    <n v="1"/>
    <n v="2"/>
    <n v="9.59"/>
    <n v="10.42"/>
    <n v="2"/>
  </r>
  <r>
    <x v="68"/>
    <d v="1899-12-30T22:38:23"/>
    <d v="2012-08-07T22:38:23"/>
    <s v="Up"/>
    <n v="1"/>
    <n v="2.21"/>
    <n v="89.7"/>
    <n v="1"/>
    <n v="2"/>
    <n v="9.59"/>
    <n v="10.42"/>
    <n v="2"/>
  </r>
  <r>
    <x v="68"/>
    <d v="1899-12-30T22:38:42"/>
    <d v="2012-08-07T22:38:42"/>
    <s v="Up"/>
    <n v="1"/>
    <n v="2.86"/>
    <n v="60.2"/>
    <n v="1"/>
    <n v="2"/>
    <n v="9.59"/>
    <n v="10.42"/>
    <n v="2"/>
  </r>
  <r>
    <x v="68"/>
    <d v="1899-12-30T22:38:57"/>
    <d v="2012-08-07T22:38:57"/>
    <s v="Up"/>
    <n v="1"/>
    <n v="1.85"/>
    <n v="85.2"/>
    <n v="1"/>
    <n v="2"/>
    <n v="9.59"/>
    <n v="10.42"/>
    <n v="2"/>
  </r>
  <r>
    <x v="68"/>
    <d v="1899-12-30T22:40:03"/>
    <d v="2012-08-07T22:40:03"/>
    <s v="Up"/>
    <n v="1"/>
    <n v="3.41"/>
    <n v="78.599999999999994"/>
    <n v="1"/>
    <n v="2"/>
    <n v="9.59"/>
    <n v="10.42"/>
    <n v="2"/>
  </r>
  <r>
    <x v="68"/>
    <d v="1899-12-30T22:41:05"/>
    <d v="2012-08-07T22:41:05"/>
    <s v="Up"/>
    <n v="1"/>
    <n v="1.99"/>
    <n v="84.4"/>
    <n v="1"/>
    <n v="2"/>
    <n v="9.59"/>
    <n v="10.42"/>
    <n v="2"/>
  </r>
  <r>
    <x v="68"/>
    <d v="1899-12-30T23:01:35"/>
    <d v="2012-08-07T23:01:35"/>
    <s v="Up"/>
    <n v="1"/>
    <n v="1.84"/>
    <n v="83.6"/>
    <n v="1"/>
    <n v="2"/>
    <n v="9.59"/>
    <n v="10.42"/>
    <n v="2"/>
  </r>
  <r>
    <x v="68"/>
    <d v="1899-12-30T23:10:18"/>
    <d v="2012-08-07T23:10:18"/>
    <s v="Up"/>
    <n v="1"/>
    <n v="2.12"/>
    <n v="65"/>
    <n v="1"/>
    <n v="2"/>
    <n v="9.59"/>
    <n v="10.42"/>
    <n v="2"/>
  </r>
  <r>
    <x v="68"/>
    <d v="1899-12-30T23:38:02"/>
    <d v="2012-08-07T23:38:02"/>
    <s v="Up"/>
    <n v="1"/>
    <n v="3.51"/>
    <n v="96.3"/>
    <n v="1"/>
    <n v="2"/>
    <n v="9.59"/>
    <n v="10.42"/>
    <n v="2"/>
  </r>
  <r>
    <x v="68"/>
    <d v="1899-12-30T23:41:46"/>
    <d v="2012-08-07T23:41:46"/>
    <s v="Up"/>
    <n v="1"/>
    <n v="1.79"/>
    <n v="62.5"/>
    <n v="1"/>
    <n v="2"/>
    <n v="9.59"/>
    <n v="10.42"/>
    <n v="2"/>
  </r>
  <r>
    <x v="69"/>
    <d v="1899-12-30T00:01:42"/>
    <d v="2012-08-08T00:01:42"/>
    <s v="Up"/>
    <n v="1"/>
    <n v="2.0299999999999998"/>
    <n v="62.5"/>
    <n v="1"/>
    <n v="2"/>
    <n v="9.59"/>
    <n v="10.42"/>
    <n v="2"/>
  </r>
  <r>
    <x v="69"/>
    <d v="1899-12-30T00:04:04"/>
    <d v="2012-08-08T00:04:04"/>
    <s v="Up"/>
    <n v="1"/>
    <n v="3.54"/>
    <n v="74.099999999999994"/>
    <n v="1"/>
    <n v="2"/>
    <n v="9.59"/>
    <n v="10.42"/>
    <n v="2"/>
  </r>
  <r>
    <x v="69"/>
    <d v="1899-12-30T00:07:07"/>
    <d v="2012-08-08T00:07:07"/>
    <s v="Up"/>
    <n v="1"/>
    <n v="3.32"/>
    <n v="82.5"/>
    <n v="1"/>
    <n v="2"/>
    <n v="9.59"/>
    <n v="10.42"/>
    <n v="2"/>
  </r>
  <r>
    <x v="69"/>
    <d v="1899-12-30T00:34:09"/>
    <d v="2012-08-08T00:34:09"/>
    <s v="Up"/>
    <n v="1"/>
    <n v="2.08"/>
    <n v="76.599999999999994"/>
    <n v="1"/>
    <n v="2"/>
    <n v="9.59"/>
    <n v="10.42"/>
    <n v="2"/>
  </r>
  <r>
    <x v="69"/>
    <d v="1899-12-30T00:34:13"/>
    <d v="2012-08-08T00:34:13"/>
    <s v="Up"/>
    <n v="1"/>
    <n v="2.8"/>
    <n v="81.2"/>
    <n v="1"/>
    <n v="2"/>
    <n v="9.59"/>
    <n v="10.42"/>
    <n v="2"/>
  </r>
  <r>
    <x v="69"/>
    <d v="1899-12-30T02:30:16"/>
    <d v="2012-08-08T02:30:16"/>
    <s v="Up"/>
    <n v="1"/>
    <n v="5.77"/>
    <n v="56.2"/>
    <n v="1"/>
    <n v="2"/>
    <n v="9.59"/>
    <n v="10.42"/>
    <n v="2"/>
  </r>
  <r>
    <x v="69"/>
    <d v="1899-12-30T02:31:11"/>
    <d v="2012-08-08T02:31:11"/>
    <s v="Up"/>
    <n v="1"/>
    <n v="1.82"/>
    <n v="87.7"/>
    <n v="1"/>
    <n v="2"/>
    <n v="9.59"/>
    <n v="10.42"/>
    <n v="2"/>
  </r>
  <r>
    <x v="69"/>
    <d v="1899-12-30T02:33:06"/>
    <d v="2012-08-08T02:33:06"/>
    <s v="Up"/>
    <n v="1"/>
    <n v="2.42"/>
    <n v="93.9"/>
    <n v="1"/>
    <n v="2"/>
    <n v="9.59"/>
    <n v="10.42"/>
    <n v="2"/>
  </r>
  <r>
    <x v="69"/>
    <d v="1899-12-30T02:41:24"/>
    <d v="2012-08-08T02:41:24"/>
    <s v="Up"/>
    <n v="1"/>
    <n v="2.5499999999999998"/>
    <n v="105.9"/>
    <n v="1"/>
    <n v="2"/>
    <n v="9.59"/>
    <n v="10.42"/>
    <n v="2"/>
  </r>
  <r>
    <x v="69"/>
    <d v="1899-12-30T03:03:30"/>
    <d v="2012-08-08T03:03:30"/>
    <s v="Up"/>
    <n v="1"/>
    <n v="3.02"/>
    <n v="95.2"/>
    <n v="1"/>
    <n v="2"/>
    <n v="9.59"/>
    <n v="10.42"/>
    <n v="2"/>
  </r>
  <r>
    <x v="69"/>
    <d v="1899-12-30T04:03:16"/>
    <d v="2012-08-08T04:03:16"/>
    <s v="Up"/>
    <n v="1"/>
    <n v="3.51"/>
    <n v="64.400000000000006"/>
    <n v="1"/>
    <n v="2"/>
    <n v="9.59"/>
    <n v="10.42"/>
    <n v="2"/>
  </r>
  <r>
    <x v="69"/>
    <d v="1899-12-30T04:14:37"/>
    <d v="2012-08-08T04:14:37"/>
    <s v="Up"/>
    <n v="1"/>
    <n v="2.38"/>
    <n v="69.2"/>
    <n v="1"/>
    <n v="2"/>
    <n v="9.59"/>
    <n v="10.42"/>
    <n v="2"/>
  </r>
  <r>
    <x v="69"/>
    <d v="1899-12-30T04:30:18"/>
    <d v="2012-08-08T04:30:18"/>
    <s v="Up"/>
    <n v="1"/>
    <n v="2.0299999999999998"/>
    <n v="94"/>
    <n v="1"/>
    <n v="2"/>
    <n v="9.59"/>
    <n v="10.42"/>
    <n v="2"/>
  </r>
  <r>
    <x v="69"/>
    <d v="1899-12-30T04:42:28"/>
    <d v="2012-08-08T04:42:28"/>
    <s v="Up"/>
    <n v="1"/>
    <n v="2.56"/>
    <n v="79.5"/>
    <n v="1"/>
    <n v="2"/>
    <n v="9.59"/>
    <n v="10.42"/>
    <n v="2"/>
  </r>
  <r>
    <x v="69"/>
    <d v="1899-12-30T05:08:03"/>
    <d v="2012-08-08T05:08:03"/>
    <s v="Up"/>
    <n v="1"/>
    <n v="6.55"/>
    <n v="50.9"/>
    <n v="1"/>
    <n v="2"/>
    <n v="9.59"/>
    <n v="10.42"/>
    <n v="2"/>
  </r>
  <r>
    <x v="69"/>
    <d v="1899-12-30T06:02:22"/>
    <d v="2012-08-08T06:02:22"/>
    <s v="Up"/>
    <n v="1"/>
    <n v="2.17"/>
    <n v="103.9"/>
    <n v="1"/>
    <n v="2"/>
    <n v="9.59"/>
    <n v="10.42"/>
    <n v="2"/>
  </r>
  <r>
    <x v="69"/>
    <d v="1899-12-30T06:05:57"/>
    <d v="2012-08-08T06:05:57"/>
    <s v="Up"/>
    <n v="1"/>
    <n v="1.91"/>
    <n v="97.9"/>
    <n v="1"/>
    <n v="2"/>
    <n v="9.59"/>
    <n v="10.42"/>
    <n v="2"/>
  </r>
  <r>
    <x v="69"/>
    <d v="1899-12-30T06:39:47"/>
    <d v="2012-08-08T06:39:47"/>
    <s v="Up"/>
    <n v="1"/>
    <n v="2.56"/>
    <n v="75.900000000000006"/>
    <n v="1"/>
    <n v="2"/>
    <n v="9.59"/>
    <n v="10.42"/>
    <n v="2"/>
  </r>
  <r>
    <x v="69"/>
    <d v="1899-12-30T07:13:21"/>
    <d v="2012-08-08T07:13:21"/>
    <s v="Up"/>
    <n v="1"/>
    <n v="2.33"/>
    <n v="101.9"/>
    <n v="1"/>
    <n v="2"/>
    <n v="9.59"/>
    <n v="10.42"/>
    <n v="2"/>
  </r>
  <r>
    <x v="69"/>
    <d v="1899-12-30T07:44:20"/>
    <d v="2012-08-08T07:44:20"/>
    <s v="Up"/>
    <n v="1"/>
    <n v="2.76"/>
    <n v="64.5"/>
    <n v="1"/>
    <n v="2"/>
    <n v="9.59"/>
    <n v="10.42"/>
    <n v="2"/>
  </r>
  <r>
    <x v="69"/>
    <d v="1899-12-30T09:37:43"/>
    <d v="2012-08-08T09:37:43"/>
    <s v="Up"/>
    <n v="1"/>
    <n v="2.77"/>
    <n v="108.1"/>
    <n v="1"/>
    <n v="2"/>
    <n v="9.59"/>
    <n v="10.42"/>
    <n v="2"/>
  </r>
  <r>
    <x v="69"/>
    <d v="1899-12-30T09:41:50"/>
    <d v="2012-08-08T09:41:50"/>
    <s v="Up"/>
    <n v="1"/>
    <n v="3.82"/>
    <n v="66.099999999999994"/>
    <n v="1"/>
    <n v="2"/>
    <n v="9.59"/>
    <n v="10.42"/>
    <n v="2"/>
  </r>
  <r>
    <x v="69"/>
    <d v="1899-12-30T11:09:08"/>
    <d v="2012-08-08T11:09:08"/>
    <s v="Up"/>
    <n v="1"/>
    <n v="4.83"/>
    <n v="73.3"/>
    <n v="1"/>
    <n v="2"/>
    <n v="9.59"/>
    <n v="10.42"/>
    <n v="2"/>
  </r>
  <r>
    <x v="69"/>
    <d v="1899-12-30T11:11:41"/>
    <d v="2012-08-08T11:11:41"/>
    <s v="Up"/>
    <n v="1"/>
    <n v="4.9800000000000004"/>
    <n v="76.400000000000006"/>
    <n v="1"/>
    <n v="2"/>
    <n v="9.59"/>
    <n v="10.42"/>
    <n v="2"/>
  </r>
  <r>
    <x v="69"/>
    <d v="1899-12-30T11:33:39"/>
    <d v="2012-08-08T11:33:39"/>
    <s v="Up"/>
    <n v="1"/>
    <n v="1.97"/>
    <n v="84.3"/>
    <n v="1"/>
    <n v="2"/>
    <n v="9.59"/>
    <n v="10.42"/>
    <n v="2"/>
  </r>
  <r>
    <x v="69"/>
    <d v="1899-12-30T11:38:15"/>
    <d v="2012-08-08T11:38:15"/>
    <s v="Up"/>
    <n v="1"/>
    <n v="2.2000000000000002"/>
    <n v="97"/>
    <n v="1"/>
    <n v="2"/>
    <n v="9.59"/>
    <n v="10.42"/>
    <n v="2"/>
  </r>
  <r>
    <x v="69"/>
    <d v="1899-12-30T11:39:07"/>
    <d v="2012-08-08T11:39:07"/>
    <s v="Up"/>
    <n v="1"/>
    <n v="2.1"/>
    <n v="99.8"/>
    <n v="1"/>
    <n v="2"/>
    <n v="9.59"/>
    <n v="10.42"/>
    <n v="2"/>
  </r>
  <r>
    <x v="69"/>
    <d v="1899-12-30T11:39:33"/>
    <d v="2012-08-08T11:39:33"/>
    <s v="Up"/>
    <n v="1"/>
    <n v="2.54"/>
    <n v="81.3"/>
    <n v="1"/>
    <n v="2"/>
    <n v="9.59"/>
    <n v="10.42"/>
    <n v="2"/>
  </r>
  <r>
    <x v="69"/>
    <d v="1899-12-30T12:38:00"/>
    <d v="2012-08-08T12:38:00"/>
    <s v="Up"/>
    <n v="1"/>
    <n v="2"/>
    <n v="93.6"/>
    <n v="1"/>
    <n v="2"/>
    <n v="9.59"/>
    <n v="10.42"/>
    <n v="2"/>
  </r>
  <r>
    <x v="69"/>
    <d v="1899-12-30T12:39:29"/>
    <d v="2012-08-08T12:39:29"/>
    <s v="Up"/>
    <n v="1"/>
    <n v="2.09"/>
    <n v="98.8"/>
    <n v="1"/>
    <n v="2"/>
    <n v="9.59"/>
    <n v="10.42"/>
    <n v="2"/>
  </r>
  <r>
    <x v="69"/>
    <d v="1899-12-30T12:41:51"/>
    <d v="2012-08-08T12:41:51"/>
    <s v="Up"/>
    <n v="1"/>
    <n v="7.56"/>
    <n v="93.9"/>
    <n v="1"/>
    <n v="2"/>
    <n v="9.59"/>
    <n v="10.42"/>
    <n v="2"/>
  </r>
  <r>
    <x v="69"/>
    <d v="1899-12-30T12:42:23"/>
    <d v="2012-08-08T12:42:23"/>
    <s v="Up"/>
    <n v="1"/>
    <n v="6.91"/>
    <n v="67.599999999999994"/>
    <n v="1"/>
    <n v="2"/>
    <n v="9.59"/>
    <n v="10.42"/>
    <n v="2"/>
  </r>
  <r>
    <x v="69"/>
    <d v="1899-12-30T13:02:04"/>
    <d v="2012-08-08T13:02:04"/>
    <s v="Up"/>
    <n v="1"/>
    <n v="1.94"/>
    <n v="98.7"/>
    <n v="1"/>
    <n v="2"/>
    <n v="9.59"/>
    <n v="10.42"/>
    <n v="2"/>
  </r>
  <r>
    <x v="69"/>
    <d v="1899-12-30T13:02:55"/>
    <d v="2012-08-08T13:02:55"/>
    <s v="Up"/>
    <n v="1"/>
    <n v="1.97"/>
    <n v="83.5"/>
    <n v="1"/>
    <n v="2"/>
    <n v="9.59"/>
    <n v="10.42"/>
    <n v="2"/>
  </r>
  <r>
    <x v="69"/>
    <d v="1899-12-30T13:04:14"/>
    <d v="2012-08-08T13:04:14"/>
    <s v="Up"/>
    <n v="1"/>
    <n v="2.35"/>
    <n v="87.6"/>
    <n v="1"/>
    <n v="2"/>
    <n v="9.59"/>
    <n v="10.42"/>
    <n v="2"/>
  </r>
  <r>
    <x v="69"/>
    <d v="1899-12-30T13:05:04"/>
    <d v="2012-08-08T13:05:04"/>
    <s v="Up"/>
    <n v="1"/>
    <n v="2.16"/>
    <n v="84.8"/>
    <n v="1"/>
    <n v="2"/>
    <n v="9.59"/>
    <n v="10.42"/>
    <n v="2"/>
  </r>
  <r>
    <x v="69"/>
    <d v="1899-12-30T13:06:29"/>
    <d v="2012-08-08T13:06:29"/>
    <s v="Up"/>
    <n v="1"/>
    <n v="2.11"/>
    <n v="98.4"/>
    <n v="1"/>
    <n v="2"/>
    <n v="9.59"/>
    <n v="10.42"/>
    <n v="2"/>
  </r>
  <r>
    <x v="69"/>
    <d v="1899-12-30T13:07:23"/>
    <d v="2012-08-08T13:07:23"/>
    <s v="Up"/>
    <n v="1"/>
    <n v="1.61"/>
    <n v="97.3"/>
    <n v="1"/>
    <n v="2"/>
    <n v="9.59"/>
    <n v="10.42"/>
    <n v="2"/>
  </r>
  <r>
    <x v="69"/>
    <d v="1899-12-30T13:12:02"/>
    <d v="2012-08-08T13:12:02"/>
    <s v="Up"/>
    <n v="1"/>
    <n v="1.96"/>
    <n v="79.2"/>
    <n v="1"/>
    <n v="2"/>
    <n v="9.59"/>
    <n v="10.42"/>
    <n v="2"/>
  </r>
  <r>
    <x v="69"/>
    <d v="1899-12-30T13:12:10"/>
    <d v="2012-08-08T13:12:10"/>
    <s v="Up"/>
    <n v="1"/>
    <n v="2.2400000000000002"/>
    <n v="75.7"/>
    <n v="1"/>
    <n v="2"/>
    <n v="9.59"/>
    <n v="10.42"/>
    <n v="2"/>
  </r>
  <r>
    <x v="69"/>
    <d v="1899-12-30T13:30:57"/>
    <d v="2012-08-08T13:30:57"/>
    <s v="Up"/>
    <n v="1"/>
    <n v="6.69"/>
    <n v="68.900000000000006"/>
    <n v="1"/>
    <n v="2"/>
    <n v="9.59"/>
    <n v="10.42"/>
    <n v="2"/>
  </r>
  <r>
    <x v="69"/>
    <d v="1899-12-30T13:44:01"/>
    <d v="2012-08-08T13:44:01"/>
    <s v="Up"/>
    <n v="1"/>
    <n v="1.83"/>
    <n v="84.5"/>
    <n v="1"/>
    <n v="2"/>
    <n v="9.59"/>
    <n v="10.42"/>
    <n v="2"/>
  </r>
  <r>
    <x v="69"/>
    <d v="1899-12-30T14:08:33"/>
    <d v="2012-08-08T14:08:33"/>
    <s v="Up"/>
    <n v="1"/>
    <n v="2.7"/>
    <n v="95.2"/>
    <n v="1"/>
    <n v="2"/>
    <n v="9.59"/>
    <n v="10.42"/>
    <n v="2"/>
  </r>
  <r>
    <x v="69"/>
    <d v="1899-12-30T14:33:39"/>
    <d v="2012-08-08T14:33:39"/>
    <s v="Up"/>
    <n v="1"/>
    <n v="1.99"/>
    <n v="75"/>
    <n v="1"/>
    <n v="2"/>
    <n v="9.59"/>
    <n v="10.42"/>
    <n v="2"/>
  </r>
  <r>
    <x v="69"/>
    <d v="1899-12-30T15:08:00"/>
    <d v="2012-08-08T15:08:00"/>
    <s v="Up"/>
    <n v="1"/>
    <n v="1.86"/>
    <n v="74.8"/>
    <n v="1"/>
    <n v="2"/>
    <n v="9.59"/>
    <n v="10.42"/>
    <n v="2"/>
  </r>
  <r>
    <x v="69"/>
    <d v="1899-12-30T15:13:43"/>
    <d v="2012-08-08T15:13:43"/>
    <s v="Up"/>
    <n v="1"/>
    <n v="2.11"/>
    <n v="102.9"/>
    <n v="1"/>
    <n v="2"/>
    <n v="9.59"/>
    <n v="10.42"/>
    <n v="2"/>
  </r>
  <r>
    <x v="69"/>
    <d v="1899-12-30T15:43:28"/>
    <d v="2012-08-08T15:43:28"/>
    <s v="Up"/>
    <n v="1"/>
    <n v="1.96"/>
    <n v="87.7"/>
    <n v="1"/>
    <n v="2"/>
    <n v="9.59"/>
    <n v="10.42"/>
    <n v="2"/>
  </r>
  <r>
    <x v="69"/>
    <d v="1899-12-30T16:02:44"/>
    <d v="2012-08-08T16:02:44"/>
    <s v="Up"/>
    <n v="1"/>
    <n v="2.17"/>
    <n v="69.7"/>
    <n v="1"/>
    <n v="2"/>
    <n v="9.59"/>
    <n v="10.42"/>
    <n v="2"/>
  </r>
  <r>
    <x v="69"/>
    <d v="1899-12-30T16:41:49"/>
    <d v="2012-08-08T16:41:49"/>
    <s v="Up"/>
    <n v="1"/>
    <n v="2.4700000000000002"/>
    <n v="89.8"/>
    <n v="1"/>
    <n v="2"/>
    <n v="9.59"/>
    <n v="10.42"/>
    <n v="2"/>
  </r>
  <r>
    <x v="69"/>
    <d v="1899-12-30T17:02:33"/>
    <d v="2012-08-08T17:02:33"/>
    <s v="Up"/>
    <n v="1"/>
    <n v="2.0699999999999998"/>
    <n v="82.6"/>
    <n v="1"/>
    <n v="2"/>
    <n v="9.59"/>
    <n v="10.42"/>
    <n v="2"/>
  </r>
  <r>
    <x v="69"/>
    <d v="1899-12-30T17:11:20"/>
    <d v="2012-08-08T17:11:20"/>
    <s v="Up"/>
    <n v="1"/>
    <n v="2.1800000000000002"/>
    <n v="109.6"/>
    <n v="1"/>
    <n v="2"/>
    <n v="9.59"/>
    <n v="10.42"/>
    <n v="2"/>
  </r>
  <r>
    <x v="69"/>
    <d v="1899-12-30T17:12:20"/>
    <d v="2012-08-08T17:12:20"/>
    <s v="Up"/>
    <n v="1"/>
    <n v="1.81"/>
    <n v="88.9"/>
    <n v="1"/>
    <n v="2"/>
    <n v="9.59"/>
    <n v="10.42"/>
    <n v="2"/>
  </r>
  <r>
    <x v="69"/>
    <d v="1899-12-30T17:30:40"/>
    <d v="2012-08-08T17:30:40"/>
    <s v="Up"/>
    <n v="1"/>
    <n v="2.2599999999999998"/>
    <n v="67.900000000000006"/>
    <n v="1"/>
    <n v="2"/>
    <n v="9.59"/>
    <n v="10.42"/>
    <n v="2"/>
  </r>
  <r>
    <x v="69"/>
    <d v="1899-12-30T17:30:55"/>
    <d v="2012-08-08T17:30:55"/>
    <s v="Up"/>
    <n v="1"/>
    <n v="1.89"/>
    <n v="103.8"/>
    <n v="1"/>
    <n v="2"/>
    <n v="9.59"/>
    <n v="10.42"/>
    <n v="2"/>
  </r>
  <r>
    <x v="69"/>
    <d v="1899-12-30T18:04:09"/>
    <d v="2012-08-08T18:04:09"/>
    <s v="Up"/>
    <n v="1"/>
    <n v="2.09"/>
    <n v="98.9"/>
    <n v="1"/>
    <n v="2"/>
    <n v="9.59"/>
    <n v="10.42"/>
    <n v="2"/>
  </r>
  <r>
    <x v="69"/>
    <d v="1899-12-30T18:08:14"/>
    <d v="2012-08-08T18:08:14"/>
    <s v="Up"/>
    <n v="1"/>
    <n v="2.11"/>
    <n v="87.9"/>
    <n v="1"/>
    <n v="2"/>
    <n v="9.59"/>
    <n v="10.42"/>
    <n v="2"/>
  </r>
  <r>
    <x v="69"/>
    <d v="1899-12-30T18:31:53"/>
    <d v="2012-08-08T18:31:53"/>
    <s v="Up"/>
    <n v="1"/>
    <n v="4.3"/>
    <n v="72.599999999999994"/>
    <n v="1"/>
    <n v="2"/>
    <n v="9.59"/>
    <n v="10.42"/>
    <n v="2"/>
  </r>
  <r>
    <x v="69"/>
    <d v="1899-12-30T18:57:14"/>
    <d v="2012-08-08T18:57:14"/>
    <s v="Up"/>
    <n v="1"/>
    <n v="13.65"/>
    <n v="75.900000000000006"/>
    <n v="2"/>
    <n v="2"/>
    <n v="9.59"/>
    <n v="10.42"/>
    <n v="2"/>
  </r>
  <r>
    <x v="69"/>
    <d v="1899-12-30T19:30:12"/>
    <d v="2012-08-08T19:30:12"/>
    <s v="Up"/>
    <n v="1"/>
    <n v="2.33"/>
    <n v="86"/>
    <n v="1"/>
    <n v="2"/>
    <n v="9.59"/>
    <n v="10.42"/>
    <n v="2"/>
  </r>
  <r>
    <x v="69"/>
    <d v="1899-12-30T19:40:34"/>
    <d v="2012-08-08T19:40:34"/>
    <s v="Up"/>
    <n v="1"/>
    <n v="1.8"/>
    <n v="81.900000000000006"/>
    <n v="1"/>
    <n v="2"/>
    <n v="9.59"/>
    <n v="10.42"/>
    <n v="2"/>
  </r>
  <r>
    <x v="69"/>
    <d v="1899-12-30T20:32:59"/>
    <d v="2012-08-08T20:32:59"/>
    <s v="Up"/>
    <n v="1"/>
    <n v="2.91"/>
    <n v="98.4"/>
    <n v="1"/>
    <n v="2"/>
    <n v="9.59"/>
    <n v="10.42"/>
    <n v="2"/>
  </r>
  <r>
    <x v="69"/>
    <d v="1899-12-30T20:37:47"/>
    <d v="2012-08-08T20:37:47"/>
    <s v="Up"/>
    <n v="1"/>
    <n v="2.08"/>
    <n v="90.2"/>
    <n v="1"/>
    <n v="2"/>
    <n v="9.59"/>
    <n v="10.42"/>
    <n v="2"/>
  </r>
  <r>
    <x v="69"/>
    <d v="1899-12-30T23:02:36"/>
    <d v="2012-08-08T23:02:36"/>
    <s v="Up"/>
    <n v="1"/>
    <n v="2.64"/>
    <n v="73.900000000000006"/>
    <n v="1"/>
    <n v="2"/>
    <n v="9.59"/>
    <n v="10.42"/>
    <n v="2"/>
  </r>
  <r>
    <x v="69"/>
    <d v="1899-12-30T23:32:41"/>
    <d v="2012-08-08T23:32:41"/>
    <s v="Up"/>
    <n v="1"/>
    <n v="3.89"/>
    <n v="129.30000000000001"/>
    <n v="1"/>
    <n v="2"/>
    <n v="9.59"/>
    <n v="10.42"/>
    <n v="2"/>
  </r>
  <r>
    <x v="69"/>
    <d v="1899-12-30T23:33:22"/>
    <d v="2012-08-08T23:33:22"/>
    <s v="Up"/>
    <n v="1"/>
    <n v="2.13"/>
    <n v="87.7"/>
    <n v="1"/>
    <n v="2"/>
    <n v="9.59"/>
    <n v="10.42"/>
    <n v="2"/>
  </r>
  <r>
    <x v="69"/>
    <d v="1899-12-30T23:36:18"/>
    <d v="2012-08-08T23:36:18"/>
    <s v="Up"/>
    <n v="1"/>
    <n v="1.97"/>
    <n v="75.5"/>
    <n v="1"/>
    <n v="2"/>
    <n v="9.59"/>
    <n v="10.42"/>
    <n v="2"/>
  </r>
  <r>
    <x v="69"/>
    <d v="1899-12-30T23:39:40"/>
    <d v="2012-08-08T23:39:40"/>
    <s v="Up"/>
    <n v="1"/>
    <n v="2"/>
    <n v="85.6"/>
    <n v="1"/>
    <n v="2"/>
    <n v="9.59"/>
    <n v="10.42"/>
    <n v="2"/>
  </r>
  <r>
    <x v="70"/>
    <d v="1899-12-30T00:04:14"/>
    <d v="2012-08-09T00:04:14"/>
    <s v="Up"/>
    <n v="1"/>
    <n v="2.33"/>
    <n v="82.4"/>
    <n v="1"/>
    <n v="2"/>
    <n v="9.59"/>
    <n v="10.42"/>
    <n v="2"/>
  </r>
  <r>
    <x v="70"/>
    <d v="1899-12-30T00:36:08"/>
    <d v="2012-08-09T00:36:08"/>
    <s v="Up"/>
    <n v="1"/>
    <n v="2.37"/>
    <n v="86.7"/>
    <n v="1"/>
    <n v="2"/>
    <n v="9.59"/>
    <n v="10.42"/>
    <n v="2"/>
  </r>
  <r>
    <x v="70"/>
    <d v="1899-12-30T00:44:14"/>
    <d v="2012-08-09T00:44:14"/>
    <s v="Up"/>
    <n v="1"/>
    <n v="1.99"/>
    <n v="84.3"/>
    <n v="1"/>
    <n v="2"/>
    <n v="9.59"/>
    <n v="10.42"/>
    <n v="2"/>
  </r>
  <r>
    <x v="70"/>
    <d v="1899-12-30T01:14:46"/>
    <d v="2012-08-09T01:14:46"/>
    <s v="Up"/>
    <n v="1"/>
    <n v="2.35"/>
    <n v="72.5"/>
    <n v="1"/>
    <n v="2"/>
    <n v="9.59"/>
    <n v="10.42"/>
    <n v="2"/>
  </r>
  <r>
    <x v="70"/>
    <d v="1899-12-30T01:37:07"/>
    <d v="2012-08-09T01:37:07"/>
    <s v="Up"/>
    <n v="1"/>
    <n v="2.2400000000000002"/>
    <n v="68.3"/>
    <n v="1"/>
    <n v="2"/>
    <n v="9.59"/>
    <n v="10.42"/>
    <n v="2"/>
  </r>
  <r>
    <x v="70"/>
    <d v="1899-12-30T01:40:39"/>
    <d v="2012-08-09T01:40:39"/>
    <s v="Up"/>
    <n v="1"/>
    <n v="2.1"/>
    <n v="89.3"/>
    <n v="1"/>
    <n v="2"/>
    <n v="9.59"/>
    <n v="10.42"/>
    <n v="2"/>
  </r>
  <r>
    <x v="70"/>
    <d v="1899-12-30T02:32:28"/>
    <d v="2012-08-09T02:32:28"/>
    <s v="Up"/>
    <n v="1"/>
    <n v="2.0699999999999998"/>
    <n v="97.9"/>
    <n v="1"/>
    <n v="2"/>
    <n v="9.59"/>
    <n v="10.42"/>
    <n v="2"/>
  </r>
  <r>
    <x v="70"/>
    <d v="1899-12-30T02:33:39"/>
    <d v="2012-08-09T02:33:39"/>
    <s v="Up"/>
    <n v="1"/>
    <n v="3.73"/>
    <n v="72.400000000000006"/>
    <n v="1"/>
    <n v="2"/>
    <n v="9.59"/>
    <n v="10.42"/>
    <n v="2"/>
  </r>
  <r>
    <x v="70"/>
    <d v="1899-12-30T02:39:17"/>
    <d v="2012-08-09T02:39:17"/>
    <s v="Up"/>
    <n v="1"/>
    <n v="2.69"/>
    <n v="70.8"/>
    <n v="1"/>
    <n v="2"/>
    <n v="9.59"/>
    <n v="10.42"/>
    <n v="2"/>
  </r>
  <r>
    <x v="70"/>
    <d v="1899-12-30T02:39:35"/>
    <d v="2012-08-09T02:39:35"/>
    <s v="Up"/>
    <n v="1"/>
    <n v="2.0499999999999998"/>
    <n v="68.2"/>
    <n v="1"/>
    <n v="2"/>
    <n v="9.59"/>
    <n v="10.42"/>
    <n v="2"/>
  </r>
  <r>
    <x v="70"/>
    <d v="1899-12-30T02:39:48"/>
    <d v="2012-08-09T02:39:48"/>
    <s v="Up"/>
    <n v="1"/>
    <n v="2.11"/>
    <n v="60.1"/>
    <n v="1"/>
    <n v="2"/>
    <n v="9.59"/>
    <n v="10.42"/>
    <n v="2"/>
  </r>
  <r>
    <x v="70"/>
    <d v="1899-12-30T02:41:53"/>
    <d v="2012-08-09T02:41:53"/>
    <s v="Up"/>
    <n v="1"/>
    <n v="5.34"/>
    <n v="78.099999999999994"/>
    <n v="1"/>
    <n v="2"/>
    <n v="9.59"/>
    <n v="10.42"/>
    <n v="2"/>
  </r>
  <r>
    <x v="70"/>
    <d v="1899-12-30T03:38:59"/>
    <d v="2012-08-09T03:38:59"/>
    <s v="Up"/>
    <n v="1"/>
    <n v="1.98"/>
    <n v="94.8"/>
    <n v="1"/>
    <n v="2"/>
    <n v="9.59"/>
    <n v="10.42"/>
    <n v="2"/>
  </r>
  <r>
    <x v="70"/>
    <d v="1899-12-30T03:43:51"/>
    <d v="2012-08-09T03:43:51"/>
    <s v="Up"/>
    <n v="1"/>
    <n v="2.0499999999999998"/>
    <n v="95.5"/>
    <n v="1"/>
    <n v="2"/>
    <n v="9.59"/>
    <n v="10.42"/>
    <n v="2"/>
  </r>
  <r>
    <x v="70"/>
    <d v="1899-12-30T05:08:48"/>
    <d v="2012-08-09T05:08:48"/>
    <s v="Up"/>
    <n v="1"/>
    <n v="2.14"/>
    <n v="60.8"/>
    <n v="1"/>
    <n v="2"/>
    <n v="9.59"/>
    <n v="10.42"/>
    <n v="2"/>
  </r>
  <r>
    <x v="70"/>
    <d v="1899-12-30T05:12:54"/>
    <d v="2012-08-09T05:12:54"/>
    <s v="Up"/>
    <n v="1"/>
    <n v="2.6"/>
    <n v="81"/>
    <n v="1"/>
    <n v="2"/>
    <n v="9.59"/>
    <n v="10.42"/>
    <n v="2"/>
  </r>
  <r>
    <x v="70"/>
    <d v="1899-12-30T05:31:28"/>
    <d v="2012-08-09T05:31:28"/>
    <s v="Up"/>
    <n v="1"/>
    <n v="3.13"/>
    <n v="65.5"/>
    <n v="1"/>
    <n v="2"/>
    <n v="9.59"/>
    <n v="10.42"/>
    <n v="2"/>
  </r>
  <r>
    <x v="70"/>
    <d v="1899-12-30T05:42:44"/>
    <d v="2012-08-09T05:42:44"/>
    <s v="Up"/>
    <n v="1"/>
    <n v="2.06"/>
    <n v="78.2"/>
    <n v="1"/>
    <n v="2"/>
    <n v="9.59"/>
    <n v="10.42"/>
    <n v="2"/>
  </r>
  <r>
    <x v="70"/>
    <d v="1899-12-30T06:36:24"/>
    <d v="2012-08-09T06:36:24"/>
    <s v="Up"/>
    <n v="1"/>
    <n v="2.2000000000000002"/>
    <n v="68.8"/>
    <n v="1"/>
    <n v="2"/>
    <n v="9.59"/>
    <n v="10.42"/>
    <n v="2"/>
  </r>
  <r>
    <x v="70"/>
    <d v="1899-12-30T06:39:15"/>
    <d v="2012-08-09T06:39:15"/>
    <s v="Up"/>
    <n v="1"/>
    <n v="2.5299999999999998"/>
    <n v="80.7"/>
    <n v="1"/>
    <n v="2"/>
    <n v="9.59"/>
    <n v="10.42"/>
    <n v="2"/>
  </r>
  <r>
    <x v="70"/>
    <d v="1899-12-30T07:36:59"/>
    <d v="2012-08-09T07:36:59"/>
    <s v="Up"/>
    <n v="1"/>
    <n v="2.17"/>
    <n v="81.400000000000006"/>
    <n v="1"/>
    <n v="2"/>
    <n v="9.59"/>
    <n v="10.42"/>
    <n v="2"/>
  </r>
  <r>
    <x v="70"/>
    <d v="1899-12-30T07:39:48"/>
    <d v="2012-08-09T07:39:48"/>
    <s v="Up"/>
    <n v="1"/>
    <n v="2.04"/>
    <n v="101"/>
    <n v="1"/>
    <n v="2"/>
    <n v="9.59"/>
    <n v="10.42"/>
    <n v="2"/>
  </r>
  <r>
    <x v="70"/>
    <d v="1899-12-30T09:13:45"/>
    <d v="2012-08-09T09:13:45"/>
    <s v="Up"/>
    <n v="1"/>
    <n v="2.1800000000000002"/>
    <n v="67.400000000000006"/>
    <n v="1"/>
    <n v="2"/>
    <n v="9.59"/>
    <n v="10.42"/>
    <n v="2"/>
  </r>
  <r>
    <x v="70"/>
    <d v="1899-12-30T09:44:52"/>
    <d v="2012-08-09T09:44:52"/>
    <s v="Up"/>
    <n v="1"/>
    <n v="2.1800000000000002"/>
    <n v="76.400000000000006"/>
    <n v="1"/>
    <n v="2"/>
    <n v="9.59"/>
    <n v="10.42"/>
    <n v="2"/>
  </r>
  <r>
    <x v="70"/>
    <d v="1899-12-30T10:08:40"/>
    <d v="2012-08-09T10:08:40"/>
    <s v="Up"/>
    <n v="1"/>
    <n v="2.14"/>
    <n v="101.5"/>
    <n v="1"/>
    <n v="2"/>
    <n v="9.59"/>
    <n v="10.42"/>
    <n v="2"/>
  </r>
  <r>
    <x v="70"/>
    <d v="1899-12-30T10:32:14"/>
    <d v="2012-08-09T10:32:14"/>
    <s v="Up"/>
    <n v="1"/>
    <n v="1.96"/>
    <n v="116.5"/>
    <n v="1"/>
    <n v="2"/>
    <n v="9.59"/>
    <n v="10.42"/>
    <n v="2"/>
  </r>
  <r>
    <x v="70"/>
    <d v="1899-12-30T12:04:25"/>
    <d v="2012-08-09T12:04:25"/>
    <s v="Up"/>
    <n v="1"/>
    <n v="1.88"/>
    <n v="82.4"/>
    <n v="1"/>
    <n v="2"/>
    <n v="9.59"/>
    <n v="10.42"/>
    <n v="2"/>
  </r>
  <r>
    <x v="70"/>
    <d v="1899-12-30T12:05:21"/>
    <d v="2012-08-09T12:05:21"/>
    <s v="Up"/>
    <n v="1"/>
    <n v="2.16"/>
    <n v="96.2"/>
    <n v="1"/>
    <n v="2"/>
    <n v="9.59"/>
    <n v="10.42"/>
    <n v="2"/>
  </r>
  <r>
    <x v="70"/>
    <d v="1899-12-30T12:40:53"/>
    <d v="2012-08-09T12:40:53"/>
    <s v="Up"/>
    <n v="1"/>
    <n v="2.13"/>
    <n v="82.9"/>
    <n v="1"/>
    <n v="2"/>
    <n v="9.59"/>
    <n v="10.42"/>
    <n v="2"/>
  </r>
  <r>
    <x v="70"/>
    <d v="1899-12-30T13:03:32"/>
    <d v="2012-08-09T13:03:32"/>
    <s v="Up"/>
    <n v="1"/>
    <n v="5.77"/>
    <n v="72.3"/>
    <n v="1"/>
    <n v="2"/>
    <n v="9.59"/>
    <n v="10.42"/>
    <n v="2"/>
  </r>
  <r>
    <x v="70"/>
    <d v="1899-12-30T13:12:27"/>
    <d v="2012-08-09T13:12:27"/>
    <s v="Up"/>
    <n v="1"/>
    <n v="3.68"/>
    <n v="83.1"/>
    <n v="1"/>
    <n v="2"/>
    <n v="9.59"/>
    <n v="10.42"/>
    <n v="2"/>
  </r>
  <r>
    <x v="70"/>
    <d v="1899-12-30T13:13:54"/>
    <d v="2012-08-09T13:13:54"/>
    <s v="Up"/>
    <n v="1"/>
    <n v="2.14"/>
    <n v="81.900000000000006"/>
    <n v="1"/>
    <n v="2"/>
    <n v="9.59"/>
    <n v="10.42"/>
    <n v="2"/>
  </r>
  <r>
    <x v="70"/>
    <d v="1899-12-30T13:31:52"/>
    <d v="2012-08-09T13:31:52"/>
    <s v="Up"/>
    <n v="1"/>
    <n v="1.98"/>
    <n v="95.8"/>
    <n v="1"/>
    <n v="2"/>
    <n v="9.59"/>
    <n v="10.42"/>
    <n v="2"/>
  </r>
  <r>
    <x v="70"/>
    <d v="1899-12-30T13:42:36"/>
    <d v="2012-08-09T13:42:36"/>
    <s v="Up"/>
    <n v="1"/>
    <n v="2.42"/>
    <n v="81"/>
    <n v="1"/>
    <n v="2"/>
    <n v="9.59"/>
    <n v="10.42"/>
    <n v="2"/>
  </r>
  <r>
    <x v="70"/>
    <d v="1899-12-30T14:07:54"/>
    <d v="2012-08-09T14:07:54"/>
    <s v="Up"/>
    <n v="1"/>
    <n v="7.27"/>
    <n v="82.3"/>
    <n v="1"/>
    <n v="2"/>
    <n v="9.59"/>
    <n v="10.42"/>
    <n v="2"/>
  </r>
  <r>
    <x v="70"/>
    <d v="1899-12-30T14:39:47"/>
    <d v="2012-08-09T14:39:47"/>
    <s v="Up"/>
    <n v="1"/>
    <n v="2.79"/>
    <n v="63"/>
    <n v="1"/>
    <n v="2"/>
    <n v="9.59"/>
    <n v="10.42"/>
    <n v="2"/>
  </r>
  <r>
    <x v="70"/>
    <d v="1899-12-30T14:40:10"/>
    <d v="2012-08-09T14:40:10"/>
    <s v="Up"/>
    <n v="1"/>
    <n v="6.24"/>
    <n v="65.900000000000006"/>
    <n v="1"/>
    <n v="2"/>
    <n v="9.59"/>
    <n v="10.42"/>
    <n v="2"/>
  </r>
  <r>
    <x v="70"/>
    <d v="1899-12-30T14:41:59"/>
    <d v="2012-08-09T14:41:59"/>
    <s v="Up"/>
    <n v="1"/>
    <n v="3.65"/>
    <n v="80.900000000000006"/>
    <n v="1"/>
    <n v="2"/>
    <n v="9.59"/>
    <n v="10.42"/>
    <n v="2"/>
  </r>
  <r>
    <x v="70"/>
    <d v="1899-12-30T14:43:30"/>
    <d v="2012-08-09T14:43:30"/>
    <s v="Up"/>
    <n v="1"/>
    <n v="2.37"/>
    <n v="75.400000000000006"/>
    <n v="1"/>
    <n v="2"/>
    <n v="9.59"/>
    <n v="10.42"/>
    <n v="2"/>
  </r>
  <r>
    <x v="70"/>
    <d v="1899-12-30T15:03:02"/>
    <d v="2012-08-09T15:03:02"/>
    <s v="Up"/>
    <n v="1"/>
    <n v="1.82"/>
    <n v="84.9"/>
    <n v="1"/>
    <n v="2"/>
    <n v="9.59"/>
    <n v="10.42"/>
    <n v="2"/>
  </r>
  <r>
    <x v="70"/>
    <d v="1899-12-30T15:11:04"/>
    <d v="2012-08-09T15:11:04"/>
    <s v="Up"/>
    <n v="1"/>
    <n v="1.79"/>
    <n v="90.7"/>
    <n v="1"/>
    <n v="2"/>
    <n v="9.59"/>
    <n v="10.42"/>
    <n v="2"/>
  </r>
  <r>
    <x v="70"/>
    <d v="1899-12-30T15:22:52"/>
    <d v="2012-08-09T15:22:52"/>
    <s v="Up"/>
    <n v="1"/>
    <n v="11.56"/>
    <n v="68.8"/>
    <n v="2"/>
    <n v="2"/>
    <n v="9.59"/>
    <n v="10.42"/>
    <n v="2"/>
  </r>
  <r>
    <x v="70"/>
    <d v="1899-12-30T15:36:56"/>
    <d v="2012-08-09T15:36:56"/>
    <s v="Up"/>
    <n v="1"/>
    <n v="2.06"/>
    <n v="91.4"/>
    <n v="1"/>
    <n v="2"/>
    <n v="9.59"/>
    <n v="10.42"/>
    <n v="2"/>
  </r>
  <r>
    <x v="70"/>
    <d v="1899-12-30T16:02:28"/>
    <d v="2012-08-09T16:02:28"/>
    <s v="Up"/>
    <n v="1"/>
    <n v="3.58"/>
    <n v="72.8"/>
    <n v="1"/>
    <n v="2"/>
    <n v="9.59"/>
    <n v="10.42"/>
    <n v="2"/>
  </r>
  <r>
    <x v="70"/>
    <d v="1899-12-30T16:03:01"/>
    <d v="2012-08-09T16:03:01"/>
    <s v="Up"/>
    <n v="1"/>
    <n v="2.4300000000000002"/>
    <n v="52.4"/>
    <n v="1"/>
    <n v="2"/>
    <n v="9.59"/>
    <n v="10.42"/>
    <n v="2"/>
  </r>
  <r>
    <x v="70"/>
    <d v="1899-12-30T16:03:09"/>
    <d v="2012-08-09T16:03:09"/>
    <s v="Up"/>
    <n v="1"/>
    <n v="2.5499999999999998"/>
    <n v="78.5"/>
    <n v="1"/>
    <n v="2"/>
    <n v="9.59"/>
    <n v="10.42"/>
    <n v="2"/>
  </r>
  <r>
    <x v="70"/>
    <d v="1899-12-30T16:13:02"/>
    <d v="2012-08-09T16:13:02"/>
    <s v="Up"/>
    <n v="1"/>
    <n v="2.25"/>
    <n v="85.9"/>
    <n v="1"/>
    <n v="2"/>
    <n v="9.59"/>
    <n v="10.42"/>
    <n v="2"/>
  </r>
  <r>
    <x v="70"/>
    <d v="1899-12-30T17:05:16"/>
    <d v="2012-08-09T17:05:16"/>
    <s v="Up"/>
    <n v="1"/>
    <n v="8.82"/>
    <n v="76.2"/>
    <n v="1"/>
    <n v="2"/>
    <n v="9.59"/>
    <n v="10.42"/>
    <n v="2"/>
  </r>
  <r>
    <x v="70"/>
    <d v="1899-12-30T18:04:36"/>
    <d v="2012-08-09T18:04:36"/>
    <s v="Up"/>
    <n v="1"/>
    <n v="2.44"/>
    <n v="86.9"/>
    <n v="1"/>
    <n v="2"/>
    <n v="9.59"/>
    <n v="10.42"/>
    <n v="2"/>
  </r>
  <r>
    <x v="70"/>
    <d v="1899-12-30T18:10:24"/>
    <d v="2012-08-09T18:10:24"/>
    <s v="Up"/>
    <n v="1"/>
    <n v="7.07"/>
    <n v="76.5"/>
    <n v="1"/>
    <n v="2"/>
    <n v="9.59"/>
    <n v="10.42"/>
    <n v="2"/>
  </r>
  <r>
    <x v="70"/>
    <d v="1899-12-30T18:10:28"/>
    <d v="2012-08-09T18:10:28"/>
    <s v="Up"/>
    <n v="1"/>
    <n v="2.58"/>
    <n v="77.7"/>
    <n v="1"/>
    <n v="2"/>
    <n v="9.59"/>
    <n v="10.42"/>
    <n v="2"/>
  </r>
  <r>
    <x v="70"/>
    <d v="1899-12-30T18:17:33"/>
    <d v="2012-08-09T18:17:33"/>
    <s v="Up"/>
    <n v="1"/>
    <n v="13.58"/>
    <n v="65.2"/>
    <n v="2"/>
    <n v="2"/>
    <n v="9.59"/>
    <n v="10.42"/>
    <n v="2"/>
  </r>
  <r>
    <x v="70"/>
    <d v="1899-12-30T18:30:46"/>
    <d v="2012-08-09T18:30:46"/>
    <s v="Up"/>
    <n v="1"/>
    <n v="1.86"/>
    <n v="63.7"/>
    <n v="1"/>
    <n v="2"/>
    <n v="9.59"/>
    <n v="10.42"/>
    <n v="2"/>
  </r>
  <r>
    <x v="70"/>
    <d v="1899-12-30T18:44:26"/>
    <d v="2012-08-09T18:44:26"/>
    <s v="Up"/>
    <n v="1"/>
    <n v="4.22"/>
    <n v="75.400000000000006"/>
    <n v="1"/>
    <n v="2"/>
    <n v="9.59"/>
    <n v="10.42"/>
    <n v="2"/>
  </r>
  <r>
    <x v="70"/>
    <d v="1899-12-30T19:01:36"/>
    <d v="2012-08-09T19:01:36"/>
    <s v="Up"/>
    <n v="1"/>
    <n v="1.95"/>
    <n v="68.599999999999994"/>
    <n v="1"/>
    <n v="2"/>
    <n v="9.59"/>
    <n v="10.42"/>
    <n v="2"/>
  </r>
  <r>
    <x v="70"/>
    <d v="1899-12-30T19:02:59"/>
    <d v="2012-08-09T19:02:59"/>
    <s v="Up"/>
    <n v="1"/>
    <n v="1.7"/>
    <n v="76.599999999999994"/>
    <n v="1"/>
    <n v="2"/>
    <n v="9.59"/>
    <n v="10.42"/>
    <n v="2"/>
  </r>
  <r>
    <x v="70"/>
    <d v="1899-12-30T19:03:34"/>
    <d v="2012-08-09T19:03:34"/>
    <s v="Up"/>
    <n v="1"/>
    <n v="1.9"/>
    <n v="59.5"/>
    <n v="1"/>
    <n v="2"/>
    <n v="9.59"/>
    <n v="10.42"/>
    <n v="2"/>
  </r>
  <r>
    <x v="70"/>
    <d v="1899-12-30T19:06:50"/>
    <d v="2012-08-09T19:06:50"/>
    <s v="Up"/>
    <n v="1"/>
    <n v="2.0699999999999998"/>
    <n v="93.9"/>
    <n v="1"/>
    <n v="2"/>
    <n v="9.59"/>
    <n v="10.42"/>
    <n v="2"/>
  </r>
  <r>
    <x v="70"/>
    <d v="1899-12-30T19:31:03"/>
    <d v="2012-08-09T19:31:03"/>
    <s v="Up"/>
    <n v="1"/>
    <n v="2.92"/>
    <n v="91.2"/>
    <n v="1"/>
    <n v="2"/>
    <n v="9.59"/>
    <n v="10.42"/>
    <n v="2"/>
  </r>
  <r>
    <x v="70"/>
    <d v="1899-12-30T19:39:13"/>
    <d v="2012-08-09T19:39:13"/>
    <s v="Up"/>
    <n v="1"/>
    <n v="1.66"/>
    <n v="73.5"/>
    <n v="1"/>
    <n v="2"/>
    <n v="9.59"/>
    <n v="10.42"/>
    <n v="2"/>
  </r>
  <r>
    <x v="70"/>
    <d v="1899-12-30T19:43:55"/>
    <d v="2012-08-09T19:43:55"/>
    <s v="Up"/>
    <n v="1"/>
    <n v="1.9"/>
    <n v="66.400000000000006"/>
    <n v="1"/>
    <n v="2"/>
    <n v="9.59"/>
    <n v="10.42"/>
    <n v="2"/>
  </r>
  <r>
    <x v="70"/>
    <d v="1899-12-30T20:07:46"/>
    <d v="2012-08-09T20:07:46"/>
    <s v="Up"/>
    <n v="1"/>
    <n v="2.52"/>
    <n v="84.1"/>
    <n v="1"/>
    <n v="2"/>
    <n v="9.59"/>
    <n v="10.42"/>
    <n v="2"/>
  </r>
  <r>
    <x v="70"/>
    <d v="1899-12-30T20:13:38"/>
    <d v="2012-08-09T20:13:38"/>
    <s v="Up"/>
    <n v="1"/>
    <n v="2.0099999999999998"/>
    <n v="73.8"/>
    <n v="1"/>
    <n v="2"/>
    <n v="9.59"/>
    <n v="10.42"/>
    <n v="2"/>
  </r>
  <r>
    <x v="70"/>
    <d v="1899-12-30T20:31:50"/>
    <d v="2012-08-09T20:31:50"/>
    <s v="Up"/>
    <n v="1"/>
    <n v="2.16"/>
    <n v="74.3"/>
    <n v="1"/>
    <n v="2"/>
    <n v="9.59"/>
    <n v="10.42"/>
    <n v="2"/>
  </r>
  <r>
    <x v="70"/>
    <d v="1899-12-30T21:07:29"/>
    <d v="2012-08-09T21:07:29"/>
    <s v="Up"/>
    <n v="1"/>
    <n v="3.16"/>
    <n v="86.3"/>
    <n v="1"/>
    <n v="2"/>
    <n v="9.59"/>
    <n v="10.42"/>
    <n v="2"/>
  </r>
  <r>
    <x v="70"/>
    <d v="1899-12-30T21:30:12"/>
    <d v="2012-08-09T21:30:12"/>
    <s v="Up"/>
    <n v="1"/>
    <n v="2.19"/>
    <n v="56.1"/>
    <n v="1"/>
    <n v="2"/>
    <n v="9.59"/>
    <n v="10.42"/>
    <n v="2"/>
  </r>
  <r>
    <x v="70"/>
    <d v="1899-12-30T21:35:42"/>
    <d v="2012-08-09T21:35:42"/>
    <s v="Up"/>
    <n v="1"/>
    <n v="1.97"/>
    <n v="81.3"/>
    <n v="1"/>
    <n v="2"/>
    <n v="9.59"/>
    <n v="10.42"/>
    <n v="2"/>
  </r>
  <r>
    <x v="70"/>
    <d v="1899-12-30T21:43:38"/>
    <d v="2012-08-09T21:43:38"/>
    <s v="Up"/>
    <n v="1"/>
    <n v="2.06"/>
    <n v="87.8"/>
    <n v="1"/>
    <n v="2"/>
    <n v="9.59"/>
    <n v="10.42"/>
    <n v="2"/>
  </r>
  <r>
    <x v="70"/>
    <d v="1899-12-30T22:06:51"/>
    <d v="2012-08-09T22:06:51"/>
    <s v="Up"/>
    <n v="1"/>
    <n v="2.25"/>
    <n v="78.8"/>
    <n v="1"/>
    <n v="2"/>
    <n v="9.59"/>
    <n v="10.42"/>
    <n v="2"/>
  </r>
  <r>
    <x v="70"/>
    <d v="1899-12-30T23:11:48"/>
    <d v="2012-08-09T23:11:48"/>
    <s v="Up"/>
    <n v="1"/>
    <n v="1.97"/>
    <n v="103.4"/>
    <n v="1"/>
    <n v="2"/>
    <n v="9.59"/>
    <n v="10.42"/>
    <n v="2"/>
  </r>
  <r>
    <x v="70"/>
    <d v="1899-12-30T23:41:10"/>
    <d v="2012-08-09T23:41:10"/>
    <s v="Up"/>
    <n v="1"/>
    <n v="2.08"/>
    <n v="82.3"/>
    <n v="1"/>
    <n v="2"/>
    <n v="9.59"/>
    <n v="10.42"/>
    <n v="2"/>
  </r>
  <r>
    <x v="70"/>
    <d v="1899-12-30T23:41:37"/>
    <d v="2012-08-09T23:41:37"/>
    <s v="Up"/>
    <n v="1"/>
    <n v="2.06"/>
    <n v="83.4"/>
    <n v="1"/>
    <n v="2"/>
    <n v="9.59"/>
    <n v="10.42"/>
    <n v="2"/>
  </r>
  <r>
    <x v="71"/>
    <d v="1899-12-30T12:00:00"/>
    <d v="2012-08-10T12:00:00"/>
    <s v="Up"/>
    <n v="35"/>
    <n v="999"/>
    <n v="999"/>
    <n v="1"/>
    <n v="2"/>
    <n v="9.59"/>
    <n v="10.42"/>
    <n v="70"/>
  </r>
  <r>
    <x v="72"/>
    <d v="1899-12-30T00:06:03"/>
    <d v="2012-08-11T00:06:03"/>
    <s v="Up"/>
    <n v="1"/>
    <n v="2.13"/>
    <n v="72"/>
    <n v="1"/>
    <n v="2"/>
    <n v="9.59"/>
    <n v="10.42"/>
    <n v="2"/>
  </r>
  <r>
    <x v="72"/>
    <d v="1899-12-30T00:08:58"/>
    <d v="2012-08-11T00:08:58"/>
    <s v="Up"/>
    <n v="1"/>
    <n v="2.11"/>
    <n v="81.599999999999994"/>
    <n v="1"/>
    <n v="2"/>
    <n v="9.59"/>
    <n v="10.42"/>
    <n v="2"/>
  </r>
  <r>
    <x v="72"/>
    <d v="1899-12-30T00:13:59"/>
    <d v="2012-08-11T00:13:59"/>
    <s v="Up"/>
    <n v="1"/>
    <n v="2.41"/>
    <n v="100.3"/>
    <n v="1"/>
    <n v="2"/>
    <n v="9.59"/>
    <n v="10.42"/>
    <n v="2"/>
  </r>
  <r>
    <x v="72"/>
    <d v="1899-12-30T00:32:42"/>
    <d v="2012-08-11T00:32:42"/>
    <s v="Up"/>
    <n v="1"/>
    <n v="2.2599999999999998"/>
    <n v="88.4"/>
    <n v="1"/>
    <n v="2"/>
    <n v="9.59"/>
    <n v="10.42"/>
    <n v="2"/>
  </r>
  <r>
    <x v="72"/>
    <d v="1899-12-30T00:41:34"/>
    <d v="2012-08-11T00:41:34"/>
    <s v="Up"/>
    <n v="1"/>
    <n v="3.77"/>
    <n v="64.7"/>
    <n v="1"/>
    <n v="2"/>
    <n v="9.59"/>
    <n v="10.42"/>
    <n v="2"/>
  </r>
  <r>
    <x v="72"/>
    <d v="1899-12-30T01:10:17"/>
    <d v="2012-08-11T01:10:17"/>
    <s v="Up"/>
    <n v="1"/>
    <n v="6.25"/>
    <n v="60.5"/>
    <n v="1"/>
    <n v="2"/>
    <n v="9.59"/>
    <n v="10.42"/>
    <n v="2"/>
  </r>
  <r>
    <x v="72"/>
    <d v="1899-12-30T04:35:17"/>
    <d v="2012-08-11T04:35:17"/>
    <s v="Up"/>
    <n v="1"/>
    <n v="3.83"/>
    <n v="62.5"/>
    <n v="1"/>
    <n v="2"/>
    <n v="9.59"/>
    <n v="10.42"/>
    <n v="2"/>
  </r>
  <r>
    <x v="72"/>
    <d v="1899-12-30T04:35:27"/>
    <d v="2012-08-11T04:35:27"/>
    <s v="Up"/>
    <n v="1"/>
    <n v="3.41"/>
    <n v="89.6"/>
    <n v="1"/>
    <n v="2"/>
    <n v="9.59"/>
    <n v="10.42"/>
    <n v="2"/>
  </r>
  <r>
    <x v="72"/>
    <d v="1899-12-30T05:01:41"/>
    <d v="2012-08-11T05:01:41"/>
    <s v="Up"/>
    <n v="1"/>
    <n v="2.86"/>
    <n v="81.599999999999994"/>
    <n v="1"/>
    <n v="2"/>
    <n v="9.59"/>
    <n v="10.42"/>
    <n v="2"/>
  </r>
  <r>
    <x v="72"/>
    <d v="1899-12-30T05:42:29"/>
    <d v="2012-08-11T05:42:29"/>
    <s v="Up"/>
    <n v="1"/>
    <n v="2.1"/>
    <n v="103.6"/>
    <n v="1"/>
    <n v="2"/>
    <n v="9.59"/>
    <n v="10.42"/>
    <n v="2"/>
  </r>
  <r>
    <x v="72"/>
    <d v="1899-12-30T06:40:29"/>
    <d v="2012-08-11T06:40:29"/>
    <s v="Up"/>
    <n v="1"/>
    <n v="2.0499999999999998"/>
    <n v="91.5"/>
    <n v="1"/>
    <n v="2"/>
    <n v="9.59"/>
    <n v="10.42"/>
    <n v="2"/>
  </r>
  <r>
    <x v="72"/>
    <d v="1899-12-30T06:44:39"/>
    <d v="2012-08-11T06:44:39"/>
    <s v="Up"/>
    <n v="1"/>
    <n v="1.87"/>
    <n v="91.1"/>
    <n v="1"/>
    <n v="2"/>
    <n v="9.59"/>
    <n v="10.42"/>
    <n v="2"/>
  </r>
  <r>
    <x v="72"/>
    <d v="1899-12-30T07:12:27"/>
    <d v="2012-08-11T07:12:27"/>
    <s v="Up"/>
    <n v="1"/>
    <n v="7.41"/>
    <n v="73.099999999999994"/>
    <n v="1"/>
    <n v="2"/>
    <n v="9.59"/>
    <n v="10.42"/>
    <n v="2"/>
  </r>
  <r>
    <x v="72"/>
    <d v="1899-12-30T08:10:13"/>
    <d v="2012-08-11T08:10:13"/>
    <s v="Up"/>
    <n v="1"/>
    <n v="4.92"/>
    <n v="63.7"/>
    <n v="1"/>
    <n v="2"/>
    <n v="9.59"/>
    <n v="10.42"/>
    <n v="2"/>
  </r>
  <r>
    <x v="72"/>
    <d v="1899-12-30T09:06:08"/>
    <d v="2012-08-11T09:06:08"/>
    <s v="Up"/>
    <n v="1"/>
    <n v="3.16"/>
    <n v="75.400000000000006"/>
    <n v="1"/>
    <n v="2"/>
    <n v="9.59"/>
    <n v="10.42"/>
    <n v="2"/>
  </r>
  <r>
    <x v="72"/>
    <d v="1899-12-30T09:11:39"/>
    <d v="2012-08-11T09:11:39"/>
    <s v="Up"/>
    <n v="1"/>
    <n v="1.85"/>
    <n v="85.3"/>
    <n v="1"/>
    <n v="2"/>
    <n v="9.59"/>
    <n v="10.42"/>
    <n v="2"/>
  </r>
  <r>
    <x v="72"/>
    <d v="1899-12-30T10:11:21"/>
    <d v="2012-08-11T10:11:21"/>
    <s v="Up"/>
    <n v="1"/>
    <n v="2.8"/>
    <n v="64.400000000000006"/>
    <n v="1"/>
    <n v="2"/>
    <n v="9.59"/>
    <n v="10.42"/>
    <n v="2"/>
  </r>
  <r>
    <x v="72"/>
    <d v="1899-12-30T10:30:06"/>
    <d v="2012-08-11T10:30:06"/>
    <s v="Up"/>
    <n v="1"/>
    <n v="2.64"/>
    <n v="85.8"/>
    <n v="1"/>
    <n v="2"/>
    <n v="9.59"/>
    <n v="10.42"/>
    <n v="2"/>
  </r>
  <r>
    <x v="72"/>
    <d v="1899-12-30T11:06:20"/>
    <d v="2012-08-11T11:06:20"/>
    <s v="Up"/>
    <n v="1"/>
    <n v="1.81"/>
    <n v="86.6"/>
    <n v="1"/>
    <n v="2"/>
    <n v="9.59"/>
    <n v="10.42"/>
    <n v="2"/>
  </r>
  <r>
    <x v="72"/>
    <d v="1899-12-30T11:35:32"/>
    <d v="2012-08-11T11:35:32"/>
    <s v="Up"/>
    <n v="1"/>
    <n v="2.99"/>
    <n v="82.9"/>
    <n v="1"/>
    <n v="2"/>
    <n v="9.59"/>
    <n v="10.42"/>
    <n v="2"/>
  </r>
  <r>
    <x v="72"/>
    <d v="1899-12-30T12:03:24"/>
    <d v="2012-08-11T12:03:24"/>
    <s v="Up"/>
    <n v="1"/>
    <n v="2.91"/>
    <n v="65.400000000000006"/>
    <n v="1"/>
    <n v="2"/>
    <n v="9.59"/>
    <n v="10.42"/>
    <n v="2"/>
  </r>
  <r>
    <x v="72"/>
    <d v="1899-12-30T12:08:22"/>
    <d v="2012-08-11T12:08:22"/>
    <s v="Up"/>
    <n v="1"/>
    <n v="2.89"/>
    <n v="82.5"/>
    <n v="1"/>
    <n v="2"/>
    <n v="9.59"/>
    <n v="10.42"/>
    <n v="2"/>
  </r>
  <r>
    <x v="72"/>
    <d v="1899-12-30T12:38:43"/>
    <d v="2012-08-11T12:38:43"/>
    <s v="Up"/>
    <n v="1"/>
    <n v="2.16"/>
    <n v="79"/>
    <n v="1"/>
    <n v="2"/>
    <n v="9.59"/>
    <n v="10.42"/>
    <n v="2"/>
  </r>
  <r>
    <x v="72"/>
    <d v="1899-12-30T14:34:23"/>
    <d v="2012-08-11T14:34:23"/>
    <s v="Up"/>
    <n v="1"/>
    <n v="1.25"/>
    <n v="77.8"/>
    <n v="1"/>
    <n v="2"/>
    <n v="9.59"/>
    <n v="10.42"/>
    <n v="2"/>
  </r>
  <r>
    <x v="72"/>
    <d v="1899-12-30T15:02:32"/>
    <d v="2012-08-11T15:02:32"/>
    <s v="Up"/>
    <n v="1"/>
    <n v="2.71"/>
    <n v="72.900000000000006"/>
    <n v="1"/>
    <n v="2"/>
    <n v="9.59"/>
    <n v="10.42"/>
    <n v="2"/>
  </r>
  <r>
    <x v="72"/>
    <d v="1899-12-30T15:14:16"/>
    <d v="2012-08-11T15:14:16"/>
    <s v="Up"/>
    <n v="1"/>
    <n v="2.68"/>
    <n v="74.099999999999994"/>
    <n v="1"/>
    <n v="2"/>
    <n v="9.59"/>
    <n v="10.42"/>
    <n v="2"/>
  </r>
  <r>
    <x v="72"/>
    <d v="1899-12-30T16:04:14"/>
    <d v="2012-08-11T16:04:14"/>
    <s v="Up"/>
    <n v="1"/>
    <n v="2.0699999999999998"/>
    <n v="78.099999999999994"/>
    <n v="1"/>
    <n v="2"/>
    <n v="9.59"/>
    <n v="10.42"/>
    <n v="2"/>
  </r>
  <r>
    <x v="72"/>
    <d v="1899-12-30T16:10:38"/>
    <d v="2012-08-11T16:10:38"/>
    <s v="Up"/>
    <n v="1"/>
    <n v="2.0499999999999998"/>
    <n v="107.2"/>
    <n v="1"/>
    <n v="2"/>
    <n v="9.59"/>
    <n v="10.42"/>
    <n v="2"/>
  </r>
  <r>
    <x v="72"/>
    <d v="1899-12-30T17:12:14"/>
    <d v="2012-08-11T17:12:14"/>
    <s v="Up"/>
    <n v="1"/>
    <n v="2.1"/>
    <n v="99.7"/>
    <n v="1"/>
    <n v="2"/>
    <n v="9.59"/>
    <n v="10.42"/>
    <n v="2"/>
  </r>
  <r>
    <x v="72"/>
    <d v="1899-12-30T17:43:51"/>
    <d v="2012-08-11T17:43:51"/>
    <s v="Up"/>
    <n v="1"/>
    <n v="2.42"/>
    <n v="78.3"/>
    <n v="1"/>
    <n v="2"/>
    <n v="9.59"/>
    <n v="10.42"/>
    <n v="2"/>
  </r>
  <r>
    <x v="72"/>
    <d v="1899-12-30T18:07:33"/>
    <d v="2012-08-11T18:07:33"/>
    <s v="Up"/>
    <n v="1"/>
    <n v="7.06"/>
    <n v="70.7"/>
    <n v="1"/>
    <n v="2"/>
    <n v="9.59"/>
    <n v="10.42"/>
    <n v="2"/>
  </r>
  <r>
    <x v="72"/>
    <d v="1899-12-30T18:38:40"/>
    <d v="2012-08-11T18:38:40"/>
    <s v="Up"/>
    <n v="1"/>
    <n v="2.08"/>
    <n v="91.5"/>
    <n v="1"/>
    <n v="2"/>
    <n v="9.59"/>
    <n v="10.42"/>
    <n v="2"/>
  </r>
  <r>
    <x v="72"/>
    <d v="1899-12-30T19:01:02"/>
    <d v="2012-08-11T19:01:02"/>
    <s v="Up"/>
    <n v="1"/>
    <n v="2.09"/>
    <n v="83.1"/>
    <n v="1"/>
    <n v="2"/>
    <n v="9.59"/>
    <n v="10.42"/>
    <n v="2"/>
  </r>
  <r>
    <x v="72"/>
    <d v="1899-12-30T19:07:47"/>
    <d v="2012-08-11T19:07:47"/>
    <s v="Up"/>
    <n v="1"/>
    <n v="2.64"/>
    <n v="78.2"/>
    <n v="1"/>
    <n v="2"/>
    <n v="9.59"/>
    <n v="10.42"/>
    <n v="2"/>
  </r>
  <r>
    <x v="72"/>
    <d v="1899-12-30T19:07:52"/>
    <d v="2012-08-11T19:07:52"/>
    <s v="Up"/>
    <n v="1"/>
    <n v="2.17"/>
    <n v="123.7"/>
    <n v="1"/>
    <n v="2"/>
    <n v="9.59"/>
    <n v="10.42"/>
    <n v="2"/>
  </r>
  <r>
    <x v="72"/>
    <d v="1899-12-30T19:08:02"/>
    <d v="2012-08-11T19:08:02"/>
    <s v="Up"/>
    <n v="1"/>
    <n v="2.23"/>
    <n v="87.3"/>
    <n v="1"/>
    <n v="2"/>
    <n v="9.59"/>
    <n v="10.42"/>
    <n v="2"/>
  </r>
  <r>
    <x v="72"/>
    <d v="1899-12-30T19:32:50"/>
    <d v="2012-08-11T19:32:50"/>
    <s v="Up"/>
    <n v="1"/>
    <n v="2.1800000000000002"/>
    <n v="82.1"/>
    <n v="1"/>
    <n v="2"/>
    <n v="9.59"/>
    <n v="10.42"/>
    <n v="2"/>
  </r>
  <r>
    <x v="72"/>
    <d v="1899-12-30T19:40:41"/>
    <d v="2012-08-11T19:40:41"/>
    <s v="Up"/>
    <n v="1"/>
    <n v="3.71"/>
    <n v="70.8"/>
    <n v="1"/>
    <n v="2"/>
    <n v="9.59"/>
    <n v="10.42"/>
    <n v="2"/>
  </r>
  <r>
    <x v="72"/>
    <d v="1899-12-30T20:06:36"/>
    <d v="2012-08-11T20:06:36"/>
    <s v="Up"/>
    <n v="1"/>
    <n v="2.06"/>
    <n v="86.5"/>
    <n v="1"/>
    <n v="2"/>
    <n v="9.59"/>
    <n v="10.42"/>
    <n v="2"/>
  </r>
  <r>
    <x v="72"/>
    <d v="1899-12-30T20:08:48"/>
    <d v="2012-08-11T20:08:48"/>
    <s v="Up"/>
    <n v="1"/>
    <n v="2.5099999999999998"/>
    <n v="80.400000000000006"/>
    <n v="1"/>
    <n v="2"/>
    <n v="9.59"/>
    <n v="10.42"/>
    <n v="2"/>
  </r>
  <r>
    <x v="72"/>
    <d v="1899-12-30T20:09:05"/>
    <d v="2012-08-11T20:09:05"/>
    <s v="Up"/>
    <n v="1"/>
    <n v="2.46"/>
    <n v="74.099999999999994"/>
    <n v="1"/>
    <n v="2"/>
    <n v="9.59"/>
    <n v="10.42"/>
    <n v="2"/>
  </r>
  <r>
    <x v="72"/>
    <d v="1899-12-30T20:09:58"/>
    <d v="2012-08-11T20:09:58"/>
    <s v="Up"/>
    <n v="1"/>
    <n v="1.95"/>
    <n v="56.8"/>
    <n v="1"/>
    <n v="2"/>
    <n v="9.59"/>
    <n v="10.42"/>
    <n v="2"/>
  </r>
  <r>
    <x v="72"/>
    <d v="1899-12-30T20:38:37"/>
    <d v="2012-08-11T20:38:37"/>
    <s v="Up"/>
    <n v="1"/>
    <n v="3.63"/>
    <n v="77.2"/>
    <n v="1"/>
    <n v="2"/>
    <n v="9.59"/>
    <n v="10.42"/>
    <n v="2"/>
  </r>
  <r>
    <x v="72"/>
    <d v="1899-12-30T21:13:52"/>
    <d v="2012-08-11T21:13:52"/>
    <s v="Up"/>
    <n v="1"/>
    <n v="4.03"/>
    <n v="78.599999999999994"/>
    <n v="1"/>
    <n v="2"/>
    <n v="9.59"/>
    <n v="10.42"/>
    <n v="2"/>
  </r>
  <r>
    <x v="72"/>
    <d v="1899-12-30T21:40:00"/>
    <d v="2012-08-11T21:40:00"/>
    <s v="Up"/>
    <n v="1"/>
    <n v="1.9"/>
    <n v="86.2"/>
    <n v="1"/>
    <n v="2"/>
    <n v="9.59"/>
    <n v="10.42"/>
    <n v="2"/>
  </r>
  <r>
    <x v="72"/>
    <d v="1899-12-30T22:06:52"/>
    <d v="2012-08-11T22:06:52"/>
    <s v="Up"/>
    <n v="1"/>
    <n v="2.21"/>
    <n v="94.7"/>
    <n v="1"/>
    <n v="2"/>
    <n v="9.59"/>
    <n v="10.42"/>
    <n v="2"/>
  </r>
  <r>
    <x v="72"/>
    <d v="1899-12-30T22:07:50"/>
    <d v="2012-08-11T22:07:50"/>
    <s v="Up"/>
    <n v="1"/>
    <n v="2.5"/>
    <n v="84.5"/>
    <n v="1"/>
    <n v="2"/>
    <n v="9.59"/>
    <n v="10.42"/>
    <n v="2"/>
  </r>
  <r>
    <x v="72"/>
    <d v="1899-12-30T22:42:14"/>
    <d v="2012-08-11T22:42:14"/>
    <s v="Up"/>
    <n v="1"/>
    <n v="2.08"/>
    <n v="64.900000000000006"/>
    <n v="1"/>
    <n v="2"/>
    <n v="9.59"/>
    <n v="10.42"/>
    <n v="2"/>
  </r>
  <r>
    <x v="72"/>
    <d v="1899-12-30T23:05:35"/>
    <d v="2012-08-11T23:05:35"/>
    <s v="Up"/>
    <n v="1"/>
    <n v="1.97"/>
    <n v="85.2"/>
    <n v="1"/>
    <n v="2"/>
    <n v="9.59"/>
    <n v="10.42"/>
    <n v="2"/>
  </r>
  <r>
    <x v="72"/>
    <d v="1899-12-30T23:35:55"/>
    <d v="2012-08-11T23:35:55"/>
    <s v="Up"/>
    <n v="1"/>
    <n v="2.4700000000000002"/>
    <n v="95.5"/>
    <n v="1"/>
    <n v="2"/>
    <n v="9.59"/>
    <n v="10.42"/>
    <n v="2"/>
  </r>
  <r>
    <x v="73"/>
    <d v="1899-12-30T00:05:08"/>
    <d v="2012-08-12T00:05:08"/>
    <s v="Up"/>
    <n v="1"/>
    <n v="3.72"/>
    <n v="75.3"/>
    <n v="1"/>
    <n v="2"/>
    <n v="9.59"/>
    <n v="10.42"/>
    <n v="2"/>
  </r>
  <r>
    <x v="73"/>
    <d v="1899-12-30T00:33:16"/>
    <d v="2012-08-12T00:33:16"/>
    <s v="Up"/>
    <n v="1"/>
    <n v="2.71"/>
    <n v="105.7"/>
    <n v="1"/>
    <n v="2"/>
    <n v="9.59"/>
    <n v="10.42"/>
    <n v="2"/>
  </r>
  <r>
    <x v="73"/>
    <d v="1899-12-30T01:07:45"/>
    <d v="2012-08-12T01:07:45"/>
    <s v="Up"/>
    <n v="1"/>
    <n v="4.84"/>
    <n v="82.2"/>
    <n v="1"/>
    <n v="2"/>
    <n v="9.59"/>
    <n v="10.42"/>
    <n v="2"/>
  </r>
  <r>
    <x v="73"/>
    <d v="1899-12-30T01:08:26"/>
    <d v="2012-08-12T01:08:26"/>
    <s v="Up"/>
    <n v="1"/>
    <n v="4.01"/>
    <n v="72.5"/>
    <n v="1"/>
    <n v="2"/>
    <n v="9.59"/>
    <n v="10.42"/>
    <n v="2"/>
  </r>
  <r>
    <x v="73"/>
    <d v="1899-12-30T02:11:01"/>
    <d v="2012-08-12T02:11:01"/>
    <s v="Up"/>
    <n v="1"/>
    <n v="7.7"/>
    <n v="71.7"/>
    <n v="1"/>
    <n v="2"/>
    <n v="9.59"/>
    <n v="10.42"/>
    <n v="2"/>
  </r>
  <r>
    <x v="73"/>
    <d v="1899-12-30T03:34:29"/>
    <d v="2012-08-12T03:34:29"/>
    <s v="Up"/>
    <n v="1"/>
    <n v="2.5299999999999998"/>
    <n v="89.3"/>
    <n v="1"/>
    <n v="2"/>
    <n v="9.59"/>
    <n v="10.42"/>
    <n v="2"/>
  </r>
  <r>
    <x v="73"/>
    <d v="1899-12-30T03:43:11"/>
    <d v="2012-08-12T03:43:11"/>
    <s v="Up"/>
    <n v="1"/>
    <n v="1.76"/>
    <n v="86.9"/>
    <n v="1"/>
    <n v="2"/>
    <n v="9.59"/>
    <n v="10.42"/>
    <n v="2"/>
  </r>
  <r>
    <x v="73"/>
    <d v="1899-12-30T04:09:16"/>
    <d v="2012-08-12T04:09:16"/>
    <s v="Up"/>
    <n v="1"/>
    <n v="3.06"/>
    <n v="86.7"/>
    <n v="1"/>
    <n v="2"/>
    <n v="9.59"/>
    <n v="10.42"/>
    <n v="2"/>
  </r>
  <r>
    <x v="73"/>
    <d v="1899-12-30T04:38:31"/>
    <d v="2012-08-12T04:38:31"/>
    <s v="Up"/>
    <n v="1"/>
    <n v="1.37"/>
    <n v="72"/>
    <n v="1"/>
    <n v="2"/>
    <n v="9.59"/>
    <n v="10.42"/>
    <n v="2"/>
  </r>
  <r>
    <x v="73"/>
    <d v="1899-12-30T06:03:46"/>
    <d v="2012-08-12T06:03:46"/>
    <s v="Up"/>
    <n v="1"/>
    <n v="2.69"/>
    <n v="80.099999999999994"/>
    <n v="1"/>
    <n v="2"/>
    <n v="9.59"/>
    <n v="10.42"/>
    <n v="2"/>
  </r>
  <r>
    <x v="73"/>
    <d v="1899-12-30T07:31:04"/>
    <d v="2012-08-12T07:31:04"/>
    <s v="Up"/>
    <n v="1"/>
    <n v="2.66"/>
    <n v="103.9"/>
    <n v="1"/>
    <n v="2"/>
    <n v="9.59"/>
    <n v="10.42"/>
    <n v="2"/>
  </r>
  <r>
    <x v="73"/>
    <d v="1899-12-30T07:35:27"/>
    <d v="2012-08-12T07:35:27"/>
    <s v="Up"/>
    <n v="1"/>
    <n v="2.4900000000000002"/>
    <n v="68.900000000000006"/>
    <n v="1"/>
    <n v="2"/>
    <n v="9.59"/>
    <n v="10.42"/>
    <n v="2"/>
  </r>
  <r>
    <x v="73"/>
    <d v="1899-12-30T08:06:42"/>
    <d v="2012-08-12T08:06:42"/>
    <s v="Up"/>
    <n v="1"/>
    <n v="2.38"/>
    <n v="97.9"/>
    <n v="1"/>
    <n v="2"/>
    <n v="9.59"/>
    <n v="10.42"/>
    <n v="2"/>
  </r>
  <r>
    <x v="73"/>
    <d v="1899-12-30T08:33:59"/>
    <d v="2012-08-12T08:33:59"/>
    <s v="Up"/>
    <n v="1"/>
    <n v="2.19"/>
    <n v="75.400000000000006"/>
    <n v="1"/>
    <n v="2"/>
    <n v="9.59"/>
    <n v="10.42"/>
    <n v="2"/>
  </r>
  <r>
    <x v="73"/>
    <d v="1899-12-30T10:10:45"/>
    <d v="2012-08-12T10:10:45"/>
    <s v="Up"/>
    <n v="1"/>
    <n v="2.2400000000000002"/>
    <n v="103.6"/>
    <n v="1"/>
    <n v="2"/>
    <n v="9.59"/>
    <n v="10.42"/>
    <n v="2"/>
  </r>
  <r>
    <x v="73"/>
    <d v="1899-12-30T10:12:15"/>
    <d v="2012-08-12T10:12:15"/>
    <s v="Up"/>
    <n v="1"/>
    <n v="2.52"/>
    <n v="77.3"/>
    <n v="1"/>
    <n v="2"/>
    <n v="9.59"/>
    <n v="10.42"/>
    <n v="2"/>
  </r>
  <r>
    <x v="73"/>
    <d v="1899-12-30T12:03:48"/>
    <d v="2012-08-12T12:03:48"/>
    <s v="Up"/>
    <n v="1"/>
    <n v="3.67"/>
    <n v="89.6"/>
    <n v="1"/>
    <n v="2"/>
    <n v="9.59"/>
    <n v="10.42"/>
    <n v="2"/>
  </r>
  <r>
    <x v="73"/>
    <d v="1899-12-30T14:06:05"/>
    <d v="2012-08-12T14:06:05"/>
    <s v="Up"/>
    <n v="1"/>
    <n v="1.49"/>
    <n v="84.2"/>
    <n v="1"/>
    <n v="2"/>
    <n v="9.59"/>
    <n v="10.42"/>
    <n v="2"/>
  </r>
  <r>
    <x v="73"/>
    <d v="1899-12-30T15:33:01"/>
    <d v="2012-08-12T15:33:01"/>
    <s v="Up"/>
    <n v="1"/>
    <n v="2.87"/>
    <n v="75.599999999999994"/>
    <n v="1"/>
    <n v="2"/>
    <n v="9.59"/>
    <n v="10.42"/>
    <n v="2"/>
  </r>
  <r>
    <x v="73"/>
    <d v="1899-12-30T15:35:44"/>
    <d v="2012-08-12T15:35:44"/>
    <s v="Up"/>
    <n v="1"/>
    <n v="1.99"/>
    <n v="79.8"/>
    <n v="1"/>
    <n v="2"/>
    <n v="9.59"/>
    <n v="10.42"/>
    <n v="2"/>
  </r>
  <r>
    <x v="73"/>
    <d v="1899-12-30T17:03:25"/>
    <d v="2012-08-12T17:03:25"/>
    <s v="Up"/>
    <n v="1"/>
    <n v="2.79"/>
    <n v="77.8"/>
    <n v="1"/>
    <n v="2"/>
    <n v="9.59"/>
    <n v="10.42"/>
    <n v="2"/>
  </r>
  <r>
    <x v="73"/>
    <d v="1899-12-30T17:39:16"/>
    <d v="2012-08-12T17:39:16"/>
    <s v="Up"/>
    <n v="1"/>
    <n v="5.39"/>
    <n v="57.6"/>
    <n v="1"/>
    <n v="2"/>
    <n v="9.59"/>
    <n v="10.42"/>
    <n v="2"/>
  </r>
  <r>
    <x v="73"/>
    <d v="1899-12-30T17:43:21"/>
    <d v="2012-08-12T17:43:21"/>
    <s v="Up"/>
    <n v="1"/>
    <n v="2.98"/>
    <n v="78.2"/>
    <n v="1"/>
    <n v="2"/>
    <n v="9.59"/>
    <n v="10.42"/>
    <n v="2"/>
  </r>
  <r>
    <x v="73"/>
    <d v="1899-12-30T18:33:19"/>
    <d v="2012-08-12T18:33:19"/>
    <s v="Up"/>
    <n v="1"/>
    <n v="2.09"/>
    <n v="93"/>
    <n v="1"/>
    <n v="2"/>
    <n v="9.59"/>
    <n v="10.42"/>
    <n v="2"/>
  </r>
  <r>
    <x v="73"/>
    <d v="1899-12-30T18:37:07"/>
    <d v="2012-08-12T18:37:07"/>
    <s v="Up"/>
    <n v="1"/>
    <n v="2.2799999999999998"/>
    <n v="80.3"/>
    <n v="1"/>
    <n v="2"/>
    <n v="9.59"/>
    <n v="10.42"/>
    <n v="2"/>
  </r>
  <r>
    <x v="73"/>
    <d v="1899-12-30T19:01:54"/>
    <d v="2012-08-12T19:01:54"/>
    <s v="Up"/>
    <n v="1"/>
    <n v="1.91"/>
    <n v="87.4"/>
    <n v="1"/>
    <n v="2"/>
    <n v="9.59"/>
    <n v="10.42"/>
    <n v="2"/>
  </r>
  <r>
    <x v="73"/>
    <d v="1899-12-30T19:39:48"/>
    <d v="2012-08-12T19:39:48"/>
    <s v="Up"/>
    <n v="1"/>
    <n v="3.6"/>
    <n v="88.7"/>
    <n v="1"/>
    <n v="2"/>
    <n v="9.59"/>
    <n v="10.42"/>
    <n v="2"/>
  </r>
  <r>
    <x v="73"/>
    <d v="1899-12-30T19:43:22"/>
    <d v="2012-08-12T19:43:22"/>
    <s v="Up"/>
    <n v="1"/>
    <n v="5.66"/>
    <n v="61.5"/>
    <n v="1"/>
    <n v="2"/>
    <n v="9.59"/>
    <n v="10.42"/>
    <n v="2"/>
  </r>
  <r>
    <x v="73"/>
    <d v="1899-12-30T20:30:07"/>
    <d v="2012-08-12T20:30:07"/>
    <s v="Up"/>
    <n v="1"/>
    <n v="2.34"/>
    <n v="72.3"/>
    <n v="1"/>
    <n v="2"/>
    <n v="9.59"/>
    <n v="10.42"/>
    <n v="2"/>
  </r>
  <r>
    <x v="73"/>
    <d v="1899-12-30T20:35:13"/>
    <d v="2012-08-12T20:35:13"/>
    <s v="Up"/>
    <n v="1"/>
    <n v="3.59"/>
    <n v="92.3"/>
    <n v="1"/>
    <n v="2"/>
    <n v="9.59"/>
    <n v="10.42"/>
    <n v="2"/>
  </r>
  <r>
    <x v="73"/>
    <d v="1899-12-30T20:39:55"/>
    <d v="2012-08-12T20:39:55"/>
    <s v="Up"/>
    <n v="1"/>
    <n v="1.5"/>
    <n v="90.6"/>
    <n v="1"/>
    <n v="2"/>
    <n v="9.59"/>
    <n v="10.42"/>
    <n v="2"/>
  </r>
  <r>
    <x v="73"/>
    <d v="1899-12-30T21:42:22"/>
    <d v="2012-08-12T21:42:22"/>
    <s v="Up"/>
    <n v="1"/>
    <n v="1.71"/>
    <n v="88"/>
    <n v="1"/>
    <n v="2"/>
    <n v="9.59"/>
    <n v="10.42"/>
    <n v="2"/>
  </r>
  <r>
    <x v="73"/>
    <d v="1899-12-30T22:38:44"/>
    <d v="2012-08-12T22:38:44"/>
    <s v="Up"/>
    <n v="1"/>
    <n v="2.71"/>
    <n v="71.7"/>
    <n v="1"/>
    <n v="2"/>
    <n v="9.59"/>
    <n v="10.42"/>
    <n v="2"/>
  </r>
  <r>
    <x v="73"/>
    <d v="1899-12-30T23:00:34"/>
    <d v="2012-08-12T23:00:34"/>
    <s v="Up"/>
    <n v="1"/>
    <n v="2.2000000000000002"/>
    <n v="98.5"/>
    <n v="1"/>
    <n v="2"/>
    <n v="9.59"/>
    <n v="10.42"/>
    <n v="2"/>
  </r>
  <r>
    <x v="73"/>
    <d v="1899-12-30T23:43:43"/>
    <d v="2012-08-12T23:43:43"/>
    <s v="Up"/>
    <n v="1"/>
    <n v="2.04"/>
    <n v="68.8"/>
    <n v="1"/>
    <n v="2"/>
    <n v="9.59"/>
    <n v="10.42"/>
    <n v="2"/>
  </r>
  <r>
    <x v="74"/>
    <d v="1899-12-30T00:37:25"/>
    <d v="2012-08-13T00:37:25"/>
    <s v="Up"/>
    <n v="1"/>
    <n v="3.64"/>
    <n v="64.400000000000006"/>
    <n v="1"/>
    <n v="2"/>
    <n v="9.59"/>
    <n v="10.42"/>
    <n v="2"/>
  </r>
  <r>
    <x v="74"/>
    <d v="1899-12-30T01:06:10"/>
    <d v="2012-08-13T01:06:10"/>
    <s v="Up"/>
    <n v="1"/>
    <n v="2.69"/>
    <n v="87.1"/>
    <n v="1"/>
    <n v="2"/>
    <n v="9.59"/>
    <n v="10.42"/>
    <n v="2"/>
  </r>
  <r>
    <x v="74"/>
    <d v="1899-12-30T04:44:07"/>
    <d v="2012-08-13T04:44:07"/>
    <s v="Up"/>
    <n v="1"/>
    <n v="2.1"/>
    <n v="85.4"/>
    <n v="1"/>
    <n v="2"/>
    <n v="9.59"/>
    <n v="10.42"/>
    <n v="2"/>
  </r>
  <r>
    <x v="74"/>
    <d v="1899-12-30T05:02:06"/>
    <d v="2012-08-13T05:02:06"/>
    <s v="Up"/>
    <n v="1"/>
    <n v="2.81"/>
    <n v="65.2"/>
    <n v="1"/>
    <n v="2"/>
    <n v="9.59"/>
    <n v="10.42"/>
    <n v="2"/>
  </r>
  <r>
    <x v="74"/>
    <d v="1899-12-30T07:00:05"/>
    <d v="2012-08-13T07:00:05"/>
    <s v="Up"/>
    <n v="1"/>
    <n v="1.84"/>
    <n v="70.3"/>
    <n v="1"/>
    <n v="2"/>
    <n v="9.59"/>
    <n v="10.42"/>
    <n v="2"/>
  </r>
  <r>
    <x v="74"/>
    <d v="1899-12-30T08:31:00"/>
    <d v="2012-08-13T08:31:00"/>
    <s v="Up"/>
    <n v="1"/>
    <n v="2.57"/>
    <n v="85.8"/>
    <n v="1"/>
    <n v="2"/>
    <n v="9.59"/>
    <n v="10.42"/>
    <n v="2"/>
  </r>
  <r>
    <x v="74"/>
    <d v="1899-12-30T09:09:04"/>
    <d v="2012-08-13T09:09:04"/>
    <s v="Up"/>
    <n v="1"/>
    <n v="0.87"/>
    <n v="45.3"/>
    <n v="1"/>
    <n v="2"/>
    <n v="9.59"/>
    <n v="10.42"/>
    <n v="2"/>
  </r>
  <r>
    <x v="74"/>
    <d v="1899-12-30T09:13:10"/>
    <d v="2012-08-13T09:13:10"/>
    <s v="Up"/>
    <n v="1"/>
    <n v="3.99"/>
    <n v="68.400000000000006"/>
    <n v="1"/>
    <n v="2"/>
    <n v="9.59"/>
    <n v="10.42"/>
    <n v="2"/>
  </r>
  <r>
    <x v="74"/>
    <d v="1899-12-30T11:32:23"/>
    <d v="2012-08-13T11:32:23"/>
    <s v="Up"/>
    <n v="1"/>
    <n v="2.2799999999999998"/>
    <n v="76.400000000000006"/>
    <n v="1"/>
    <n v="2"/>
    <n v="9.59"/>
    <n v="10.42"/>
    <n v="2"/>
  </r>
  <r>
    <x v="74"/>
    <d v="1899-12-30T13:01:15"/>
    <d v="2012-08-13T13:01:15"/>
    <s v="Up"/>
    <n v="1"/>
    <n v="4.32"/>
    <n v="60.6"/>
    <n v="1"/>
    <n v="2"/>
    <n v="9.59"/>
    <n v="10.42"/>
    <n v="2"/>
  </r>
  <r>
    <x v="74"/>
    <d v="1899-12-30T13:01:15"/>
    <d v="2012-08-13T13:01:15"/>
    <s v="Up"/>
    <n v="1"/>
    <n v="3.45"/>
    <n v="67.3"/>
    <n v="1"/>
    <n v="2"/>
    <n v="9.59"/>
    <n v="10.42"/>
    <n v="2"/>
  </r>
  <r>
    <x v="74"/>
    <d v="1899-12-30T14:39:01"/>
    <d v="2012-08-13T14:39:01"/>
    <s v="Up"/>
    <n v="1"/>
    <n v="3.86"/>
    <n v="90.5"/>
    <n v="1"/>
    <n v="2"/>
    <n v="9.59"/>
    <n v="10.42"/>
    <n v="2"/>
  </r>
  <r>
    <x v="74"/>
    <d v="1899-12-30T15:32:27"/>
    <d v="2012-08-13T15:32:27"/>
    <s v="Up"/>
    <n v="1"/>
    <n v="2.82"/>
    <n v="79"/>
    <n v="1"/>
    <n v="2"/>
    <n v="9.59"/>
    <n v="10.42"/>
    <n v="2"/>
  </r>
  <r>
    <x v="74"/>
    <d v="1899-12-30T15:39:52"/>
    <d v="2012-08-13T15:39:52"/>
    <s v="Up"/>
    <n v="1"/>
    <n v="4.5199999999999996"/>
    <n v="54.7"/>
    <n v="1"/>
    <n v="2"/>
    <n v="9.59"/>
    <n v="10.42"/>
    <n v="2"/>
  </r>
  <r>
    <x v="74"/>
    <d v="1899-12-30T16:43:09"/>
    <d v="2012-08-13T16:43:09"/>
    <s v="Up"/>
    <n v="1"/>
    <n v="2.5099999999999998"/>
    <n v="82.6"/>
    <n v="1"/>
    <n v="2"/>
    <n v="9.59"/>
    <n v="10.42"/>
    <n v="2"/>
  </r>
  <r>
    <x v="74"/>
    <d v="1899-12-30T17:30:50"/>
    <d v="2012-08-13T17:30:50"/>
    <s v="Up"/>
    <n v="1"/>
    <n v="2.76"/>
    <n v="107.3"/>
    <n v="1"/>
    <n v="2"/>
    <n v="9.59"/>
    <n v="10.42"/>
    <n v="2"/>
  </r>
  <r>
    <x v="74"/>
    <d v="1899-12-30T18:07:40"/>
    <d v="2012-08-13T18:07:40"/>
    <s v="Up"/>
    <n v="1"/>
    <n v="2.13"/>
    <n v="83.6"/>
    <n v="1"/>
    <n v="2"/>
    <n v="9.59"/>
    <n v="10.42"/>
    <n v="2"/>
  </r>
  <r>
    <x v="74"/>
    <d v="1899-12-30T18:09:51"/>
    <d v="2012-08-13T18:09:51"/>
    <s v="Up"/>
    <n v="1"/>
    <n v="7"/>
    <n v="74.599999999999994"/>
    <n v="1"/>
    <n v="2"/>
    <n v="9.59"/>
    <n v="10.42"/>
    <n v="2"/>
  </r>
  <r>
    <x v="74"/>
    <d v="1899-12-30T18:13:47"/>
    <d v="2012-08-13T18:13:47"/>
    <s v="Up"/>
    <n v="1"/>
    <n v="2.2000000000000002"/>
    <n v="56.8"/>
    <n v="1"/>
    <n v="2"/>
    <n v="9.59"/>
    <n v="10.42"/>
    <n v="2"/>
  </r>
  <r>
    <x v="74"/>
    <d v="1899-12-30T18:43:09"/>
    <d v="2012-08-13T18:43:09"/>
    <s v="Up"/>
    <n v="1"/>
    <n v="2.83"/>
    <n v="77.2"/>
    <n v="1"/>
    <n v="2"/>
    <n v="9.59"/>
    <n v="10.42"/>
    <n v="2"/>
  </r>
  <r>
    <x v="74"/>
    <d v="1899-12-30T19:05:12"/>
    <d v="2012-08-13T19:05:12"/>
    <s v="Up"/>
    <n v="1"/>
    <n v="3.92"/>
    <n v="74.7"/>
    <n v="1"/>
    <n v="2"/>
    <n v="9.59"/>
    <n v="10.42"/>
    <n v="2"/>
  </r>
  <r>
    <x v="74"/>
    <d v="1899-12-30T19:09:56"/>
    <d v="2012-08-13T19:09:56"/>
    <s v="Up"/>
    <n v="1"/>
    <n v="2.64"/>
    <n v="74.2"/>
    <n v="1"/>
    <n v="2"/>
    <n v="9.59"/>
    <n v="10.42"/>
    <n v="2"/>
  </r>
  <r>
    <x v="74"/>
    <d v="1899-12-30T19:34:01"/>
    <d v="2012-08-13T19:34:01"/>
    <s v="Up"/>
    <n v="1"/>
    <n v="2.8"/>
    <n v="94.6"/>
    <n v="1"/>
    <n v="2"/>
    <n v="9.59"/>
    <n v="10.42"/>
    <n v="2"/>
  </r>
  <r>
    <x v="74"/>
    <d v="1899-12-30T19:35:22"/>
    <d v="2012-08-13T19:35:22"/>
    <s v="Up"/>
    <n v="1"/>
    <n v="2.38"/>
    <n v="94.3"/>
    <n v="1"/>
    <n v="2"/>
    <n v="9.59"/>
    <n v="10.42"/>
    <n v="2"/>
  </r>
  <r>
    <x v="74"/>
    <d v="1899-12-30T20:10:12"/>
    <d v="2012-08-13T20:10:12"/>
    <s v="Up"/>
    <n v="1"/>
    <n v="2.4"/>
    <n v="94"/>
    <n v="1"/>
    <n v="2"/>
    <n v="9.59"/>
    <n v="10.42"/>
    <n v="2"/>
  </r>
  <r>
    <x v="74"/>
    <d v="1899-12-30T21:02:54"/>
    <d v="2012-08-13T21:02:54"/>
    <s v="Up"/>
    <n v="1"/>
    <n v="2.62"/>
    <n v="108.2"/>
    <n v="1"/>
    <n v="2"/>
    <n v="9.59"/>
    <n v="10.42"/>
    <n v="2"/>
  </r>
  <r>
    <x v="74"/>
    <d v="1899-12-30T21:38:41"/>
    <d v="2012-08-13T21:38:41"/>
    <s v="Up"/>
    <n v="1"/>
    <n v="2.5299999999999998"/>
    <n v="90.2"/>
    <n v="1"/>
    <n v="2"/>
    <n v="9.59"/>
    <n v="10.42"/>
    <n v="2"/>
  </r>
  <r>
    <x v="74"/>
    <d v="1899-12-30T21:40:05"/>
    <d v="2012-08-13T21:40:05"/>
    <s v="Up"/>
    <n v="1"/>
    <n v="2.98"/>
    <n v="78.099999999999994"/>
    <n v="1"/>
    <n v="2"/>
    <n v="9.59"/>
    <n v="10.42"/>
    <n v="2"/>
  </r>
  <r>
    <x v="74"/>
    <d v="1899-12-30T22:39:22"/>
    <d v="2012-08-13T22:39:22"/>
    <s v="Up"/>
    <n v="1"/>
    <n v="1.95"/>
    <n v="116.6"/>
    <n v="1"/>
    <n v="2"/>
    <n v="9.59"/>
    <n v="10.42"/>
    <n v="2"/>
  </r>
  <r>
    <x v="74"/>
    <d v="1899-12-30T23:14:09"/>
    <d v="2012-08-13T23:14:09"/>
    <s v="Up"/>
    <n v="1"/>
    <n v="5.41"/>
    <n v="81.900000000000006"/>
    <n v="1"/>
    <n v="2"/>
    <n v="9.59"/>
    <n v="10.42"/>
    <n v="2"/>
  </r>
  <r>
    <x v="75"/>
    <d v="1899-12-30T03:44:24"/>
    <d v="2012-08-14T03:44:24"/>
    <s v="Up"/>
    <n v="1"/>
    <n v="3.75"/>
    <n v="81"/>
    <n v="1"/>
    <n v="2"/>
    <n v="9.59"/>
    <n v="10.42"/>
    <n v="2"/>
  </r>
  <r>
    <x v="75"/>
    <d v="1899-12-30T09:34:35"/>
    <d v="2012-08-14T09:34:35"/>
    <s v="Up"/>
    <n v="1"/>
    <n v="3.92"/>
    <n v="79.599999999999994"/>
    <n v="1"/>
    <n v="2"/>
    <n v="9.59"/>
    <n v="10.42"/>
    <n v="2"/>
  </r>
  <r>
    <x v="75"/>
    <d v="1899-12-30T10:42:58"/>
    <d v="2012-08-14T10:42:58"/>
    <s v="Up"/>
    <n v="1"/>
    <n v="2.58"/>
    <n v="95.5"/>
    <n v="1"/>
    <n v="2"/>
    <n v="9.59"/>
    <n v="10.42"/>
    <n v="2"/>
  </r>
  <r>
    <x v="75"/>
    <d v="1899-12-30T13:08:28"/>
    <d v="2012-08-14T13:08:28"/>
    <s v="Up"/>
    <n v="1"/>
    <n v="2.4900000000000002"/>
    <n v="73.7"/>
    <n v="1"/>
    <n v="2"/>
    <n v="9.59"/>
    <n v="10.42"/>
    <n v="2"/>
  </r>
  <r>
    <x v="75"/>
    <d v="1899-12-30T15:41:54"/>
    <d v="2012-08-14T15:41:54"/>
    <s v="Up"/>
    <n v="1"/>
    <n v="2.12"/>
    <n v="102.4"/>
    <n v="1"/>
    <n v="2"/>
    <n v="9.59"/>
    <n v="10.42"/>
    <n v="2"/>
  </r>
  <r>
    <x v="75"/>
    <d v="1899-12-30T17:35:39"/>
    <d v="2012-08-14T17:35:39"/>
    <s v="Up"/>
    <n v="1"/>
    <n v="2.52"/>
    <n v="83.2"/>
    <n v="1"/>
    <n v="2"/>
    <n v="9.59"/>
    <n v="10.42"/>
    <n v="2"/>
  </r>
  <r>
    <x v="75"/>
    <d v="1899-12-30T18:03:41"/>
    <d v="2012-08-14T18:03:41"/>
    <s v="Up"/>
    <n v="1"/>
    <n v="1.64"/>
    <n v="85.6"/>
    <n v="1"/>
    <n v="2"/>
    <n v="9.59"/>
    <n v="10.42"/>
    <n v="2"/>
  </r>
  <r>
    <x v="75"/>
    <d v="1899-12-30T18:04:12"/>
    <d v="2012-08-14T18:04:12"/>
    <s v="Up"/>
    <n v="1"/>
    <n v="2.4"/>
    <n v="92.6"/>
    <n v="1"/>
    <n v="2"/>
    <n v="9.59"/>
    <n v="10.42"/>
    <n v="2"/>
  </r>
  <r>
    <x v="75"/>
    <d v="1899-12-30T18:14:43"/>
    <d v="2012-08-14T18:14:43"/>
    <s v="Up"/>
    <n v="1"/>
    <n v="2.69"/>
    <n v="87"/>
    <n v="1"/>
    <n v="2"/>
    <n v="9.59"/>
    <n v="10.42"/>
    <n v="2"/>
  </r>
  <r>
    <x v="75"/>
    <d v="1899-12-30T18:34:38"/>
    <d v="2012-08-14T18:34:38"/>
    <s v="Up"/>
    <n v="1"/>
    <n v="1.74"/>
    <n v="81.7"/>
    <n v="1"/>
    <n v="2"/>
    <n v="9.59"/>
    <n v="10.42"/>
    <n v="2"/>
  </r>
  <r>
    <x v="75"/>
    <d v="1899-12-30T19:31:23"/>
    <d v="2012-08-14T19:31:23"/>
    <s v="Up"/>
    <n v="1"/>
    <n v="6.59"/>
    <n v="64.900000000000006"/>
    <n v="1"/>
    <n v="2"/>
    <n v="9.59"/>
    <n v="10.42"/>
    <n v="2"/>
  </r>
  <r>
    <x v="75"/>
    <d v="1899-12-30T20:32:57"/>
    <d v="2012-08-14T20:32:57"/>
    <s v="Up"/>
    <n v="1"/>
    <n v="3.48"/>
    <n v="86.6"/>
    <n v="1"/>
    <n v="2"/>
    <n v="9.59"/>
    <n v="10.42"/>
    <n v="2"/>
  </r>
  <r>
    <x v="75"/>
    <d v="1899-12-30T20:37:57"/>
    <d v="2012-08-14T20:37:57"/>
    <s v="Up"/>
    <n v="1"/>
    <n v="2.6"/>
    <n v="92.3"/>
    <n v="1"/>
    <n v="2"/>
    <n v="9.59"/>
    <n v="10.42"/>
    <n v="2"/>
  </r>
  <r>
    <x v="75"/>
    <d v="1899-12-30T20:41:12"/>
    <d v="2012-08-14T20:41:12"/>
    <s v="Up"/>
    <n v="1"/>
    <n v="2.08"/>
    <n v="84.5"/>
    <n v="1"/>
    <n v="2"/>
    <n v="9.59"/>
    <n v="10.42"/>
    <n v="2"/>
  </r>
  <r>
    <x v="75"/>
    <d v="1899-12-30T21:00:48"/>
    <d v="2012-08-14T21:00:48"/>
    <s v="Up"/>
    <n v="1"/>
    <n v="2.13"/>
    <n v="72"/>
    <n v="1"/>
    <n v="2"/>
    <n v="9.59"/>
    <n v="10.42"/>
    <n v="2"/>
  </r>
  <r>
    <x v="75"/>
    <d v="1899-12-30T21:30:33"/>
    <d v="2012-08-14T21:30:33"/>
    <s v="Up"/>
    <n v="1"/>
    <n v="2.61"/>
    <n v="86"/>
    <n v="1"/>
    <n v="2"/>
    <n v="9.59"/>
    <n v="10.42"/>
    <n v="2"/>
  </r>
  <r>
    <x v="75"/>
    <d v="1899-12-30T21:30:33"/>
    <d v="2012-08-14T21:30:33"/>
    <s v="Up"/>
    <n v="1"/>
    <n v="2.69"/>
    <n v="78.3"/>
    <n v="1"/>
    <n v="2"/>
    <n v="9.59"/>
    <n v="10.42"/>
    <n v="2"/>
  </r>
  <r>
    <x v="75"/>
    <d v="1899-12-30T21:31:33"/>
    <d v="2012-08-14T21:31:33"/>
    <s v="Up"/>
    <n v="1"/>
    <n v="2.21"/>
    <n v="98.9"/>
    <n v="1"/>
    <n v="2"/>
    <n v="9.59"/>
    <n v="10.42"/>
    <n v="2"/>
  </r>
  <r>
    <x v="75"/>
    <d v="1899-12-30T21:36:43"/>
    <d v="2012-08-14T21:36:43"/>
    <s v="Up"/>
    <n v="1"/>
    <n v="2.2000000000000002"/>
    <n v="99.3"/>
    <n v="1"/>
    <n v="2"/>
    <n v="9.59"/>
    <n v="10.42"/>
    <n v="2"/>
  </r>
  <r>
    <x v="75"/>
    <d v="1899-12-30T21:37:19"/>
    <d v="2012-08-14T21:37:19"/>
    <s v="Up"/>
    <n v="1"/>
    <n v="2.27"/>
    <n v="79.8"/>
    <n v="1"/>
    <n v="2"/>
    <n v="9.59"/>
    <n v="10.42"/>
    <n v="2"/>
  </r>
  <r>
    <x v="75"/>
    <d v="1899-12-30T21:40:10"/>
    <d v="2012-08-14T21:40:10"/>
    <s v="Up"/>
    <n v="1"/>
    <n v="3.43"/>
    <n v="64.599999999999994"/>
    <n v="1"/>
    <n v="2"/>
    <n v="9.59"/>
    <n v="10.42"/>
    <n v="2"/>
  </r>
  <r>
    <x v="75"/>
    <d v="1899-12-30T22:12:02"/>
    <d v="2012-08-14T22:12:02"/>
    <s v="Up"/>
    <n v="1"/>
    <n v="2.94"/>
    <n v="75.900000000000006"/>
    <n v="1"/>
    <n v="2"/>
    <n v="9.59"/>
    <n v="10.42"/>
    <n v="2"/>
  </r>
  <r>
    <x v="76"/>
    <d v="1899-12-30T00:00:59"/>
    <d v="2012-08-15T00:00:59"/>
    <s v="Up"/>
    <n v="1"/>
    <n v="3.44"/>
    <n v="108"/>
    <n v="1"/>
    <n v="2"/>
    <n v="9.59"/>
    <n v="10.42"/>
    <n v="2"/>
  </r>
  <r>
    <x v="76"/>
    <d v="1899-12-30T06:10:09"/>
    <d v="2012-08-15T06:10:09"/>
    <s v="Up"/>
    <n v="1"/>
    <n v="3.41"/>
    <n v="85.4"/>
    <n v="1"/>
    <n v="2"/>
    <n v="9.59"/>
    <n v="10.42"/>
    <n v="2"/>
  </r>
  <r>
    <x v="76"/>
    <d v="1899-12-30T07:14:33"/>
    <d v="2012-08-15T07:14:33"/>
    <s v="Up"/>
    <n v="1"/>
    <n v="4"/>
    <n v="90"/>
    <n v="1"/>
    <n v="2"/>
    <n v="9.59"/>
    <n v="10.42"/>
    <n v="2"/>
  </r>
  <r>
    <x v="76"/>
    <d v="1899-12-30T08:12:56"/>
    <d v="2012-08-15T08:12:56"/>
    <s v="Up"/>
    <n v="1"/>
    <n v="2.02"/>
    <n v="123.7"/>
    <n v="1"/>
    <n v="2"/>
    <n v="9.59"/>
    <n v="10.42"/>
    <n v="2"/>
  </r>
  <r>
    <x v="76"/>
    <d v="1899-12-30T08:30:21"/>
    <d v="2012-08-15T08:30:21"/>
    <s v="Up"/>
    <n v="1"/>
    <n v="2.4500000000000002"/>
    <n v="109.2"/>
    <n v="1"/>
    <n v="2"/>
    <n v="9.59"/>
    <n v="10.42"/>
    <n v="2"/>
  </r>
  <r>
    <x v="76"/>
    <d v="1899-12-30T13:34:24"/>
    <d v="2012-08-15T13:34:24"/>
    <s v="Up"/>
    <n v="1"/>
    <n v="2.17"/>
    <n v="93.5"/>
    <n v="1"/>
    <n v="2"/>
    <n v="9.59"/>
    <n v="10.42"/>
    <n v="2"/>
  </r>
  <r>
    <x v="76"/>
    <d v="1899-12-30T14:03:55"/>
    <d v="2012-08-15T14:03:55"/>
    <s v="Up"/>
    <n v="1"/>
    <n v="2.71"/>
    <n v="83.6"/>
    <n v="1"/>
    <n v="2"/>
    <n v="9.59"/>
    <n v="10.42"/>
    <n v="2"/>
  </r>
  <r>
    <x v="76"/>
    <d v="1899-12-30T15:35:59"/>
    <d v="2012-08-15T15:35:59"/>
    <s v="Up"/>
    <n v="1"/>
    <n v="2.42"/>
    <n v="93.2"/>
    <n v="1"/>
    <n v="2"/>
    <n v="9.59"/>
    <n v="10.42"/>
    <n v="2"/>
  </r>
  <r>
    <x v="76"/>
    <d v="1899-12-30T16:07:51"/>
    <d v="2012-08-15T16:07:51"/>
    <s v="Up"/>
    <n v="1"/>
    <n v="2.48"/>
    <n v="88.5"/>
    <n v="1"/>
    <n v="2"/>
    <n v="9.59"/>
    <n v="10.42"/>
    <n v="2"/>
  </r>
  <r>
    <x v="76"/>
    <d v="1899-12-30T16:33:55"/>
    <d v="2012-08-15T16:33:55"/>
    <s v="Up"/>
    <n v="1"/>
    <n v="2.61"/>
    <n v="70.3"/>
    <n v="1"/>
    <n v="2"/>
    <n v="9.59"/>
    <n v="10.42"/>
    <n v="2"/>
  </r>
  <r>
    <x v="76"/>
    <d v="1899-12-30T16:43:44"/>
    <d v="2012-08-15T16:43:44"/>
    <s v="Up"/>
    <n v="1"/>
    <n v="3.07"/>
    <n v="94.6"/>
    <n v="1"/>
    <n v="2"/>
    <n v="9.59"/>
    <n v="10.42"/>
    <n v="2"/>
  </r>
  <r>
    <x v="76"/>
    <d v="1899-12-30T17:07:51"/>
    <d v="2012-08-15T17:07:51"/>
    <s v="Up"/>
    <n v="1"/>
    <n v="1.8"/>
    <n v="85.9"/>
    <n v="1"/>
    <n v="2"/>
    <n v="9.59"/>
    <n v="10.42"/>
    <n v="2"/>
  </r>
  <r>
    <x v="76"/>
    <d v="1899-12-30T18:34:47"/>
    <d v="2012-08-15T18:34:47"/>
    <s v="Up"/>
    <n v="1"/>
    <n v="3.83"/>
    <n v="63.9"/>
    <n v="1"/>
    <n v="2"/>
    <n v="9.59"/>
    <n v="10.42"/>
    <n v="2"/>
  </r>
  <r>
    <x v="76"/>
    <d v="1899-12-30T19:08:39"/>
    <d v="2012-08-15T19:08:39"/>
    <s v="Up"/>
    <n v="1"/>
    <n v="3.09"/>
    <n v="79.5"/>
    <n v="1"/>
    <n v="2"/>
    <n v="9.59"/>
    <n v="10.42"/>
    <n v="2"/>
  </r>
  <r>
    <x v="76"/>
    <d v="1899-12-30T19:09:41"/>
    <d v="2012-08-15T19:09:41"/>
    <s v="Up"/>
    <n v="1"/>
    <n v="3.39"/>
    <n v="81.599999999999994"/>
    <n v="1"/>
    <n v="2"/>
    <n v="9.59"/>
    <n v="10.42"/>
    <n v="2"/>
  </r>
  <r>
    <x v="76"/>
    <d v="1899-12-30T19:09:46"/>
    <d v="2012-08-15T19:09:46"/>
    <s v="Up"/>
    <n v="1"/>
    <n v="3.52"/>
    <n v="89.1"/>
    <n v="1"/>
    <n v="2"/>
    <n v="9.59"/>
    <n v="10.42"/>
    <n v="2"/>
  </r>
  <r>
    <x v="76"/>
    <d v="1899-12-30T19:35:14"/>
    <d v="2012-08-15T19:35:14"/>
    <s v="Up"/>
    <n v="1"/>
    <n v="2.79"/>
    <n v="76.7"/>
    <n v="1"/>
    <n v="2"/>
    <n v="9.59"/>
    <n v="10.42"/>
    <n v="2"/>
  </r>
  <r>
    <x v="76"/>
    <d v="1899-12-30T19:43:26"/>
    <d v="2012-08-15T19:43:26"/>
    <s v="Up"/>
    <n v="1"/>
    <n v="1.75"/>
    <n v="91.8"/>
    <n v="1"/>
    <n v="2"/>
    <n v="9.59"/>
    <n v="10.42"/>
    <n v="2"/>
  </r>
  <r>
    <x v="76"/>
    <d v="1899-12-30T20:07:48"/>
    <d v="2012-08-15T20:07:48"/>
    <s v="Up"/>
    <n v="1"/>
    <n v="2.57"/>
    <n v="112"/>
    <n v="1"/>
    <n v="2"/>
    <n v="9.59"/>
    <n v="10.42"/>
    <n v="2"/>
  </r>
  <r>
    <x v="76"/>
    <d v="1899-12-30T20:39:14"/>
    <d v="2012-08-15T20:39:14"/>
    <s v="Up"/>
    <n v="1"/>
    <n v="1.96"/>
    <n v="91.5"/>
    <n v="1"/>
    <n v="2"/>
    <n v="9.59"/>
    <n v="10.42"/>
    <n v="2"/>
  </r>
  <r>
    <x v="76"/>
    <d v="1899-12-30T20:39:19"/>
    <d v="2012-08-15T20:39:19"/>
    <s v="Up"/>
    <n v="1"/>
    <n v="2.72"/>
    <n v="82.8"/>
    <n v="1"/>
    <n v="2"/>
    <n v="9.59"/>
    <n v="10.42"/>
    <n v="2"/>
  </r>
  <r>
    <x v="76"/>
    <d v="1899-12-30T20:39:24"/>
    <d v="2012-08-15T20:39:24"/>
    <s v="Up"/>
    <n v="1"/>
    <n v="3.75"/>
    <n v="94.5"/>
    <n v="1"/>
    <n v="2"/>
    <n v="9.59"/>
    <n v="10.42"/>
    <n v="2"/>
  </r>
  <r>
    <x v="76"/>
    <d v="1899-12-30T20:40:23"/>
    <d v="2012-08-15T20:40:23"/>
    <s v="Up"/>
    <n v="1"/>
    <n v="2.58"/>
    <n v="85.9"/>
    <n v="1"/>
    <n v="2"/>
    <n v="9.59"/>
    <n v="10.42"/>
    <n v="2"/>
  </r>
  <r>
    <x v="76"/>
    <d v="1899-12-30T21:09:52"/>
    <d v="2012-08-15T21:09:52"/>
    <s v="Up"/>
    <n v="1"/>
    <n v="2.57"/>
    <n v="86.9"/>
    <n v="1"/>
    <n v="2"/>
    <n v="9.59"/>
    <n v="10.42"/>
    <n v="2"/>
  </r>
  <r>
    <x v="76"/>
    <d v="1899-12-30T22:10:24"/>
    <d v="2012-08-15T22:10:24"/>
    <s v="Up"/>
    <n v="1"/>
    <n v="2.17"/>
    <n v="94.3"/>
    <n v="1"/>
    <n v="2"/>
    <n v="9.59"/>
    <n v="10.42"/>
    <n v="2"/>
  </r>
  <r>
    <x v="76"/>
    <d v="1899-12-30T22:12:18"/>
    <d v="2012-08-15T22:12:18"/>
    <s v="Up"/>
    <n v="1"/>
    <n v="3.63"/>
    <n v="57.4"/>
    <n v="1"/>
    <n v="2"/>
    <n v="9.59"/>
    <n v="10.42"/>
    <n v="2"/>
  </r>
  <r>
    <x v="76"/>
    <d v="1899-12-30T23:13:47"/>
    <d v="2012-08-15T23:13:47"/>
    <s v="Up"/>
    <n v="1"/>
    <n v="2.19"/>
    <n v="88.5"/>
    <n v="1"/>
    <n v="2"/>
    <n v="9.59"/>
    <n v="10.42"/>
    <n v="2"/>
  </r>
  <r>
    <x v="76"/>
    <d v="1899-12-30T19:08:39"/>
    <d v="2012-08-15T19:08:39"/>
    <s v="Up"/>
    <n v="1"/>
    <n v="3.15"/>
    <n v="81.5"/>
    <n v="1"/>
    <n v="2"/>
    <n v="9.59"/>
    <n v="10.42"/>
    <n v="2"/>
  </r>
  <r>
    <x v="76"/>
    <d v="1899-12-30T19:09:43"/>
    <d v="2012-08-15T19:09:43"/>
    <s v="Up"/>
    <n v="1"/>
    <n v="3.55"/>
    <n v="80.099999999999994"/>
    <n v="1"/>
    <n v="2"/>
    <n v="9.59"/>
    <n v="10.42"/>
    <n v="2"/>
  </r>
  <r>
    <x v="76"/>
    <d v="1899-12-30T19:09:46"/>
    <d v="2012-08-15T19:09:46"/>
    <s v="Up"/>
    <n v="1"/>
    <n v="3.52"/>
    <n v="67"/>
    <n v="1"/>
    <n v="2"/>
    <n v="9.59"/>
    <n v="10.42"/>
    <n v="2"/>
  </r>
  <r>
    <x v="76"/>
    <d v="1899-12-30T19:35:14"/>
    <d v="2012-08-15T19:35:14"/>
    <s v="Up"/>
    <n v="1"/>
    <n v="2.98"/>
    <n v="90.6"/>
    <n v="1"/>
    <n v="2"/>
    <n v="9.59"/>
    <n v="10.42"/>
    <n v="2"/>
  </r>
  <r>
    <x v="76"/>
    <d v="1899-12-30T19:35:25"/>
    <d v="2012-08-15T19:35:25"/>
    <s v="Up"/>
    <n v="1"/>
    <n v="2.64"/>
    <n v="58.8"/>
    <n v="1"/>
    <n v="2"/>
    <n v="9.59"/>
    <n v="10.42"/>
    <n v="2"/>
  </r>
  <r>
    <x v="76"/>
    <d v="1899-12-30T19:43:26"/>
    <d v="2012-08-15T19:43:26"/>
    <s v="Up"/>
    <n v="1"/>
    <n v="1.75"/>
    <n v="97.8"/>
    <n v="1"/>
    <n v="2"/>
    <n v="9.59"/>
    <n v="10.42"/>
    <n v="2"/>
  </r>
  <r>
    <x v="76"/>
    <d v="1899-12-30T20:01:01"/>
    <d v="2012-08-15T20:01:01"/>
    <s v="Up"/>
    <n v="1"/>
    <n v="4.09"/>
    <n v="78.099999999999994"/>
    <n v="1"/>
    <n v="2"/>
    <n v="9.59"/>
    <n v="10.42"/>
    <n v="2"/>
  </r>
  <r>
    <x v="76"/>
    <d v="1899-12-30T20:07:48"/>
    <d v="2012-08-15T20:07:48"/>
    <s v="Up"/>
    <n v="1"/>
    <n v="2.57"/>
    <n v="98.3"/>
    <n v="1"/>
    <n v="2"/>
    <n v="9.59"/>
    <n v="10.42"/>
    <n v="2"/>
  </r>
  <r>
    <x v="76"/>
    <d v="1899-12-30T20:39:14"/>
    <d v="2012-08-15T20:39:14"/>
    <s v="Up"/>
    <n v="1"/>
    <n v="2.02"/>
    <n v="102.5"/>
    <n v="1"/>
    <n v="2"/>
    <n v="9.59"/>
    <n v="10.42"/>
    <n v="2"/>
  </r>
  <r>
    <x v="76"/>
    <d v="1899-12-30T20:39:19"/>
    <d v="2012-08-15T20:39:19"/>
    <s v="Up"/>
    <n v="1"/>
    <n v="2.69"/>
    <n v="91.5"/>
    <n v="1"/>
    <n v="2"/>
    <n v="9.59"/>
    <n v="10.42"/>
    <n v="2"/>
  </r>
  <r>
    <x v="76"/>
    <d v="1899-12-30T20:39:24"/>
    <d v="2012-08-15T20:39:24"/>
    <s v="Up"/>
    <n v="1"/>
    <n v="3.73"/>
    <n v="94.2"/>
    <n v="1"/>
    <n v="2"/>
    <n v="9.59"/>
    <n v="10.42"/>
    <n v="2"/>
  </r>
  <r>
    <x v="76"/>
    <d v="1899-12-30T20:40:23"/>
    <d v="2012-08-15T20:40:23"/>
    <s v="Up"/>
    <n v="1"/>
    <n v="2.54"/>
    <n v="80.599999999999994"/>
    <n v="1"/>
    <n v="2"/>
    <n v="9.59"/>
    <n v="10.42"/>
    <n v="2"/>
  </r>
  <r>
    <x v="76"/>
    <d v="1899-12-30T21:09:53"/>
    <d v="2012-08-15T21:09:53"/>
    <s v="Up"/>
    <n v="1"/>
    <n v="2.4700000000000002"/>
    <n v="87.2"/>
    <n v="1"/>
    <n v="2"/>
    <n v="9.59"/>
    <n v="10.42"/>
    <n v="2"/>
  </r>
  <r>
    <x v="76"/>
    <d v="1899-12-30T22:10:25"/>
    <d v="2012-08-15T22:10:25"/>
    <s v="Up"/>
    <n v="1"/>
    <n v="2.12"/>
    <n v="87.6"/>
    <n v="1"/>
    <n v="2"/>
    <n v="9.59"/>
    <n v="10.42"/>
    <n v="2"/>
  </r>
  <r>
    <x v="76"/>
    <d v="1899-12-30T22:12:18"/>
    <d v="2012-08-15T22:12:18"/>
    <s v="Up"/>
    <n v="1"/>
    <n v="3.63"/>
    <n v="55.9"/>
    <n v="1"/>
    <n v="2"/>
    <n v="9.59"/>
    <n v="10.42"/>
    <n v="2"/>
  </r>
  <r>
    <x v="76"/>
    <d v="1899-12-30T23:13:47"/>
    <d v="2012-08-15T23:13:47"/>
    <s v="Up"/>
    <n v="1"/>
    <n v="2.12"/>
    <n v="94.5"/>
    <n v="1"/>
    <n v="2"/>
    <n v="9.59"/>
    <n v="10.42"/>
    <n v="2"/>
  </r>
  <r>
    <x v="77"/>
    <d v="1899-12-30T00:09:18"/>
    <d v="2012-08-16T00:09:18"/>
    <s v="Up"/>
    <n v="1"/>
    <n v="0"/>
    <n v="87"/>
    <n v="1"/>
    <n v="2"/>
    <n v="9.59"/>
    <n v="10.42"/>
    <n v="2"/>
  </r>
  <r>
    <x v="77"/>
    <d v="1899-12-30T08:38:15"/>
    <d v="2012-08-16T08:38:15"/>
    <s v="Up"/>
    <n v="1"/>
    <n v="2.21"/>
    <n v="84.3"/>
    <n v="1"/>
    <n v="2"/>
    <n v="9.59"/>
    <n v="10.42"/>
    <n v="2"/>
  </r>
  <r>
    <x v="77"/>
    <d v="1899-12-30T11:34:41"/>
    <d v="2012-08-16T11:34:41"/>
    <s v="Up"/>
    <n v="1"/>
    <n v="3.39"/>
    <n v="83.1"/>
    <n v="1"/>
    <n v="2"/>
    <n v="9.59"/>
    <n v="10.42"/>
    <n v="2"/>
  </r>
  <r>
    <x v="77"/>
    <d v="1899-12-30T12:06:30"/>
    <d v="2012-08-16T12:06:30"/>
    <s v="Up"/>
    <n v="1"/>
    <n v="2.76"/>
    <n v="79.3"/>
    <n v="1"/>
    <n v="2"/>
    <n v="9.59"/>
    <n v="10.42"/>
    <n v="2"/>
  </r>
  <r>
    <x v="77"/>
    <d v="1899-12-30T13:00:39"/>
    <d v="2012-08-16T13:00:39"/>
    <s v="Up"/>
    <n v="1"/>
    <n v="1.96"/>
    <n v="73.2"/>
    <n v="1"/>
    <n v="2"/>
    <n v="9.59"/>
    <n v="10.42"/>
    <n v="2"/>
  </r>
  <r>
    <x v="77"/>
    <d v="1899-12-30T13:37:59"/>
    <d v="2012-08-16T13:37:59"/>
    <s v="Up"/>
    <n v="1"/>
    <n v="3.65"/>
    <n v="94.2"/>
    <n v="1"/>
    <n v="2"/>
    <n v="9.59"/>
    <n v="10.42"/>
    <n v="2"/>
  </r>
  <r>
    <x v="77"/>
    <d v="1899-12-30T15:37:21"/>
    <d v="2012-08-16T15:37:21"/>
    <s v="Up"/>
    <n v="1"/>
    <n v="4.4800000000000004"/>
    <n v="65.900000000000006"/>
    <n v="1"/>
    <n v="2"/>
    <n v="9.59"/>
    <n v="10.42"/>
    <n v="2"/>
  </r>
  <r>
    <x v="77"/>
    <d v="1899-12-30T15:38:31"/>
    <d v="2012-08-16T15:38:31"/>
    <s v="Up"/>
    <n v="1"/>
    <n v="1.92"/>
    <n v="71.8"/>
    <n v="1"/>
    <n v="2"/>
    <n v="9.59"/>
    <n v="10.42"/>
    <n v="2"/>
  </r>
  <r>
    <x v="77"/>
    <d v="1899-12-30T17:38:38"/>
    <d v="2012-08-16T17:38:38"/>
    <s v="Up"/>
    <n v="1"/>
    <n v="3.48"/>
    <n v="78.099999999999994"/>
    <n v="1"/>
    <n v="2"/>
    <n v="9.59"/>
    <n v="10.42"/>
    <n v="2"/>
  </r>
  <r>
    <x v="77"/>
    <d v="1899-12-30T19:34:53"/>
    <d v="2012-08-16T19:34:53"/>
    <s v="Up"/>
    <n v="1"/>
    <n v="4.08"/>
    <n v="54.9"/>
    <n v="1"/>
    <n v="2"/>
    <n v="9.59"/>
    <n v="10.42"/>
    <n v="2"/>
  </r>
  <r>
    <x v="77"/>
    <d v="1899-12-30T19:40:59"/>
    <d v="2012-08-16T19:40:59"/>
    <s v="Up"/>
    <n v="1"/>
    <n v="1.92"/>
    <n v="78.599999999999994"/>
    <n v="1"/>
    <n v="2"/>
    <n v="9.59"/>
    <n v="10.42"/>
    <n v="2"/>
  </r>
  <r>
    <x v="77"/>
    <d v="1899-12-30T20:09:20"/>
    <d v="2012-08-16T20:09:20"/>
    <s v="Up"/>
    <n v="1"/>
    <n v="2.11"/>
    <n v="86.2"/>
    <n v="1"/>
    <n v="2"/>
    <n v="9.59"/>
    <n v="10.42"/>
    <n v="2"/>
  </r>
  <r>
    <x v="77"/>
    <d v="1899-12-30T20:39:24"/>
    <d v="2012-08-16T20:39:24"/>
    <s v="Up"/>
    <n v="1"/>
    <n v="5.66"/>
    <n v="73.099999999999994"/>
    <n v="1"/>
    <n v="2"/>
    <n v="9.59"/>
    <n v="10.42"/>
    <n v="2"/>
  </r>
  <r>
    <x v="77"/>
    <d v="1899-12-30T20:40:23"/>
    <d v="2012-08-16T20:40:23"/>
    <s v="Up"/>
    <n v="1"/>
    <n v="2.31"/>
    <n v="102.3"/>
    <n v="1"/>
    <n v="2"/>
    <n v="9.59"/>
    <n v="10.42"/>
    <n v="2"/>
  </r>
  <r>
    <x v="77"/>
    <d v="1899-12-30T21:02:13"/>
    <d v="2012-08-16T21:02:13"/>
    <s v="Up"/>
    <n v="1"/>
    <n v="2.99"/>
    <n v="52.7"/>
    <n v="1"/>
    <n v="2"/>
    <n v="9.59"/>
    <n v="10.42"/>
    <n v="2"/>
  </r>
  <r>
    <x v="77"/>
    <d v="1899-12-30T21:35:15"/>
    <d v="2012-08-16T21:35:15"/>
    <s v="Up"/>
    <n v="1"/>
    <n v="3.37"/>
    <n v="71.599999999999994"/>
    <n v="1"/>
    <n v="2"/>
    <n v="9.59"/>
    <n v="10.42"/>
    <n v="2"/>
  </r>
  <r>
    <x v="77"/>
    <d v="1899-12-30T22:11:08"/>
    <d v="2012-08-16T22:11:08"/>
    <s v="Up"/>
    <n v="1"/>
    <n v="2.06"/>
    <n v="76.599999999999994"/>
    <n v="1"/>
    <n v="2"/>
    <n v="9.59"/>
    <n v="10.42"/>
    <n v="2"/>
  </r>
  <r>
    <x v="77"/>
    <d v="1899-12-30T22:42:38"/>
    <d v="2012-08-16T22:42:38"/>
    <s v="Up"/>
    <n v="1"/>
    <n v="3.53"/>
    <n v="87.4"/>
    <n v="1"/>
    <n v="2"/>
    <n v="9.59"/>
    <n v="10.42"/>
    <n v="2"/>
  </r>
  <r>
    <x v="77"/>
    <d v="1899-12-30T23:39:00"/>
    <d v="2012-08-16T23:39:00"/>
    <s v="Up"/>
    <n v="1"/>
    <n v="3.49"/>
    <n v="61.3"/>
    <n v="1"/>
    <n v="2"/>
    <n v="9.59"/>
    <n v="10.42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78">
  <r>
    <d v="2012-06-16T00:00:00"/>
    <x v="0"/>
    <n v="1"/>
    <x v="0"/>
  </r>
  <r>
    <d v="2012-06-17T00:00:00"/>
    <x v="0"/>
    <n v="1"/>
    <x v="0"/>
  </r>
  <r>
    <d v="2012-06-17T00:00:00"/>
    <x v="0"/>
    <n v="1"/>
    <x v="0"/>
  </r>
  <r>
    <d v="2012-06-17T00:00:00"/>
    <x v="0"/>
    <n v="1"/>
    <x v="0"/>
  </r>
  <r>
    <d v="2012-06-17T00:00:00"/>
    <x v="0"/>
    <n v="1"/>
    <x v="0"/>
  </r>
  <r>
    <d v="2012-06-18T00:00:00"/>
    <x v="0"/>
    <n v="1"/>
    <x v="0"/>
  </r>
  <r>
    <d v="2012-06-18T00:00:00"/>
    <x v="0"/>
    <n v="1"/>
    <x v="0"/>
  </r>
  <r>
    <d v="2012-06-18T00:00:00"/>
    <x v="0"/>
    <n v="1"/>
    <x v="0"/>
  </r>
  <r>
    <d v="2012-06-18T00:00:00"/>
    <x v="0"/>
    <n v="1"/>
    <x v="0"/>
  </r>
  <r>
    <d v="2012-06-18T00:00:00"/>
    <x v="0"/>
    <n v="1"/>
    <x v="0"/>
  </r>
  <r>
    <d v="2012-06-19T00:00:00"/>
    <x v="0"/>
    <n v="1"/>
    <x v="0"/>
  </r>
  <r>
    <d v="2012-06-19T00:00:00"/>
    <x v="0"/>
    <n v="1"/>
    <x v="0"/>
  </r>
  <r>
    <d v="2012-06-19T00:00:00"/>
    <x v="0"/>
    <n v="1"/>
    <x v="0"/>
  </r>
  <r>
    <d v="2012-06-20T00:00:00"/>
    <x v="0"/>
    <n v="1"/>
    <x v="0"/>
  </r>
  <r>
    <d v="2012-06-20T00:00:00"/>
    <x v="0"/>
    <n v="1"/>
    <x v="0"/>
  </r>
  <r>
    <d v="2012-06-21T00:00:00"/>
    <x v="0"/>
    <n v="1"/>
    <x v="0"/>
  </r>
  <r>
    <d v="2012-06-21T00:00:00"/>
    <x v="0"/>
    <n v="1"/>
    <x v="0"/>
  </r>
  <r>
    <d v="2012-06-24T00:00:00"/>
    <x v="0"/>
    <n v="1"/>
    <x v="0"/>
  </r>
  <r>
    <d v="2012-06-24T00:00:00"/>
    <x v="0"/>
    <n v="1"/>
    <x v="0"/>
  </r>
  <r>
    <d v="2012-06-28T00:00:00"/>
    <x v="0"/>
    <n v="1"/>
    <x v="0"/>
  </r>
  <r>
    <d v="2012-06-29T00:00:00"/>
    <x v="0"/>
    <n v="1"/>
    <x v="0"/>
  </r>
  <r>
    <d v="2012-06-29T00:00:00"/>
    <x v="0"/>
    <n v="1"/>
    <x v="0"/>
  </r>
  <r>
    <d v="2012-07-07T00:00:00"/>
    <x v="1"/>
    <n v="1"/>
    <x v="0"/>
  </r>
  <r>
    <d v="2012-07-08T00:00:00"/>
    <x v="1"/>
    <n v="1"/>
    <x v="0"/>
  </r>
  <r>
    <d v="2012-07-18T00:00:00"/>
    <x v="1"/>
    <n v="1"/>
    <x v="0"/>
  </r>
  <r>
    <d v="2012-07-18T00:00:00"/>
    <x v="1"/>
    <n v="1"/>
    <x v="0"/>
  </r>
  <r>
    <d v="2012-07-22T00:00:00"/>
    <x v="1"/>
    <n v="1"/>
    <x v="0"/>
  </r>
  <r>
    <d v="2012-07-22T00:00:00"/>
    <x v="1"/>
    <n v="1"/>
    <x v="0"/>
  </r>
  <r>
    <d v="2012-07-22T00:00:00"/>
    <x v="1"/>
    <n v="1"/>
    <x v="0"/>
  </r>
  <r>
    <d v="2012-07-22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7T00:00:00"/>
    <x v="1"/>
    <n v="1"/>
    <x v="0"/>
  </r>
  <r>
    <d v="2012-07-29T00:00:00"/>
    <x v="2"/>
    <n v="1"/>
    <x v="0"/>
  </r>
  <r>
    <d v="2012-07-29T00:00:00"/>
    <x v="2"/>
    <n v="1"/>
    <x v="0"/>
  </r>
  <r>
    <d v="2012-07-29T00:00:00"/>
    <x v="2"/>
    <n v="1"/>
    <x v="0"/>
  </r>
  <r>
    <d v="2012-07-29T00:00:00"/>
    <x v="1"/>
    <n v="1"/>
    <x v="0"/>
  </r>
  <r>
    <d v="2012-07-29T00:00:00"/>
    <x v="1"/>
    <n v="1"/>
    <x v="0"/>
  </r>
  <r>
    <d v="2012-08-03T00:00:00"/>
    <x v="2"/>
    <n v="1"/>
    <x v="0"/>
  </r>
  <r>
    <d v="2012-08-03T00:00:00"/>
    <x v="1"/>
    <n v="1"/>
    <x v="0"/>
  </r>
  <r>
    <d v="2012-08-03T00:00:00"/>
    <x v="1"/>
    <n v="1"/>
    <x v="0"/>
  </r>
  <r>
    <d v="2012-08-03T00:00:00"/>
    <x v="1"/>
    <n v="1"/>
    <x v="0"/>
  </r>
  <r>
    <d v="2012-08-03T00:00:00"/>
    <x v="2"/>
    <n v="1"/>
    <x v="0"/>
  </r>
  <r>
    <d v="2012-08-05T00:00:00"/>
    <x v="2"/>
    <n v="1"/>
    <x v="0"/>
  </r>
  <r>
    <d v="2012-08-05T00:00:00"/>
    <x v="2"/>
    <n v="1"/>
    <x v="0"/>
  </r>
  <r>
    <d v="2012-08-05T00:00:00"/>
    <x v="2"/>
    <n v="1"/>
    <x v="0"/>
  </r>
  <r>
    <d v="2012-08-05T00:00:00"/>
    <x v="2"/>
    <n v="1"/>
    <x v="0"/>
  </r>
  <r>
    <d v="2012-08-05T00:00:00"/>
    <x v="2"/>
    <n v="1"/>
    <x v="0"/>
  </r>
  <r>
    <d v="2012-08-05T00:00:00"/>
    <x v="2"/>
    <n v="1"/>
    <x v="0"/>
  </r>
  <r>
    <d v="2012-08-07T00:00:00"/>
    <x v="2"/>
    <n v="1"/>
    <x v="0"/>
  </r>
  <r>
    <d v="2012-08-07T00:00:00"/>
    <x v="2"/>
    <n v="1"/>
    <x v="0"/>
  </r>
  <r>
    <d v="2012-08-07T00:00:00"/>
    <x v="1"/>
    <n v="1"/>
    <x v="0"/>
  </r>
  <r>
    <d v="2012-08-07T00:00:00"/>
    <x v="3"/>
    <n v="1"/>
    <x v="0"/>
  </r>
  <r>
    <d v="2012-08-07T00:00:00"/>
    <x v="2"/>
    <n v="1"/>
    <x v="0"/>
  </r>
  <r>
    <d v="2012-08-11T00:00:00"/>
    <x v="2"/>
    <n v="1"/>
    <x v="0"/>
  </r>
  <r>
    <d v="2012-08-14T00:00:00"/>
    <x v="3"/>
    <n v="1"/>
    <x v="0"/>
  </r>
  <r>
    <d v="2012-08-14T00:00:00"/>
    <x v="2"/>
    <n v="1"/>
    <x v="0"/>
  </r>
  <r>
    <d v="2012-08-15T00:00:00"/>
    <x v="3"/>
    <n v="1"/>
    <x v="0"/>
  </r>
  <r>
    <d v="2012-08-17T00:00:00"/>
    <x v="3"/>
    <n v="3"/>
    <x v="1"/>
  </r>
  <r>
    <d v="2012-08-17T00:00:00"/>
    <x v="3"/>
    <n v="3"/>
    <x v="1"/>
  </r>
  <r>
    <d v="2012-08-17T00:00:00"/>
    <x v="3"/>
    <n v="3"/>
    <x v="1"/>
  </r>
  <r>
    <d v="2012-08-25T00:00:00"/>
    <x v="4"/>
    <n v="3"/>
    <x v="1"/>
  </r>
  <r>
    <d v="2012-08-25T00:00:00"/>
    <x v="2"/>
    <n v="3"/>
    <x v="1"/>
  </r>
  <r>
    <d v="2012-08-25T00:00:00"/>
    <x v="3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1"/>
    <n v="3"/>
    <x v="1"/>
  </r>
  <r>
    <d v="2012-07-27T00:00:00"/>
    <x v="2"/>
    <n v="3"/>
    <x v="1"/>
  </r>
  <r>
    <d v="2012-07-27T00:00:00"/>
    <x v="2"/>
    <n v="3"/>
    <x v="1"/>
  </r>
  <r>
    <d v="2012-07-29T00:00:00"/>
    <x v="1"/>
    <n v="3"/>
    <x v="1"/>
  </r>
  <r>
    <d v="2012-07-31T00:00:00"/>
    <x v="3"/>
    <n v="3"/>
    <x v="1"/>
  </r>
  <r>
    <d v="2012-08-04T00:00:00"/>
    <x v="2"/>
    <n v="3"/>
    <x v="1"/>
  </r>
  <r>
    <d v="2012-08-05T00:00:00"/>
    <x v="1"/>
    <n v="3"/>
    <x v="1"/>
  </r>
  <r>
    <d v="2012-08-05T00:00:00"/>
    <x v="1"/>
    <n v="3"/>
    <x v="1"/>
  </r>
  <r>
    <d v="2012-08-08T00:00:00"/>
    <x v="5"/>
    <n v="0"/>
    <x v="2"/>
  </r>
  <r>
    <d v="2012-08-10T00:00:00"/>
    <x v="5"/>
    <n v="0"/>
    <x v="2"/>
  </r>
  <r>
    <d v="2012-08-12T00:00:00"/>
    <x v="5"/>
    <n v="0"/>
    <x v="2"/>
  </r>
  <r>
    <d v="2012-08-13T00:00:00"/>
    <x v="5"/>
    <n v="0"/>
    <x v="2"/>
  </r>
  <r>
    <d v="2012-08-16T00:00:00"/>
    <x v="5"/>
    <n v="0"/>
    <x v="2"/>
  </r>
  <r>
    <d v="2012-08-18T00:00:00"/>
    <x v="5"/>
    <n v="0"/>
    <x v="2"/>
  </r>
  <r>
    <d v="2012-08-21T00:00:00"/>
    <x v="5"/>
    <n v="0"/>
    <x v="2"/>
  </r>
  <r>
    <d v="2012-08-22T00:00:00"/>
    <x v="5"/>
    <n v="0"/>
    <x v="2"/>
  </r>
  <r>
    <d v="2012-08-26T00:00:00"/>
    <x v="5"/>
    <n v="0"/>
    <x v="2"/>
  </r>
  <r>
    <d v="2012-08-27T00:00:00"/>
    <x v="5"/>
    <n v="0"/>
    <x v="2"/>
  </r>
  <r>
    <d v="2012-08-29T00:00:00"/>
    <x v="5"/>
    <n v="0"/>
    <x v="2"/>
  </r>
  <r>
    <d v="2012-08-30T00:00:00"/>
    <x v="5"/>
    <n v="0"/>
    <x v="2"/>
  </r>
  <r>
    <d v="2012-09-01T00:00:00"/>
    <x v="5"/>
    <n v="0"/>
    <x v="2"/>
  </r>
  <r>
    <d v="2012-09-02T00:00:00"/>
    <x v="5"/>
    <n v="0"/>
    <x v="2"/>
  </r>
  <r>
    <d v="2012-09-03T00:00:00"/>
    <x v="5"/>
    <n v="0"/>
    <x v="2"/>
  </r>
  <r>
    <d v="2012-09-04T00:00:00"/>
    <x v="5"/>
    <n v="0"/>
    <x v="2"/>
  </r>
  <r>
    <d v="2012-09-05T00:00:00"/>
    <x v="5"/>
    <n v="0"/>
    <x v="2"/>
  </r>
  <r>
    <d v="2012-09-06T00:00:00"/>
    <x v="5"/>
    <n v="0"/>
    <x v="2"/>
  </r>
  <r>
    <d v="2012-09-07T00:00:00"/>
    <x v="5"/>
    <n v="0"/>
    <x v="2"/>
  </r>
  <r>
    <d v="2012-09-08T00:00:00"/>
    <x v="5"/>
    <n v="0"/>
    <x v="2"/>
  </r>
  <r>
    <d v="2012-09-09T00:00:00"/>
    <x v="5"/>
    <n v="0"/>
    <x v="2"/>
  </r>
  <r>
    <d v="2012-09-10T00:00:00"/>
    <x v="5"/>
    <n v="0"/>
    <x v="2"/>
  </r>
  <r>
    <d v="2012-09-11T00:00:00"/>
    <x v="5"/>
    <n v="0"/>
    <x v="2"/>
  </r>
  <r>
    <d v="2012-08-24T00:00:00"/>
    <x v="5"/>
    <n v="0"/>
    <x v="3"/>
  </r>
  <r>
    <d v="2012-07-02T00:00:00"/>
    <x v="0"/>
    <n v="2"/>
    <x v="4"/>
  </r>
  <r>
    <d v="2012-07-02T00:00:00"/>
    <x v="0"/>
    <n v="2"/>
    <x v="4"/>
  </r>
  <r>
    <d v="2012-07-03T00:00:00"/>
    <x v="0"/>
    <n v="2"/>
    <x v="4"/>
  </r>
  <r>
    <d v="2012-07-04T00:00:00"/>
    <x v="0"/>
    <n v="2"/>
    <x v="4"/>
  </r>
  <r>
    <d v="2012-07-17T00:00:00"/>
    <x v="1"/>
    <n v="2"/>
    <x v="4"/>
  </r>
  <r>
    <d v="2012-07-26T00:00:00"/>
    <x v="2"/>
    <n v="2"/>
    <x v="4"/>
  </r>
  <r>
    <d v="2012-07-26T00:00:00"/>
    <x v="2"/>
    <n v="2"/>
    <x v="4"/>
  </r>
  <r>
    <d v="2012-07-26T00:00:00"/>
    <x v="1"/>
    <n v="2"/>
    <x v="4"/>
  </r>
  <r>
    <d v="2012-07-26T00:00:00"/>
    <x v="1"/>
    <n v="2"/>
    <x v="4"/>
  </r>
  <r>
    <d v="2012-07-26T00:00:00"/>
    <x v="6"/>
    <n v="2"/>
    <x v="4"/>
  </r>
  <r>
    <d v="2012-07-26T00:00:00"/>
    <x v="6"/>
    <n v="2"/>
    <x v="4"/>
  </r>
  <r>
    <d v="2012-07-27T00:00:00"/>
    <x v="2"/>
    <n v="2"/>
    <x v="4"/>
  </r>
  <r>
    <d v="2012-07-27T00:00:00"/>
    <x v="2"/>
    <n v="2"/>
    <x v="4"/>
  </r>
  <r>
    <d v="2012-07-27T00:00:00"/>
    <x v="2"/>
    <n v="2"/>
    <x v="4"/>
  </r>
  <r>
    <d v="2012-07-28T00:00:00"/>
    <x v="1"/>
    <n v="2"/>
    <x v="4"/>
  </r>
  <r>
    <d v="2012-07-28T00:00:00"/>
    <x v="1"/>
    <n v="2"/>
    <x v="4"/>
  </r>
  <r>
    <d v="2012-07-28T00:00:00"/>
    <x v="1"/>
    <n v="2"/>
    <x v="4"/>
  </r>
  <r>
    <d v="2012-07-29T00:00:00"/>
    <x v="3"/>
    <n v="2"/>
    <x v="4"/>
  </r>
  <r>
    <d v="2012-07-29T00:00:00"/>
    <x v="1"/>
    <n v="2"/>
    <x v="4"/>
  </r>
  <r>
    <d v="2012-07-30T00:00:00"/>
    <x v="2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0T00:00:00"/>
    <x v="1"/>
    <n v="2"/>
    <x v="4"/>
  </r>
  <r>
    <d v="2012-07-31T00:00:00"/>
    <x v="1"/>
    <n v="2"/>
    <x v="4"/>
  </r>
  <r>
    <d v="2012-07-31T00:00:00"/>
    <x v="1"/>
    <n v="2"/>
    <x v="4"/>
  </r>
  <r>
    <d v="2012-07-31T00:00:00"/>
    <x v="1"/>
    <n v="2"/>
    <x v="4"/>
  </r>
  <r>
    <d v="2012-07-31T00:00:00"/>
    <x v="1"/>
    <n v="2"/>
    <x v="4"/>
  </r>
  <r>
    <d v="2012-07-31T00:00:00"/>
    <x v="1"/>
    <n v="2"/>
    <x v="4"/>
  </r>
  <r>
    <d v="2012-07-31T00:00:00"/>
    <x v="1"/>
    <n v="2"/>
    <x v="4"/>
  </r>
  <r>
    <d v="2012-07-31T00:00:00"/>
    <x v="1"/>
    <n v="2"/>
    <x v="4"/>
  </r>
  <r>
    <d v="2012-07-31T00:00:00"/>
    <x v="1"/>
    <n v="2"/>
    <x v="4"/>
  </r>
  <r>
    <d v="2012-07-31T00:00:00"/>
    <x v="2"/>
    <n v="2"/>
    <x v="4"/>
  </r>
  <r>
    <d v="2012-07-31T00:00:00"/>
    <x v="2"/>
    <n v="2"/>
    <x v="4"/>
  </r>
  <r>
    <d v="2012-07-31T00:00:00"/>
    <x v="2"/>
    <n v="2"/>
    <x v="4"/>
  </r>
  <r>
    <d v="2012-07-31T00:00:00"/>
    <x v="2"/>
    <n v="2"/>
    <x v="4"/>
  </r>
  <r>
    <d v="2012-07-31T00:00:00"/>
    <x v="2"/>
    <n v="2"/>
    <x v="4"/>
  </r>
  <r>
    <d v="2012-07-31T00:00:00"/>
    <x v="2"/>
    <n v="2"/>
    <x v="4"/>
  </r>
  <r>
    <d v="2012-07-31T00:00:00"/>
    <x v="2"/>
    <n v="2"/>
    <x v="4"/>
  </r>
  <r>
    <d v="2012-08-02T00:00:00"/>
    <x v="1"/>
    <n v="2"/>
    <x v="4"/>
  </r>
  <r>
    <d v="2012-08-05T00:00:00"/>
    <x v="1"/>
    <n v="2"/>
    <x v="4"/>
  </r>
  <r>
    <d v="2012-08-05T00:00:00"/>
    <x v="1"/>
    <n v="2"/>
    <x v="4"/>
  </r>
  <r>
    <d v="2012-08-05T00:00:00"/>
    <x v="3"/>
    <n v="2"/>
    <x v="4"/>
  </r>
  <r>
    <d v="2012-08-09T00:00:00"/>
    <x v="2"/>
    <n v="2"/>
    <x v="4"/>
  </r>
  <r>
    <d v="2012-08-11T00:00:00"/>
    <x v="2"/>
    <n v="2"/>
    <x v="4"/>
  </r>
  <r>
    <d v="2012-08-17T00:00:00"/>
    <x v="4"/>
    <n v="2"/>
    <x v="4"/>
  </r>
  <r>
    <d v="2012-08-19T00:00:00"/>
    <x v="4"/>
    <n v="2"/>
    <x v="4"/>
  </r>
  <r>
    <d v="2012-08-19T00:00:00"/>
    <x v="4"/>
    <n v="2"/>
    <x v="4"/>
  </r>
  <r>
    <d v="2012-08-19T00:00:00"/>
    <x v="4"/>
    <n v="2"/>
    <x v="4"/>
  </r>
  <r>
    <d v="2012-08-20T00:00:00"/>
    <x v="4"/>
    <n v="2"/>
    <x v="4"/>
  </r>
  <r>
    <d v="2012-08-23T00:00:00"/>
    <x v="4"/>
    <n v="2"/>
    <x v="4"/>
  </r>
  <r>
    <d v="2012-08-28T00:00:00"/>
    <x v="4"/>
    <n v="2"/>
    <x v="4"/>
  </r>
  <r>
    <d v="2012-08-31T00:00:00"/>
    <x v="3"/>
    <n v="2"/>
    <x v="4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  <r>
    <m/>
    <x v="7"/>
    <m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1">
  <r>
    <d v="2012-06-13T00:00:00"/>
    <x v="0"/>
    <x v="0"/>
    <s v="yes"/>
    <s v="yes"/>
    <m/>
  </r>
  <r>
    <d v="2012-06-14T00:00:00"/>
    <x v="0"/>
    <x v="0"/>
    <s v="yes"/>
    <s v="yes"/>
    <m/>
  </r>
  <r>
    <d v="2012-06-15T00:00:00"/>
    <x v="1"/>
    <x v="1"/>
    <s v="yes"/>
    <s v="yes"/>
    <m/>
  </r>
  <r>
    <d v="2012-06-16T00:00:00"/>
    <x v="0"/>
    <x v="0"/>
    <s v="yes"/>
    <s v="no"/>
    <s v="video dead batt"/>
  </r>
  <r>
    <d v="2012-06-17T00:00:00"/>
    <x v="0"/>
    <x v="0"/>
    <s v="yes"/>
    <s v="no"/>
    <m/>
  </r>
  <r>
    <d v="2012-06-18T00:00:00"/>
    <x v="1"/>
    <x v="2"/>
    <s v="yes"/>
    <s v="yes"/>
    <m/>
  </r>
  <r>
    <d v="2012-06-19T00:00:00"/>
    <x v="0"/>
    <x v="0"/>
    <s v="yes"/>
    <s v="no"/>
    <m/>
  </r>
  <r>
    <d v="2012-06-20T00:00:00"/>
    <x v="1"/>
    <x v="2"/>
    <s v="yes"/>
    <s v="no"/>
    <m/>
  </r>
  <r>
    <d v="2012-06-21T00:00:00"/>
    <x v="0"/>
    <x v="0"/>
    <s v="yes"/>
    <s v="no"/>
    <m/>
  </r>
  <r>
    <d v="2012-06-22T00:00:00"/>
    <x v="2"/>
    <x v="1"/>
    <s v="no"/>
    <s v="no"/>
    <m/>
  </r>
  <r>
    <d v="2012-06-23T00:00:00"/>
    <x v="0"/>
    <x v="0"/>
    <s v="yes"/>
    <s v="no"/>
    <m/>
  </r>
  <r>
    <d v="2012-06-24T00:00:00"/>
    <x v="0"/>
    <x v="0"/>
    <s v="yes"/>
    <s v="no"/>
    <m/>
  </r>
  <r>
    <d v="2012-06-25T00:00:00"/>
    <x v="2"/>
    <x v="3"/>
    <s v="no"/>
    <s v="no"/>
    <m/>
  </r>
  <r>
    <d v="2012-06-26T00:00:00"/>
    <x v="2"/>
    <x v="3"/>
    <s v="no"/>
    <s v="no"/>
    <m/>
  </r>
  <r>
    <d v="2012-06-27T00:00:00"/>
    <x v="0"/>
    <x v="0"/>
    <s v="yes"/>
    <s v="yes"/>
    <s v="Last day of 2 week allowance to run livebox"/>
  </r>
  <r>
    <d v="2012-06-28T00:00:00"/>
    <x v="0"/>
    <x v="0"/>
    <s v="yes"/>
    <s v="yes"/>
    <m/>
  </r>
  <r>
    <d v="2012-06-29T00:00:00"/>
    <x v="0"/>
    <x v="0"/>
    <s v="yes"/>
    <s v="yes"/>
    <m/>
  </r>
  <r>
    <d v="2012-06-30T00:00:00"/>
    <x v="1"/>
    <x v="1"/>
    <s v="no"/>
    <s v="yes"/>
    <m/>
  </r>
  <r>
    <d v="2012-07-01T00:00:00"/>
    <x v="0"/>
    <x v="0"/>
    <s v="no"/>
    <s v="yes"/>
    <s v="started @ 1100"/>
  </r>
  <r>
    <d v="2012-07-02T00:00:00"/>
    <x v="0"/>
    <x v="0"/>
    <s v="no"/>
    <s v="yes"/>
    <s v="0900 to 1430 OFF"/>
  </r>
  <r>
    <d v="2012-07-03T00:00:00"/>
    <x v="0"/>
    <x v="0"/>
    <s v="no"/>
    <s v="yes"/>
    <m/>
  </r>
  <r>
    <d v="2012-07-04T00:00:00"/>
    <x v="0"/>
    <x v="0"/>
    <s v="no"/>
    <s v="yes"/>
    <m/>
  </r>
  <r>
    <d v="2012-07-05T00:00:00"/>
    <x v="0"/>
    <x v="0"/>
    <s v="yes"/>
    <s v="yes"/>
    <m/>
  </r>
  <r>
    <d v="2012-07-06T00:00:00"/>
    <x v="1"/>
    <x v="4"/>
    <s v="yes"/>
    <s v="yes"/>
    <m/>
  </r>
  <r>
    <d v="2012-07-07T00:00:00"/>
    <x v="0"/>
    <x v="0"/>
    <s v="yes"/>
    <s v="yes"/>
    <m/>
  </r>
  <r>
    <d v="2012-07-08T00:00:00"/>
    <x v="0"/>
    <x v="0"/>
    <s v="no"/>
    <s v="yes"/>
    <m/>
  </r>
  <r>
    <d v="2012-07-09T00:00:00"/>
    <x v="0"/>
    <x v="0"/>
    <s v="yes"/>
    <s v="yes"/>
    <s v="0900 to 1430 OFF"/>
  </r>
  <r>
    <d v="2012-07-10T00:00:00"/>
    <x v="0"/>
    <x v="0"/>
    <s v="yes"/>
    <s v="no"/>
    <m/>
  </r>
  <r>
    <d v="2012-07-11T00:00:00"/>
    <x v="1"/>
    <x v="5"/>
    <s v="no"/>
    <s v="yes"/>
    <m/>
  </r>
  <r>
    <d v="2012-07-12T00:00:00"/>
    <x v="1"/>
    <x v="6"/>
    <s v="yes"/>
    <s v="yes"/>
    <m/>
  </r>
  <r>
    <d v="2012-07-13T00:00:00"/>
    <x v="0"/>
    <x v="0"/>
    <s v="yes"/>
    <s v="yes"/>
    <m/>
  </r>
  <r>
    <d v="2012-07-14T00:00:00"/>
    <x v="1"/>
    <x v="7"/>
    <s v="yes"/>
    <s v="no"/>
    <s v="video dead batt"/>
  </r>
  <r>
    <d v="2012-07-15T00:00:00"/>
    <x v="3"/>
    <x v="7"/>
    <s v="yes"/>
    <s v="no"/>
    <m/>
  </r>
  <r>
    <d v="2012-07-16T00:00:00"/>
    <x v="1"/>
    <x v="7"/>
    <s v="yes"/>
    <s v="yes"/>
    <s v="removed paddle"/>
  </r>
  <r>
    <d v="2012-07-17T00:00:00"/>
    <x v="0"/>
    <x v="0"/>
    <s v="no"/>
    <s v="yes"/>
    <s v="removed paddles"/>
  </r>
  <r>
    <d v="2012-07-18T00:00:00"/>
    <x v="2"/>
    <x v="8"/>
    <s v="no"/>
    <s v="no"/>
    <m/>
  </r>
  <r>
    <d v="2012-07-19T00:00:00"/>
    <x v="2"/>
    <x v="8"/>
    <s v="no"/>
    <s v="no"/>
    <m/>
  </r>
  <r>
    <d v="2012-07-20T00:00:00"/>
    <x v="2"/>
    <x v="8"/>
    <s v="no"/>
    <s v="no"/>
    <m/>
  </r>
  <r>
    <d v="2012-07-21T00:00:00"/>
    <x v="0"/>
    <x v="0"/>
    <s v="yes"/>
    <s v="yes"/>
    <s v="update 7/21 data fields"/>
  </r>
  <r>
    <d v="2012-07-22T00:00:00"/>
    <x v="0"/>
    <x v="0"/>
    <s v="yes"/>
    <s v="yes"/>
    <m/>
  </r>
  <r>
    <d v="2012-07-23T00:00:00"/>
    <x v="1"/>
    <x v="5"/>
    <s v="yes"/>
    <s v="no"/>
    <m/>
  </r>
  <r>
    <d v="2012-07-24T00:00:00"/>
    <x v="1"/>
    <x v="4"/>
    <s v="yes"/>
    <s v="no"/>
    <m/>
  </r>
  <r>
    <d v="2012-07-25T00:00:00"/>
    <x v="1"/>
    <x v="4"/>
    <s v="yes"/>
    <s v="yes"/>
    <m/>
  </r>
  <r>
    <d v="2012-07-26T00:00:00"/>
    <x v="0"/>
    <x v="0"/>
    <s v="no"/>
    <s v="yes"/>
    <m/>
  </r>
  <r>
    <d v="2012-07-27T00:00:00"/>
    <x v="0"/>
    <x v="0"/>
    <s v="yes"/>
    <s v="yes"/>
    <m/>
  </r>
  <r>
    <d v="2012-07-28T00:00:00"/>
    <x v="0"/>
    <x v="0"/>
    <s v="yes"/>
    <s v="yes"/>
    <m/>
  </r>
  <r>
    <d v="2012-07-29T00:00:00"/>
    <x v="0"/>
    <x v="0"/>
    <s v="yes"/>
    <s v="yes"/>
    <m/>
  </r>
  <r>
    <d v="2012-07-30T00:00:00"/>
    <x v="0"/>
    <x v="0"/>
    <s v="no"/>
    <s v="yes"/>
    <s v="First day of live box allowed during personnel presence"/>
  </r>
  <r>
    <d v="2012-07-31T00:00:00"/>
    <x v="0"/>
    <x v="0"/>
    <s v="yes"/>
    <s v="yes"/>
    <m/>
  </r>
  <r>
    <d v="2012-08-01T00:00:00"/>
    <x v="0"/>
    <x v="9"/>
    <s v="no"/>
    <s v="no"/>
    <m/>
  </r>
  <r>
    <d v="2012-08-02T00:00:00"/>
    <x v="0"/>
    <x v="9"/>
    <s v="no"/>
    <s v="yes"/>
    <m/>
  </r>
  <r>
    <d v="2012-08-03T00:00:00"/>
    <x v="1"/>
    <x v="2"/>
    <s v="yes"/>
    <s v="no"/>
    <m/>
  </r>
  <r>
    <d v="2012-08-04T00:00:00"/>
    <x v="0"/>
    <x v="9"/>
    <s v="yes"/>
    <s v="yes"/>
    <m/>
  </r>
  <r>
    <d v="2012-08-05T00:00:00"/>
    <x v="0"/>
    <x v="0"/>
    <s v="yes"/>
    <s v="yes"/>
    <m/>
  </r>
  <r>
    <d v="2012-08-06T00:00:00"/>
    <x v="1"/>
    <x v="4"/>
    <s v="no"/>
    <s v="no"/>
    <m/>
  </r>
  <r>
    <d v="2012-08-07T00:00:00"/>
    <x v="0"/>
    <x v="0"/>
    <s v="yes"/>
    <s v="no"/>
    <s v="video dead batt"/>
  </r>
  <r>
    <d v="2012-08-08T00:00:00"/>
    <x v="0"/>
    <x v="0"/>
    <s v="no"/>
    <s v="yes"/>
    <m/>
  </r>
  <r>
    <d v="2012-08-09T00:00:00"/>
    <x v="1"/>
    <x v="7"/>
    <s v="no"/>
    <s v="yes"/>
    <m/>
  </r>
  <r>
    <d v="2012-08-10T00:00:00"/>
    <x v="0"/>
    <x v="0"/>
    <s v="yes"/>
    <s v="no"/>
    <m/>
  </r>
  <r>
    <d v="2012-08-11T00:00:00"/>
    <x v="0"/>
    <x v="0"/>
    <s v="yes"/>
    <s v="yes"/>
    <m/>
  </r>
  <r>
    <d v="2012-08-12T00:00:00"/>
    <x v="0"/>
    <x v="0"/>
    <s v="yes"/>
    <s v="no"/>
    <s v="worked on camera issue"/>
  </r>
  <r>
    <d v="2012-08-13T00:00:00"/>
    <x v="2"/>
    <x v="10"/>
    <s v="no"/>
    <s v="no"/>
    <m/>
  </r>
  <r>
    <d v="2012-08-14T00:00:00"/>
    <x v="0"/>
    <x v="0"/>
    <s v="yes"/>
    <s v="no"/>
    <m/>
  </r>
  <r>
    <d v="2012-08-15T00:00:00"/>
    <x v="0"/>
    <x v="0"/>
    <s v="yes"/>
    <s v="yes"/>
    <s v="reconx picture taken "/>
  </r>
  <r>
    <d v="2012-08-16T00:00:00"/>
    <x v="0"/>
    <x v="0"/>
    <s v="yes"/>
    <s v="no"/>
    <s v="Scott fixes camera"/>
  </r>
  <r>
    <d v="2012-08-17T00:00:00"/>
    <x v="0"/>
    <x v="0"/>
    <s v="yes"/>
    <s v="yes"/>
    <m/>
  </r>
  <r>
    <d v="2012-08-18T00:00:00"/>
    <x v="0"/>
    <x v="0"/>
    <s v="yes"/>
    <s v="yes"/>
    <m/>
  </r>
  <r>
    <d v="2012-08-19T00:00:00"/>
    <x v="0"/>
    <x v="0"/>
    <s v="no"/>
    <s v="yes"/>
    <m/>
  </r>
  <r>
    <d v="2012-08-20T00:00:00"/>
    <x v="0"/>
    <x v="0"/>
    <s v="no"/>
    <s v="yes"/>
    <m/>
  </r>
  <r>
    <d v="2012-08-21T00:00:00"/>
    <x v="0"/>
    <x v="0"/>
    <s v="yes"/>
    <s v="yes"/>
    <m/>
  </r>
  <r>
    <d v="2012-08-22T00:00:00"/>
    <x v="0"/>
    <x v="0"/>
    <s v="yes"/>
    <s v="no"/>
    <s v="dead battery"/>
  </r>
  <r>
    <d v="2012-08-23T00:00:00"/>
    <x v="0"/>
    <x v="0"/>
    <s v="no"/>
    <s v="yes"/>
    <s v="partial camera issues"/>
  </r>
  <r>
    <d v="2012-08-24T00:00:00"/>
    <x v="0"/>
    <x v="0"/>
    <s v="no"/>
    <s v="yes"/>
    <m/>
  </r>
  <r>
    <d v="2012-08-25T00:00:00"/>
    <x v="0"/>
    <x v="0"/>
    <s v="yes"/>
    <s v="no"/>
    <s v="camera issues"/>
  </r>
  <r>
    <d v="2012-08-26T00:00:00"/>
    <x v="0"/>
    <x v="0"/>
    <s v="yes"/>
    <s v="no"/>
    <s v="camera issues"/>
  </r>
  <r>
    <d v="2012-08-27T00:00:00"/>
    <x v="0"/>
    <x v="0"/>
    <s v="no"/>
    <s v="yes"/>
    <m/>
  </r>
  <r>
    <d v="2012-08-28T00:00:00"/>
    <x v="0"/>
    <x v="0"/>
    <s v="no"/>
    <s v="yes"/>
    <m/>
  </r>
  <r>
    <d v="2012-08-29T00:00:00"/>
    <x v="0"/>
    <x v="0"/>
    <s v="yes"/>
    <s v="no"/>
    <s v="camera issues"/>
  </r>
  <r>
    <d v="2012-08-30T00:00:00"/>
    <x v="0"/>
    <x v="0"/>
    <s v="no"/>
    <s v="yes"/>
    <s v="fixed"/>
  </r>
  <r>
    <d v="2012-08-31T00:00:00"/>
    <x v="0"/>
    <x v="0"/>
    <s v="no"/>
    <s v="yes"/>
    <m/>
  </r>
  <r>
    <d v="2012-09-01T00:00:00"/>
    <x v="0"/>
    <x v="0"/>
    <s v="no"/>
    <s v="yes"/>
    <m/>
  </r>
  <r>
    <d v="2012-09-02T00:00:00"/>
    <x v="0"/>
    <x v="0"/>
    <s v="no"/>
    <s v="yes"/>
    <m/>
  </r>
  <r>
    <d v="2012-09-03T00:00:00"/>
    <x v="0"/>
    <x v="0"/>
    <s v="no"/>
    <s v="yes"/>
    <m/>
  </r>
  <r>
    <d v="2012-09-04T00:00:00"/>
    <x v="0"/>
    <x v="0"/>
    <s v="no"/>
    <s v="yes"/>
    <m/>
  </r>
  <r>
    <d v="2012-09-05T00:00:00"/>
    <x v="0"/>
    <x v="0"/>
    <s v="no"/>
    <s v="yes"/>
    <m/>
  </r>
  <r>
    <d v="2012-09-06T00:00:00"/>
    <x v="0"/>
    <x v="0"/>
    <s v="no"/>
    <s v="yes"/>
    <m/>
  </r>
  <r>
    <d v="2012-09-07T00:00:00"/>
    <x v="0"/>
    <x v="0"/>
    <s v="no"/>
    <s v="yes"/>
    <m/>
  </r>
  <r>
    <d v="2012-09-08T00:00:00"/>
    <x v="0"/>
    <x v="0"/>
    <s v="no"/>
    <s v="yes"/>
    <m/>
  </r>
  <r>
    <d v="2012-09-09T00:00:00"/>
    <x v="0"/>
    <x v="0"/>
    <s v="no"/>
    <s v="yes"/>
    <m/>
  </r>
  <r>
    <d v="2012-09-10T00:00:00"/>
    <x v="0"/>
    <x v="0"/>
    <s v="no"/>
    <s v="yes"/>
    <m/>
  </r>
  <r>
    <d v="2012-09-11T00:00:00"/>
    <x v="0"/>
    <x v="0"/>
    <s v="no"/>
    <s v="yes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3" minRefreshableVersion="3" useAutoFormatting="1" itemPrintTitles="1" createdVersion="4" indent="0" outline="1" outlineData="1" multipleFieldFilters="0" rowHeaderCaption="Date">
  <location ref="T3:V35" firstHeaderRow="1" firstDataRow="2" firstDataCol="1"/>
  <pivotFields count="12">
    <pivotField axis="axisRow" numFmtId="14" showAll="0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umFmtId="21" showAll="0"/>
    <pivotField numFmtId="165" showAll="0"/>
    <pivotField showAll="0"/>
    <pivotField showAll="0"/>
    <pivotField showAll="0"/>
    <pivotField dataField="1" showAll="0"/>
    <pivotField showAll="0"/>
    <pivotField showAll="0" defaultSubtotal="0"/>
    <pivotField showAll="0"/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Fish Observed" fld="6" subtotal="count" baseField="0" baseItem="0"/>
    <dataField name="Expanded Net Count" fld="11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3" minRefreshableVersion="3" useAutoFormatting="1" itemPrintTitles="1" createdVersion="4" indent="0" outline="1" outlineData="1" multipleFieldFilters="0" rowHeaderCaption="Date">
  <location ref="K3:M83" firstHeaderRow="1" firstDataRow="2" firstDataCol="1"/>
  <pivotFields count="12">
    <pivotField axis="axisRow" numFmtId="14" showAll="0" sortType="ascending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umFmtId="21" showAll="0"/>
    <pivotField numFmtId="165" showAll="0"/>
    <pivotField showAll="0"/>
    <pivotField showAll="0"/>
    <pivotField showAll="0"/>
    <pivotField dataField="1" showAll="0"/>
    <pivotField showAll="0"/>
    <pivotField showAll="0" defaultSubtotal="0"/>
    <pivotField showAll="0"/>
    <pivotField showAll="0"/>
    <pivotField dataField="1" showAll="0"/>
  </pivotFields>
  <rowFields count="1">
    <field x="0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Fields count="1">
    <field x="-2"/>
  </colFields>
  <colItems count="2">
    <i>
      <x/>
    </i>
    <i i="1">
      <x v="1"/>
    </i>
  </colItems>
  <dataFields count="2">
    <dataField name="Fish Observed" fld="6" subtotal="count" baseField="0" baseItem="0"/>
    <dataField name="Expanded Net Count" fld="11" baseField="0" baseItem="0"/>
  </dataFields>
  <formats count="10">
    <format dxfId="9">
      <pivotArea collapsedLevelsAreSubtotals="1" fieldPosition="0">
        <references count="2">
          <reference field="4294967294" count="1" selected="0">
            <x v="0"/>
          </reference>
          <reference field="0" count="12"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0"/>
          </reference>
          <reference field="0" count="12"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7">
      <pivotArea dataOnly="0" labelOnly="1" fieldPosition="0">
        <references count="1">
          <reference field="0" count="12"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6">
      <pivotArea dataOnly="0" fieldPosition="0">
        <references count="1">
          <reference field="0" count="1">
            <x v="20"/>
          </reference>
        </references>
      </pivotArea>
    </format>
    <format dxfId="5">
      <pivotArea collapsedLevelsAreSubtotals="1" fieldPosition="0">
        <references count="1">
          <reference field="0" count="9">
            <x v="21"/>
            <x v="22"/>
            <x v="23"/>
            <x v="24"/>
            <x v="25"/>
            <x v="26"/>
            <x v="27"/>
            <x v="28"/>
            <x v="29"/>
          </reference>
        </references>
      </pivotArea>
    </format>
    <format dxfId="4">
      <pivotArea dataOnly="0" labelOnly="1" fieldPosition="0">
        <references count="1">
          <reference field="0" count="9">
            <x v="21"/>
            <x v="22"/>
            <x v="23"/>
            <x v="24"/>
            <x v="25"/>
            <x v="26"/>
            <x v="27"/>
            <x v="28"/>
            <x v="29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0"/>
          </reference>
          <reference field="0" count="2">
            <x v="30"/>
            <x v="31"/>
          </reference>
        </references>
      </pivotArea>
    </format>
    <format dxfId="2">
      <pivotArea dataOnly="0" labelOnly="1" fieldPosition="0">
        <references count="1">
          <reference field="0" count="2">
            <x v="30"/>
            <x v="31"/>
          </reference>
        </references>
      </pivotArea>
    </format>
    <format dxfId="1">
      <pivotArea collapsedLevelsAreSubtotals="1" fieldPosition="0">
        <references count="1">
          <reference field="0" count="12"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</reference>
        </references>
      </pivotArea>
    </format>
    <format dxfId="0">
      <pivotArea dataOnly="0" labelOnly="1" fieldPosition="0">
        <references count="1">
          <reference field="0" count="12"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1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8" firstHeaderRow="1" firstDataRow="1" firstDataCol="1" rowPageCount="1" colPageCount="1"/>
  <pivotFields count="4">
    <pivotField showAll="0"/>
    <pivotField axis="axisRow" showAll="0">
      <items count="9">
        <item x="0"/>
        <item x="2"/>
        <item x="4"/>
        <item x="5"/>
        <item x="3"/>
        <item x="1"/>
        <item x="6"/>
        <item x="7"/>
        <item t="default"/>
      </items>
    </pivotField>
    <pivotField dataField="1" showAll="0"/>
    <pivotField axis="axisPage" multipleItemSelectionAllowed="1" showAll="0">
      <items count="7">
        <item x="1"/>
        <item h="1" x="0"/>
        <item h="1" x="2"/>
        <item h="1" x="3"/>
        <item h="1" x="4"/>
        <item h="1" x="5"/>
        <item t="default"/>
      </items>
    </pivotField>
  </pivotFields>
  <rowFields count="1">
    <field x="1"/>
  </rowFields>
  <rowItems count="5">
    <i>
      <x v="1"/>
    </i>
    <i>
      <x v="2"/>
    </i>
    <i>
      <x v="4"/>
    </i>
    <i>
      <x v="5"/>
    </i>
    <i t="grand">
      <x/>
    </i>
  </rowItems>
  <colItems count="1">
    <i/>
  </colItems>
  <pageFields count="1">
    <pageField fld="3" hier="-1"/>
  </pageFields>
  <dataFields count="1">
    <dataField name="Count of Capture Code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F5" firstHeaderRow="1" firstDataRow="2" firstDataCol="1" rowPageCount="1" colPageCount="1"/>
  <pivotFields count="6">
    <pivotField numFmtId="14" showAll="0"/>
    <pivotField axis="axisPage" dataField="1" multipleItemSelectionAllowed="1" showAll="0">
      <items count="5">
        <item x="2"/>
        <item h="1" x="1"/>
        <item h="1" x="3"/>
        <item h="1" x="0"/>
        <item t="default"/>
      </items>
    </pivotField>
    <pivotField axis="axisCol" showAll="0">
      <items count="12">
        <item x="6"/>
        <item x="5"/>
        <item x="2"/>
        <item x="4"/>
        <item x="7"/>
        <item x="10"/>
        <item x="8"/>
        <item x="1"/>
        <item x="3"/>
        <item x="9"/>
        <item x="0"/>
        <item t="default"/>
      </items>
    </pivotField>
    <pivotField showAll="0"/>
    <pivotField showAll="0"/>
    <pivotField showAll="0"/>
  </pivotFields>
  <rowItems count="1">
    <i/>
  </rowItems>
  <colFields count="1">
    <field x="2"/>
  </colFields>
  <colItems count="5">
    <i>
      <x v="5"/>
    </i>
    <i>
      <x v="6"/>
    </i>
    <i>
      <x v="7"/>
    </i>
    <i>
      <x v="8"/>
    </i>
    <i t="grand">
      <x/>
    </i>
  </colItems>
  <pageFields count="1">
    <pageField fld="1" hier="-1"/>
  </pageFields>
  <dataFields count="1">
    <dataField name="Count of Wheel Operating" fld="1" subtotal="count" baseField="0" baseItem="0"/>
  </dataField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FC_CSOT_2012-08-17_000000_P095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C_CSOT_2012-07-08_030000_HF_P12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sh%20Wheel%20Clips%202012\8-5-2012\fish152328_120805.mpg" TargetMode="External"/><Relationship Id="rId13" Type="http://schemas.openxmlformats.org/officeDocument/2006/relationships/hyperlink" Target="Fish%20Wheel%20Clips%202012\8-17-2012\FISH153458_120817.mpg" TargetMode="External"/><Relationship Id="rId18" Type="http://schemas.openxmlformats.org/officeDocument/2006/relationships/hyperlink" Target="Fish%20Wheel%20Clips%202012\8-19-2012\COHO221015_120819.mpg" TargetMode="External"/><Relationship Id="rId3" Type="http://schemas.openxmlformats.org/officeDocument/2006/relationships/hyperlink" Target="Fish%20Wheel%20Clips%202012\7-30-2012\fish112036_120730.mpg" TargetMode="External"/><Relationship Id="rId21" Type="http://schemas.openxmlformats.org/officeDocument/2006/relationships/hyperlink" Target="Fish%20Wheel%20Clips%202012\8-24-2012\FISH095442_120825.mpg" TargetMode="External"/><Relationship Id="rId7" Type="http://schemas.openxmlformats.org/officeDocument/2006/relationships/hyperlink" Target="file:///H:\DCIM\100OLYMP\P8030413.JPG" TargetMode="External"/><Relationship Id="rId12" Type="http://schemas.openxmlformats.org/officeDocument/2006/relationships/hyperlink" Target="Fish%20Wheel%20Clips%202012\8-11-2012\FISH143649_120810.mpg" TargetMode="External"/><Relationship Id="rId17" Type="http://schemas.openxmlformats.org/officeDocument/2006/relationships/hyperlink" Target="Fish%20Wheel%20Clips%202012\8-19-2012\COHO164322_120819.mpg" TargetMode="External"/><Relationship Id="rId25" Type="http://schemas.openxmlformats.org/officeDocument/2006/relationships/drawing" Target="../drawings/drawing3.xml"/><Relationship Id="rId2" Type="http://schemas.openxmlformats.org/officeDocument/2006/relationships/hyperlink" Target="Pictures\Fish%20Wheel%20Fish\Chum\P7280396.JPG" TargetMode="External"/><Relationship Id="rId16" Type="http://schemas.openxmlformats.org/officeDocument/2006/relationships/hyperlink" Target="Fish%20Wheel%20Clips%202012\8-19-2012\FISH153140_120819.mpg" TargetMode="External"/><Relationship Id="rId20" Type="http://schemas.openxmlformats.org/officeDocument/2006/relationships/hyperlink" Target="Fish%20Wheel%20Clips%202012\8-24-2012\FISH090708_120825.mpg" TargetMode="External"/><Relationship Id="rId1" Type="http://schemas.openxmlformats.org/officeDocument/2006/relationships/hyperlink" Target="Pictures\Fish%20Wheel%20Fish\Chum\P7280393.JPG" TargetMode="External"/><Relationship Id="rId6" Type="http://schemas.openxmlformats.org/officeDocument/2006/relationships/hyperlink" Target="Fish%20Wheel%20Clips%202012\7-30-2012\fish212107_120729.mpg" TargetMode="External"/><Relationship Id="rId11" Type="http://schemas.openxmlformats.org/officeDocument/2006/relationships/hyperlink" Target="Fish%20Wheel%20Clips%202012\8-10-2012\CHUM150809_120809.mpg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Fish%20Wheel%20Clips%202012\7-30-2012\fish212041_120729.mpg" TargetMode="External"/><Relationship Id="rId15" Type="http://schemas.openxmlformats.org/officeDocument/2006/relationships/hyperlink" Target="Fish%20Wheel%20Clips%202012\8-19-2012\COHO163102_120819.mpg" TargetMode="External"/><Relationship Id="rId23" Type="http://schemas.openxmlformats.org/officeDocument/2006/relationships/hyperlink" Target="Fish%20Wheel%20Clips%202012\8-31-2012\FISH152535_120831.mpg" TargetMode="External"/><Relationship Id="rId10" Type="http://schemas.openxmlformats.org/officeDocument/2006/relationships/hyperlink" Target="Fish%20Wheel%20Clips%202012\8-5-2012\fish163329_120805.mpg" TargetMode="External"/><Relationship Id="rId19" Type="http://schemas.openxmlformats.org/officeDocument/2006/relationships/hyperlink" Target="Fish%20Wheel%20Clips%202012\8-23-2012" TargetMode="External"/><Relationship Id="rId4" Type="http://schemas.openxmlformats.org/officeDocument/2006/relationships/hyperlink" Target="Fish%20Wheel%20Clips%202012\7-30-2012\fish204900_120729.mpg" TargetMode="External"/><Relationship Id="rId9" Type="http://schemas.openxmlformats.org/officeDocument/2006/relationships/hyperlink" Target="Fish%20Wheel%20Clips%202012\8-5-2012\fish161033_120805.mpg" TargetMode="External"/><Relationship Id="rId14" Type="http://schemas.openxmlformats.org/officeDocument/2006/relationships/hyperlink" Target="Fish%20Wheel%20Clips%202012\8-17-2012\FISH195330_120817.mpg" TargetMode="External"/><Relationship Id="rId22" Type="http://schemas.openxmlformats.org/officeDocument/2006/relationships/hyperlink" Target="Fish%20Wheel%20Clips%202012\8-27-2012\vlcsnap-2012-08-28-13h15m58s224.pn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3"/>
  <sheetViews>
    <sheetView topLeftCell="A64" workbookViewId="0">
      <selection activeCell="G85" sqref="G85:G88"/>
    </sheetView>
  </sheetViews>
  <sheetFormatPr defaultRowHeight="15" x14ac:dyDescent="0.25"/>
  <cols>
    <col min="1" max="1" width="15.7109375" bestFit="1" customWidth="1"/>
    <col min="2" max="2" width="13.7109375" bestFit="1" customWidth="1"/>
    <col min="3" max="3" width="19.42578125" bestFit="1" customWidth="1"/>
    <col min="4" max="4" width="14.7109375" customWidth="1"/>
    <col min="5" max="5" width="19.42578125" bestFit="1" customWidth="1"/>
    <col min="7" max="7" width="21.85546875" bestFit="1" customWidth="1"/>
    <col min="8" max="8" width="19.42578125" bestFit="1" customWidth="1"/>
    <col min="9" max="9" width="5.42578125" customWidth="1"/>
    <col min="10" max="10" width="6" customWidth="1"/>
    <col min="11" max="11" width="11.28515625" customWidth="1"/>
    <col min="12" max="12" width="13.7109375" bestFit="1" customWidth="1"/>
    <col min="13" max="13" width="19.42578125" customWidth="1"/>
    <col min="14" max="14" width="4" customWidth="1"/>
    <col min="15" max="15" width="9.140625" style="17"/>
    <col min="16" max="16" width="13.7109375" bestFit="1" customWidth="1"/>
    <col min="17" max="17" width="19.42578125" bestFit="1" customWidth="1"/>
    <col min="20" max="20" width="11.28515625" bestFit="1" customWidth="1"/>
    <col min="21" max="21" width="13.7109375" bestFit="1" customWidth="1"/>
    <col min="22" max="22" width="19.42578125" bestFit="1" customWidth="1"/>
    <col min="23" max="23" width="3.7109375" customWidth="1"/>
  </cols>
  <sheetData>
    <row r="1" spans="1:26" s="16" customFormat="1" ht="24.75" customHeight="1" x14ac:dyDescent="0.3">
      <c r="B1" s="131" t="s">
        <v>30</v>
      </c>
      <c r="C1" s="131"/>
      <c r="D1" s="131"/>
      <c r="E1" s="131"/>
      <c r="K1" s="127" t="s">
        <v>25</v>
      </c>
      <c r="L1" s="127"/>
      <c r="M1" s="127"/>
      <c r="N1" s="127"/>
      <c r="O1" s="127"/>
      <c r="P1" s="127"/>
      <c r="Q1" s="127"/>
      <c r="S1" s="20"/>
      <c r="T1" s="129" t="s">
        <v>28</v>
      </c>
      <c r="U1" s="129"/>
      <c r="V1" s="129"/>
      <c r="W1" s="129"/>
      <c r="X1" s="129"/>
      <c r="Y1" s="129"/>
      <c r="Z1" s="129"/>
    </row>
    <row r="2" spans="1:26" ht="15.75" x14ac:dyDescent="0.25">
      <c r="B2" s="128" t="s">
        <v>27</v>
      </c>
      <c r="C2" s="128"/>
      <c r="D2" s="130" t="s">
        <v>29</v>
      </c>
      <c r="E2" s="130"/>
      <c r="F2" s="65" t="s">
        <v>39</v>
      </c>
    </row>
    <row r="3" spans="1:26" x14ac:dyDescent="0.25">
      <c r="A3" s="21" t="s">
        <v>1</v>
      </c>
      <c r="B3" s="22" t="s">
        <v>24</v>
      </c>
      <c r="C3" s="21" t="s">
        <v>26</v>
      </c>
      <c r="D3" s="22" t="s">
        <v>24</v>
      </c>
      <c r="E3" s="21" t="s">
        <v>26</v>
      </c>
      <c r="L3" s="9" t="s">
        <v>57</v>
      </c>
      <c r="O3" s="17">
        <f>K3</f>
        <v>0</v>
      </c>
      <c r="P3" t="str">
        <f t="shared" ref="P3" si="0">L3</f>
        <v>Values</v>
      </c>
      <c r="Q3" t="s">
        <v>26</v>
      </c>
      <c r="U3" s="9" t="s">
        <v>57</v>
      </c>
      <c r="X3" s="17">
        <f>T3</f>
        <v>0</v>
      </c>
      <c r="Y3" t="str">
        <f t="shared" ref="Y3:Y4" si="1">U3</f>
        <v>Values</v>
      </c>
      <c r="Z3" t="s">
        <v>26</v>
      </c>
    </row>
    <row r="4" spans="1:26" x14ac:dyDescent="0.25">
      <c r="A4" s="18">
        <v>41043</v>
      </c>
      <c r="B4" s="12">
        <f>IFERROR(VLOOKUP(A4,$O$4:$Q$75,2,FALSE),0)</f>
        <v>0</v>
      </c>
      <c r="C4" s="12">
        <f>IFERROR(VLOOKUP(A4,$O$4:$Q$75,3,FALSE),0)</f>
        <v>0</v>
      </c>
      <c r="D4" s="12">
        <f>IFERROR(VLOOKUP(A4,$X$4:$Z$50,2,FALSE),0)</f>
        <v>0</v>
      </c>
      <c r="E4" s="12">
        <f>IFERROR(VLOOKUP(A4,$X$4:$Z$50,3,FALSE),0)</f>
        <v>0</v>
      </c>
      <c r="F4" s="35">
        <f>C4+E4</f>
        <v>0</v>
      </c>
      <c r="K4" s="9" t="s">
        <v>1</v>
      </c>
      <c r="L4" t="s">
        <v>24</v>
      </c>
      <c r="M4" t="s">
        <v>26</v>
      </c>
      <c r="O4" s="17" t="str">
        <f t="shared" ref="O4:O19" si="2">K4</f>
        <v>Date</v>
      </c>
      <c r="P4" t="str">
        <f t="shared" ref="P4:P19" si="3">L4</f>
        <v>Fish Observed</v>
      </c>
      <c r="Q4" t="str">
        <f t="shared" ref="Q4:Q19" si="4">M4</f>
        <v>Expanded Net Count</v>
      </c>
      <c r="T4" s="9" t="s">
        <v>1</v>
      </c>
      <c r="U4" t="s">
        <v>24</v>
      </c>
      <c r="V4" t="s">
        <v>26</v>
      </c>
      <c r="X4" s="17" t="str">
        <f t="shared" ref="X4" si="5">T4</f>
        <v>Date</v>
      </c>
      <c r="Y4" t="str">
        <f t="shared" si="1"/>
        <v>Fish Observed</v>
      </c>
      <c r="Z4" t="str">
        <f t="shared" ref="Z4" si="6">V4</f>
        <v>Expanded Net Count</v>
      </c>
    </row>
    <row r="5" spans="1:26" x14ac:dyDescent="0.25">
      <c r="A5" s="18">
        <v>41044</v>
      </c>
      <c r="B5" s="12">
        <f t="shared" ref="B5:B68" si="7">IFERROR(VLOOKUP(A5,$O$4:$Q$75,2,FALSE),0)</f>
        <v>0</v>
      </c>
      <c r="C5" s="12">
        <f t="shared" ref="C5:C68" si="8">IFERROR(VLOOKUP(A5,$O$4:$Q$75,3,FALSE),0)</f>
        <v>0</v>
      </c>
      <c r="D5" s="12">
        <f t="shared" ref="D5:D68" si="9">IFERROR(VLOOKUP(A5,$X$4:$Z$50,2,FALSE),0)</f>
        <v>0</v>
      </c>
      <c r="E5" s="12">
        <f t="shared" ref="E5:E68" si="10">IFERROR(VLOOKUP(A5,$X$4:$Z$50,3,FALSE),0)</f>
        <v>0</v>
      </c>
      <c r="F5" s="35">
        <f t="shared" ref="F5:F40" si="11">C5+E5</f>
        <v>0</v>
      </c>
      <c r="K5" s="10">
        <v>41051</v>
      </c>
      <c r="L5" s="11">
        <v>1</v>
      </c>
      <c r="M5" s="11">
        <v>2</v>
      </c>
      <c r="O5" s="17">
        <f t="shared" si="2"/>
        <v>41051</v>
      </c>
      <c r="P5">
        <f t="shared" si="3"/>
        <v>1</v>
      </c>
      <c r="Q5">
        <f t="shared" si="4"/>
        <v>2</v>
      </c>
      <c r="T5" s="10">
        <v>41046</v>
      </c>
      <c r="U5" s="11">
        <v>1</v>
      </c>
      <c r="V5" s="11">
        <v>1</v>
      </c>
      <c r="X5" s="17">
        <f t="shared" ref="X5:X24" si="12">T5</f>
        <v>41046</v>
      </c>
      <c r="Y5">
        <f t="shared" ref="Y5:Y24" si="13">U5</f>
        <v>1</v>
      </c>
      <c r="Z5">
        <f t="shared" ref="Z5:Z24" si="14">V5</f>
        <v>1</v>
      </c>
    </row>
    <row r="6" spans="1:26" x14ac:dyDescent="0.25">
      <c r="A6" s="18">
        <v>41045</v>
      </c>
      <c r="B6" s="12">
        <f t="shared" si="7"/>
        <v>0</v>
      </c>
      <c r="C6" s="12">
        <f t="shared" si="8"/>
        <v>0</v>
      </c>
      <c r="D6" s="12">
        <f t="shared" si="9"/>
        <v>0</v>
      </c>
      <c r="E6" s="12">
        <f t="shared" si="10"/>
        <v>0</v>
      </c>
      <c r="F6" s="35">
        <f t="shared" si="11"/>
        <v>0</v>
      </c>
      <c r="K6" s="10">
        <v>41057</v>
      </c>
      <c r="L6" s="11">
        <v>1</v>
      </c>
      <c r="M6" s="11">
        <v>2</v>
      </c>
      <c r="O6" s="17">
        <f t="shared" si="2"/>
        <v>41057</v>
      </c>
      <c r="P6">
        <f t="shared" si="3"/>
        <v>1</v>
      </c>
      <c r="Q6">
        <f t="shared" si="4"/>
        <v>2</v>
      </c>
      <c r="T6" s="10">
        <v>41049</v>
      </c>
      <c r="U6" s="11">
        <v>1</v>
      </c>
      <c r="V6" s="11">
        <v>1</v>
      </c>
      <c r="X6" s="17">
        <f t="shared" si="12"/>
        <v>41049</v>
      </c>
      <c r="Y6">
        <f t="shared" si="13"/>
        <v>1</v>
      </c>
      <c r="Z6">
        <f t="shared" si="14"/>
        <v>1</v>
      </c>
    </row>
    <row r="7" spans="1:26" x14ac:dyDescent="0.25">
      <c r="A7" s="18">
        <v>41046</v>
      </c>
      <c r="B7" s="12">
        <f t="shared" si="7"/>
        <v>0</v>
      </c>
      <c r="C7" s="12">
        <f t="shared" si="8"/>
        <v>0</v>
      </c>
      <c r="D7" s="12">
        <f t="shared" si="9"/>
        <v>1</v>
      </c>
      <c r="E7" s="12">
        <f t="shared" si="10"/>
        <v>1</v>
      </c>
      <c r="F7" s="35">
        <f t="shared" si="11"/>
        <v>1</v>
      </c>
      <c r="K7" s="10">
        <v>41058</v>
      </c>
      <c r="L7" s="11">
        <v>1</v>
      </c>
      <c r="M7" s="11">
        <v>2</v>
      </c>
      <c r="O7" s="17">
        <f t="shared" si="2"/>
        <v>41058</v>
      </c>
      <c r="P7">
        <f t="shared" si="3"/>
        <v>1</v>
      </c>
      <c r="Q7">
        <f t="shared" si="4"/>
        <v>2</v>
      </c>
      <c r="T7" s="10">
        <v>41051</v>
      </c>
      <c r="U7" s="11">
        <v>1</v>
      </c>
      <c r="V7" s="11">
        <v>1</v>
      </c>
      <c r="X7" s="17">
        <f t="shared" si="12"/>
        <v>41051</v>
      </c>
      <c r="Y7">
        <f t="shared" si="13"/>
        <v>1</v>
      </c>
      <c r="Z7">
        <f t="shared" si="14"/>
        <v>1</v>
      </c>
    </row>
    <row r="8" spans="1:26" x14ac:dyDescent="0.25">
      <c r="A8" s="18">
        <v>41047</v>
      </c>
      <c r="B8" s="12">
        <f t="shared" si="7"/>
        <v>0</v>
      </c>
      <c r="C8" s="12">
        <f t="shared" si="8"/>
        <v>0</v>
      </c>
      <c r="D8" s="12">
        <f t="shared" si="9"/>
        <v>0</v>
      </c>
      <c r="E8" s="12">
        <f t="shared" si="10"/>
        <v>0</v>
      </c>
      <c r="F8" s="35">
        <f t="shared" si="11"/>
        <v>0</v>
      </c>
      <c r="K8" s="10">
        <v>41062</v>
      </c>
      <c r="L8" s="11">
        <v>1</v>
      </c>
      <c r="M8" s="11">
        <v>2</v>
      </c>
      <c r="O8" s="17">
        <f t="shared" si="2"/>
        <v>41062</v>
      </c>
      <c r="P8">
        <f t="shared" si="3"/>
        <v>1</v>
      </c>
      <c r="Q8">
        <f t="shared" si="4"/>
        <v>2</v>
      </c>
      <c r="T8" s="10">
        <v>41055</v>
      </c>
      <c r="U8" s="11">
        <v>1</v>
      </c>
      <c r="V8" s="11">
        <v>2</v>
      </c>
      <c r="X8" s="17">
        <f t="shared" si="12"/>
        <v>41055</v>
      </c>
      <c r="Y8">
        <f t="shared" si="13"/>
        <v>1</v>
      </c>
      <c r="Z8">
        <f t="shared" si="14"/>
        <v>2</v>
      </c>
    </row>
    <row r="9" spans="1:26" x14ac:dyDescent="0.25">
      <c r="A9" s="18">
        <v>41048</v>
      </c>
      <c r="B9" s="12">
        <f t="shared" si="7"/>
        <v>0</v>
      </c>
      <c r="C9" s="12">
        <f t="shared" si="8"/>
        <v>0</v>
      </c>
      <c r="D9" s="12">
        <f t="shared" si="9"/>
        <v>0</v>
      </c>
      <c r="E9" s="12">
        <f t="shared" si="10"/>
        <v>0</v>
      </c>
      <c r="F9" s="35">
        <f t="shared" si="11"/>
        <v>0</v>
      </c>
      <c r="K9" s="10">
        <v>41064</v>
      </c>
      <c r="L9" s="11">
        <v>1</v>
      </c>
      <c r="M9" s="11">
        <v>2</v>
      </c>
      <c r="O9" s="17">
        <f t="shared" si="2"/>
        <v>41064</v>
      </c>
      <c r="P9">
        <f t="shared" si="3"/>
        <v>1</v>
      </c>
      <c r="Q9">
        <f t="shared" si="4"/>
        <v>2</v>
      </c>
      <c r="T9" s="10">
        <v>41057</v>
      </c>
      <c r="U9" s="11">
        <v>1</v>
      </c>
      <c r="V9" s="11">
        <v>1</v>
      </c>
      <c r="X9" s="17">
        <f t="shared" si="12"/>
        <v>41057</v>
      </c>
      <c r="Y9">
        <f t="shared" si="13"/>
        <v>1</v>
      </c>
      <c r="Z9">
        <f t="shared" si="14"/>
        <v>1</v>
      </c>
    </row>
    <row r="10" spans="1:26" x14ac:dyDescent="0.25">
      <c r="A10" s="18">
        <v>41049</v>
      </c>
      <c r="B10" s="12">
        <f t="shared" si="7"/>
        <v>0</v>
      </c>
      <c r="C10" s="12">
        <f t="shared" si="8"/>
        <v>0</v>
      </c>
      <c r="D10" s="12">
        <f t="shared" si="9"/>
        <v>1</v>
      </c>
      <c r="E10" s="12">
        <f t="shared" si="10"/>
        <v>1</v>
      </c>
      <c r="F10" s="35">
        <f t="shared" si="11"/>
        <v>1</v>
      </c>
      <c r="K10" s="10">
        <v>41065</v>
      </c>
      <c r="L10" s="11">
        <v>1</v>
      </c>
      <c r="M10" s="11">
        <v>2</v>
      </c>
      <c r="O10" s="17">
        <f t="shared" si="2"/>
        <v>41065</v>
      </c>
      <c r="P10">
        <f t="shared" si="3"/>
        <v>1</v>
      </c>
      <c r="Q10">
        <f t="shared" si="4"/>
        <v>2</v>
      </c>
      <c r="T10" s="10">
        <v>41059</v>
      </c>
      <c r="U10" s="11">
        <v>3</v>
      </c>
      <c r="V10" s="11">
        <v>6</v>
      </c>
      <c r="X10" s="17">
        <f t="shared" si="12"/>
        <v>41059</v>
      </c>
      <c r="Y10">
        <f t="shared" si="13"/>
        <v>3</v>
      </c>
      <c r="Z10">
        <f t="shared" si="14"/>
        <v>6</v>
      </c>
    </row>
    <row r="11" spans="1:26" x14ac:dyDescent="0.25">
      <c r="A11" s="18">
        <v>41050</v>
      </c>
      <c r="B11" s="12">
        <f t="shared" si="7"/>
        <v>0</v>
      </c>
      <c r="C11" s="12">
        <f t="shared" si="8"/>
        <v>0</v>
      </c>
      <c r="D11" s="12">
        <f t="shared" si="9"/>
        <v>0</v>
      </c>
      <c r="E11" s="12">
        <f t="shared" si="10"/>
        <v>0</v>
      </c>
      <c r="F11" s="35">
        <f t="shared" si="11"/>
        <v>0</v>
      </c>
      <c r="K11" s="10">
        <v>41066</v>
      </c>
      <c r="L11" s="11">
        <v>4</v>
      </c>
      <c r="M11" s="11">
        <v>8</v>
      </c>
      <c r="O11" s="17">
        <f t="shared" si="2"/>
        <v>41066</v>
      </c>
      <c r="P11">
        <f t="shared" si="3"/>
        <v>4</v>
      </c>
      <c r="Q11">
        <f t="shared" si="4"/>
        <v>8</v>
      </c>
      <c r="T11" s="10">
        <v>41061</v>
      </c>
      <c r="U11" s="11">
        <v>1</v>
      </c>
      <c r="V11" s="11">
        <v>2</v>
      </c>
      <c r="X11" s="17">
        <f t="shared" si="12"/>
        <v>41061</v>
      </c>
      <c r="Y11">
        <f t="shared" si="13"/>
        <v>1</v>
      </c>
      <c r="Z11">
        <f t="shared" si="14"/>
        <v>2</v>
      </c>
    </row>
    <row r="12" spans="1:26" x14ac:dyDescent="0.25">
      <c r="A12" s="18">
        <v>41051</v>
      </c>
      <c r="B12" s="12">
        <f t="shared" si="7"/>
        <v>1</v>
      </c>
      <c r="C12" s="12">
        <f t="shared" si="8"/>
        <v>2</v>
      </c>
      <c r="D12" s="12">
        <f t="shared" si="9"/>
        <v>1</v>
      </c>
      <c r="E12" s="12">
        <f t="shared" si="10"/>
        <v>1</v>
      </c>
      <c r="F12" s="35">
        <f t="shared" si="11"/>
        <v>3</v>
      </c>
      <c r="K12" s="10">
        <v>41067</v>
      </c>
      <c r="L12" s="11">
        <v>5</v>
      </c>
      <c r="M12" s="11">
        <v>10</v>
      </c>
      <c r="O12" s="17">
        <f t="shared" si="2"/>
        <v>41067</v>
      </c>
      <c r="P12">
        <f t="shared" si="3"/>
        <v>5</v>
      </c>
      <c r="Q12">
        <f t="shared" si="4"/>
        <v>10</v>
      </c>
      <c r="T12" s="10">
        <v>41062</v>
      </c>
      <c r="U12" s="11">
        <v>2</v>
      </c>
      <c r="V12" s="11">
        <v>3</v>
      </c>
      <c r="X12" s="17">
        <f t="shared" si="12"/>
        <v>41062</v>
      </c>
      <c r="Y12">
        <f t="shared" si="13"/>
        <v>2</v>
      </c>
      <c r="Z12">
        <f t="shared" si="14"/>
        <v>3</v>
      </c>
    </row>
    <row r="13" spans="1:26" x14ac:dyDescent="0.25">
      <c r="A13" s="18">
        <v>41052</v>
      </c>
      <c r="B13" s="12">
        <f t="shared" si="7"/>
        <v>0</v>
      </c>
      <c r="C13" s="12">
        <f t="shared" si="8"/>
        <v>0</v>
      </c>
      <c r="D13" s="12">
        <f t="shared" si="9"/>
        <v>0</v>
      </c>
      <c r="E13" s="12">
        <f t="shared" si="10"/>
        <v>0</v>
      </c>
      <c r="F13" s="35">
        <f t="shared" si="11"/>
        <v>0</v>
      </c>
      <c r="K13" s="10">
        <v>41068</v>
      </c>
      <c r="L13" s="11">
        <v>6</v>
      </c>
      <c r="M13" s="11">
        <v>12</v>
      </c>
      <c r="O13" s="17">
        <f t="shared" si="2"/>
        <v>41068</v>
      </c>
      <c r="P13">
        <f t="shared" si="3"/>
        <v>6</v>
      </c>
      <c r="Q13">
        <f t="shared" si="4"/>
        <v>12</v>
      </c>
      <c r="T13" s="10">
        <v>41063</v>
      </c>
      <c r="U13" s="11">
        <v>6</v>
      </c>
      <c r="V13" s="11">
        <v>11</v>
      </c>
      <c r="X13" s="17">
        <f t="shared" si="12"/>
        <v>41063</v>
      </c>
      <c r="Y13">
        <f t="shared" si="13"/>
        <v>6</v>
      </c>
      <c r="Z13">
        <f t="shared" si="14"/>
        <v>11</v>
      </c>
    </row>
    <row r="14" spans="1:26" x14ac:dyDescent="0.25">
      <c r="A14" s="18">
        <v>41053</v>
      </c>
      <c r="B14" s="12">
        <f t="shared" si="7"/>
        <v>0</v>
      </c>
      <c r="C14" s="12">
        <f t="shared" si="8"/>
        <v>0</v>
      </c>
      <c r="D14" s="12">
        <f t="shared" si="9"/>
        <v>0</v>
      </c>
      <c r="E14" s="12">
        <f t="shared" si="10"/>
        <v>0</v>
      </c>
      <c r="F14" s="35">
        <f t="shared" si="11"/>
        <v>0</v>
      </c>
      <c r="K14" s="10">
        <v>41069</v>
      </c>
      <c r="L14" s="11">
        <v>7</v>
      </c>
      <c r="M14" s="11">
        <v>14</v>
      </c>
      <c r="O14" s="17">
        <f t="shared" si="2"/>
        <v>41069</v>
      </c>
      <c r="P14">
        <f t="shared" si="3"/>
        <v>7</v>
      </c>
      <c r="Q14">
        <f t="shared" si="4"/>
        <v>14</v>
      </c>
      <c r="T14" s="10">
        <v>41064</v>
      </c>
      <c r="U14" s="11">
        <v>2</v>
      </c>
      <c r="V14" s="11">
        <v>4</v>
      </c>
      <c r="X14" s="17">
        <f t="shared" si="12"/>
        <v>41064</v>
      </c>
      <c r="Y14">
        <f t="shared" si="13"/>
        <v>2</v>
      </c>
      <c r="Z14">
        <f t="shared" si="14"/>
        <v>4</v>
      </c>
    </row>
    <row r="15" spans="1:26" x14ac:dyDescent="0.25">
      <c r="A15" s="18">
        <v>41054</v>
      </c>
      <c r="B15" s="12">
        <f t="shared" si="7"/>
        <v>0</v>
      </c>
      <c r="C15" s="12">
        <f t="shared" si="8"/>
        <v>0</v>
      </c>
      <c r="D15" s="12">
        <f t="shared" si="9"/>
        <v>0</v>
      </c>
      <c r="E15" s="12">
        <f t="shared" si="10"/>
        <v>0</v>
      </c>
      <c r="F15" s="35">
        <f t="shared" si="11"/>
        <v>0</v>
      </c>
      <c r="K15" s="10">
        <v>41070</v>
      </c>
      <c r="L15" s="11">
        <v>9</v>
      </c>
      <c r="M15" s="11">
        <v>17</v>
      </c>
      <c r="O15" s="17">
        <f t="shared" si="2"/>
        <v>41070</v>
      </c>
      <c r="P15">
        <f t="shared" si="3"/>
        <v>9</v>
      </c>
      <c r="Q15">
        <f t="shared" si="4"/>
        <v>17</v>
      </c>
      <c r="T15" s="10">
        <v>41065</v>
      </c>
      <c r="U15" s="11">
        <v>4</v>
      </c>
      <c r="V15" s="11">
        <v>7</v>
      </c>
      <c r="X15" s="17">
        <f t="shared" si="12"/>
        <v>41065</v>
      </c>
      <c r="Y15">
        <f t="shared" si="13"/>
        <v>4</v>
      </c>
      <c r="Z15">
        <f t="shared" si="14"/>
        <v>7</v>
      </c>
    </row>
    <row r="16" spans="1:26" x14ac:dyDescent="0.25">
      <c r="A16" s="18">
        <v>41055</v>
      </c>
      <c r="B16" s="12">
        <f t="shared" si="7"/>
        <v>0</v>
      </c>
      <c r="C16" s="12">
        <f t="shared" si="8"/>
        <v>0</v>
      </c>
      <c r="D16" s="12">
        <f t="shared" si="9"/>
        <v>1</v>
      </c>
      <c r="E16" s="12">
        <f t="shared" si="10"/>
        <v>2</v>
      </c>
      <c r="F16" s="35">
        <f t="shared" si="11"/>
        <v>2</v>
      </c>
      <c r="K16" s="10">
        <v>41071</v>
      </c>
      <c r="L16" s="11">
        <v>19</v>
      </c>
      <c r="M16" s="11">
        <v>31</v>
      </c>
      <c r="O16" s="17">
        <f t="shared" si="2"/>
        <v>41071</v>
      </c>
      <c r="P16">
        <f t="shared" si="3"/>
        <v>19</v>
      </c>
      <c r="Q16">
        <f t="shared" si="4"/>
        <v>31</v>
      </c>
      <c r="T16" s="10">
        <v>41066</v>
      </c>
      <c r="U16" s="11">
        <v>7</v>
      </c>
      <c r="V16" s="11">
        <v>13</v>
      </c>
      <c r="X16" s="17">
        <f t="shared" si="12"/>
        <v>41066</v>
      </c>
      <c r="Y16">
        <f t="shared" si="13"/>
        <v>7</v>
      </c>
      <c r="Z16">
        <f t="shared" si="14"/>
        <v>13</v>
      </c>
    </row>
    <row r="17" spans="1:26" x14ac:dyDescent="0.25">
      <c r="A17" s="18">
        <v>41056</v>
      </c>
      <c r="B17" s="12">
        <f t="shared" si="7"/>
        <v>0</v>
      </c>
      <c r="C17" s="12">
        <f t="shared" si="8"/>
        <v>0</v>
      </c>
      <c r="D17" s="12">
        <f t="shared" si="9"/>
        <v>0</v>
      </c>
      <c r="E17" s="12">
        <f t="shared" si="10"/>
        <v>0</v>
      </c>
      <c r="F17" s="35">
        <f t="shared" si="11"/>
        <v>0</v>
      </c>
      <c r="K17" s="10">
        <v>41072</v>
      </c>
      <c r="L17" s="11">
        <v>5</v>
      </c>
      <c r="M17" s="11">
        <v>4</v>
      </c>
      <c r="O17" s="17">
        <f t="shared" si="2"/>
        <v>41072</v>
      </c>
      <c r="P17">
        <f t="shared" si="3"/>
        <v>5</v>
      </c>
      <c r="Q17">
        <f t="shared" si="4"/>
        <v>4</v>
      </c>
      <c r="T17" s="10">
        <v>41067</v>
      </c>
      <c r="U17" s="11">
        <v>6</v>
      </c>
      <c r="V17" s="11">
        <v>11</v>
      </c>
      <c r="X17" s="17">
        <f t="shared" si="12"/>
        <v>41067</v>
      </c>
      <c r="Y17">
        <f t="shared" si="13"/>
        <v>6</v>
      </c>
      <c r="Z17">
        <f t="shared" si="14"/>
        <v>11</v>
      </c>
    </row>
    <row r="18" spans="1:26" x14ac:dyDescent="0.25">
      <c r="A18" s="18">
        <v>41057</v>
      </c>
      <c r="B18" s="12">
        <f t="shared" si="7"/>
        <v>1</v>
      </c>
      <c r="C18" s="12">
        <f t="shared" si="8"/>
        <v>2</v>
      </c>
      <c r="D18" s="12">
        <f t="shared" si="9"/>
        <v>1</v>
      </c>
      <c r="E18" s="12">
        <f t="shared" si="10"/>
        <v>1</v>
      </c>
      <c r="F18" s="35">
        <f t="shared" si="11"/>
        <v>3</v>
      </c>
      <c r="K18" s="10">
        <v>41073</v>
      </c>
      <c r="L18" s="11">
        <v>3</v>
      </c>
      <c r="M18" s="11">
        <v>0</v>
      </c>
      <c r="O18" s="17">
        <f t="shared" si="2"/>
        <v>41073</v>
      </c>
      <c r="P18">
        <f t="shared" si="3"/>
        <v>3</v>
      </c>
      <c r="Q18">
        <f t="shared" si="4"/>
        <v>0</v>
      </c>
      <c r="T18" s="10">
        <v>41068</v>
      </c>
      <c r="U18" s="11">
        <v>6</v>
      </c>
      <c r="V18" s="11">
        <v>6</v>
      </c>
      <c r="X18" s="17">
        <f t="shared" si="12"/>
        <v>41068</v>
      </c>
      <c r="Y18">
        <f t="shared" si="13"/>
        <v>6</v>
      </c>
      <c r="Z18">
        <f t="shared" si="14"/>
        <v>6</v>
      </c>
    </row>
    <row r="19" spans="1:26" x14ac:dyDescent="0.25">
      <c r="A19" s="18">
        <v>41058</v>
      </c>
      <c r="B19" s="12">
        <f t="shared" si="7"/>
        <v>1</v>
      </c>
      <c r="C19" s="12">
        <f t="shared" si="8"/>
        <v>2</v>
      </c>
      <c r="D19" s="12">
        <f t="shared" si="9"/>
        <v>0</v>
      </c>
      <c r="E19" s="12">
        <f t="shared" si="10"/>
        <v>0</v>
      </c>
      <c r="F19" s="35">
        <f t="shared" si="11"/>
        <v>2</v>
      </c>
      <c r="K19" s="10">
        <v>41074</v>
      </c>
      <c r="L19" s="11">
        <v>13</v>
      </c>
      <c r="M19" s="11">
        <v>20</v>
      </c>
      <c r="O19" s="17">
        <f t="shared" si="2"/>
        <v>41074</v>
      </c>
      <c r="P19">
        <f t="shared" si="3"/>
        <v>13</v>
      </c>
      <c r="Q19">
        <f t="shared" si="4"/>
        <v>20</v>
      </c>
      <c r="T19" s="10">
        <v>41069</v>
      </c>
      <c r="U19" s="11">
        <v>7</v>
      </c>
      <c r="V19" s="11">
        <v>13</v>
      </c>
      <c r="X19" s="17">
        <f t="shared" si="12"/>
        <v>41069</v>
      </c>
      <c r="Y19">
        <f t="shared" si="13"/>
        <v>7</v>
      </c>
      <c r="Z19">
        <f t="shared" si="14"/>
        <v>13</v>
      </c>
    </row>
    <row r="20" spans="1:26" x14ac:dyDescent="0.25">
      <c r="A20" s="18">
        <v>41059</v>
      </c>
      <c r="B20" s="12">
        <f t="shared" si="7"/>
        <v>0</v>
      </c>
      <c r="C20" s="12">
        <f t="shared" si="8"/>
        <v>0</v>
      </c>
      <c r="D20" s="12">
        <f t="shared" si="9"/>
        <v>3</v>
      </c>
      <c r="E20" s="12">
        <f t="shared" si="10"/>
        <v>6</v>
      </c>
      <c r="F20" s="35">
        <f t="shared" si="11"/>
        <v>6</v>
      </c>
      <c r="K20" s="10">
        <v>41075</v>
      </c>
      <c r="L20" s="11">
        <v>7</v>
      </c>
      <c r="M20" s="11">
        <v>14</v>
      </c>
      <c r="O20" s="17">
        <f t="shared" ref="O20:O23" si="15">K20</f>
        <v>41075</v>
      </c>
      <c r="P20">
        <f t="shared" ref="P20:P23" si="16">L20</f>
        <v>7</v>
      </c>
      <c r="Q20">
        <f t="shared" ref="Q20:Q23" si="17">M20</f>
        <v>14</v>
      </c>
      <c r="T20" s="10">
        <v>41070</v>
      </c>
      <c r="U20" s="11">
        <v>3</v>
      </c>
      <c r="V20" s="11">
        <v>6</v>
      </c>
      <c r="X20" s="17">
        <f t="shared" si="12"/>
        <v>41070</v>
      </c>
      <c r="Y20">
        <f t="shared" si="13"/>
        <v>3</v>
      </c>
      <c r="Z20">
        <f t="shared" si="14"/>
        <v>6</v>
      </c>
    </row>
    <row r="21" spans="1:26" x14ac:dyDescent="0.25">
      <c r="A21" s="18">
        <v>41060</v>
      </c>
      <c r="B21" s="12">
        <f t="shared" si="7"/>
        <v>0</v>
      </c>
      <c r="C21" s="12">
        <f t="shared" si="8"/>
        <v>0</v>
      </c>
      <c r="D21" s="12">
        <f t="shared" si="9"/>
        <v>0</v>
      </c>
      <c r="E21" s="12">
        <f t="shared" si="10"/>
        <v>0</v>
      </c>
      <c r="F21" s="35">
        <f t="shared" si="11"/>
        <v>0</v>
      </c>
      <c r="K21" s="10">
        <v>41076</v>
      </c>
      <c r="L21" s="11">
        <v>8</v>
      </c>
      <c r="M21" s="11">
        <v>16</v>
      </c>
      <c r="O21" s="17">
        <f t="shared" si="15"/>
        <v>41076</v>
      </c>
      <c r="P21">
        <f t="shared" si="16"/>
        <v>8</v>
      </c>
      <c r="Q21">
        <f t="shared" si="17"/>
        <v>16</v>
      </c>
      <c r="T21" s="10">
        <v>41071</v>
      </c>
      <c r="U21" s="11">
        <v>2</v>
      </c>
      <c r="V21" s="11">
        <v>3</v>
      </c>
      <c r="X21" s="17">
        <f t="shared" si="12"/>
        <v>41071</v>
      </c>
      <c r="Y21">
        <f t="shared" si="13"/>
        <v>2</v>
      </c>
      <c r="Z21">
        <f t="shared" si="14"/>
        <v>3</v>
      </c>
    </row>
    <row r="22" spans="1:26" x14ac:dyDescent="0.25">
      <c r="A22" s="18">
        <v>41061</v>
      </c>
      <c r="B22" s="12">
        <f t="shared" si="7"/>
        <v>0</v>
      </c>
      <c r="C22" s="12">
        <f t="shared" si="8"/>
        <v>0</v>
      </c>
      <c r="D22" s="12">
        <f t="shared" si="9"/>
        <v>1</v>
      </c>
      <c r="E22" s="12">
        <f t="shared" si="10"/>
        <v>2</v>
      </c>
      <c r="F22" s="35">
        <f t="shared" si="11"/>
        <v>2</v>
      </c>
      <c r="K22" s="10">
        <v>41077</v>
      </c>
      <c r="L22" s="11">
        <v>13</v>
      </c>
      <c r="M22" s="11">
        <v>20</v>
      </c>
      <c r="O22" s="17">
        <f t="shared" si="15"/>
        <v>41077</v>
      </c>
      <c r="P22">
        <f t="shared" si="16"/>
        <v>13</v>
      </c>
      <c r="Q22">
        <f t="shared" si="17"/>
        <v>20</v>
      </c>
      <c r="T22" s="10">
        <v>41072</v>
      </c>
      <c r="U22" s="11">
        <v>3</v>
      </c>
      <c r="V22" s="11">
        <v>5</v>
      </c>
      <c r="X22" s="17">
        <f t="shared" si="12"/>
        <v>41072</v>
      </c>
      <c r="Y22">
        <f t="shared" si="13"/>
        <v>3</v>
      </c>
      <c r="Z22">
        <f t="shared" si="14"/>
        <v>5</v>
      </c>
    </row>
    <row r="23" spans="1:26" x14ac:dyDescent="0.25">
      <c r="A23" s="18">
        <v>41062</v>
      </c>
      <c r="B23" s="12">
        <f t="shared" si="7"/>
        <v>1</v>
      </c>
      <c r="C23" s="12">
        <f t="shared" si="8"/>
        <v>2</v>
      </c>
      <c r="D23" s="12">
        <f t="shared" si="9"/>
        <v>2</v>
      </c>
      <c r="E23" s="12">
        <f t="shared" si="10"/>
        <v>3</v>
      </c>
      <c r="F23" s="35">
        <f t="shared" si="11"/>
        <v>5</v>
      </c>
      <c r="K23" s="10">
        <v>41078</v>
      </c>
      <c r="L23" s="11">
        <v>21</v>
      </c>
      <c r="M23" s="11">
        <v>42</v>
      </c>
      <c r="O23" s="17">
        <f t="shared" si="15"/>
        <v>41078</v>
      </c>
      <c r="P23">
        <f t="shared" si="16"/>
        <v>21</v>
      </c>
      <c r="Q23">
        <f t="shared" si="17"/>
        <v>42</v>
      </c>
      <c r="T23" s="10">
        <v>41073</v>
      </c>
      <c r="U23" s="11">
        <v>1</v>
      </c>
      <c r="V23" s="11">
        <v>2</v>
      </c>
      <c r="X23" s="17">
        <f t="shared" si="12"/>
        <v>41073</v>
      </c>
      <c r="Y23">
        <f t="shared" si="13"/>
        <v>1</v>
      </c>
      <c r="Z23">
        <f t="shared" si="14"/>
        <v>2</v>
      </c>
    </row>
    <row r="24" spans="1:26" x14ac:dyDescent="0.25">
      <c r="A24" s="18">
        <v>41063</v>
      </c>
      <c r="B24" s="12">
        <f t="shared" si="7"/>
        <v>0</v>
      </c>
      <c r="C24" s="12">
        <f t="shared" si="8"/>
        <v>0</v>
      </c>
      <c r="D24" s="12">
        <f t="shared" si="9"/>
        <v>6</v>
      </c>
      <c r="E24" s="12">
        <f t="shared" si="10"/>
        <v>11</v>
      </c>
      <c r="F24" s="35">
        <f t="shared" si="11"/>
        <v>11</v>
      </c>
      <c r="K24" s="10">
        <v>41079</v>
      </c>
      <c r="L24" s="11">
        <v>5</v>
      </c>
      <c r="M24" s="11">
        <v>10</v>
      </c>
      <c r="O24" s="17">
        <f t="shared" ref="O24:O45" si="18">K24</f>
        <v>41079</v>
      </c>
      <c r="P24">
        <f t="shared" ref="P24:P45" si="19">L24</f>
        <v>5</v>
      </c>
      <c r="Q24">
        <f t="shared" ref="Q24:Q45" si="20">M24</f>
        <v>10</v>
      </c>
      <c r="T24" s="10">
        <v>41074</v>
      </c>
      <c r="U24" s="11">
        <v>3</v>
      </c>
      <c r="V24" s="11">
        <v>5</v>
      </c>
      <c r="X24" s="17">
        <f t="shared" si="12"/>
        <v>41074</v>
      </c>
      <c r="Y24">
        <f t="shared" si="13"/>
        <v>3</v>
      </c>
      <c r="Z24">
        <f t="shared" si="14"/>
        <v>5</v>
      </c>
    </row>
    <row r="25" spans="1:26" x14ac:dyDescent="0.25">
      <c r="A25" s="18">
        <v>41064</v>
      </c>
      <c r="B25" s="12">
        <f t="shared" si="7"/>
        <v>1</v>
      </c>
      <c r="C25" s="12">
        <f t="shared" si="8"/>
        <v>2</v>
      </c>
      <c r="D25" s="12">
        <f t="shared" si="9"/>
        <v>2</v>
      </c>
      <c r="E25" s="12">
        <f t="shared" si="10"/>
        <v>4</v>
      </c>
      <c r="F25" s="35">
        <f t="shared" si="11"/>
        <v>6</v>
      </c>
      <c r="K25" s="66">
        <v>41080</v>
      </c>
      <c r="L25" s="67">
        <v>1</v>
      </c>
      <c r="M25" s="67">
        <v>2</v>
      </c>
      <c r="O25" s="17">
        <f t="shared" si="18"/>
        <v>41080</v>
      </c>
      <c r="P25">
        <f t="shared" si="19"/>
        <v>1</v>
      </c>
      <c r="Q25">
        <f t="shared" si="20"/>
        <v>2</v>
      </c>
      <c r="T25" s="10">
        <v>41075</v>
      </c>
      <c r="U25" s="11">
        <v>1</v>
      </c>
      <c r="V25" s="11">
        <v>2</v>
      </c>
      <c r="X25" s="17">
        <f t="shared" ref="X25:X27" si="21">T25</f>
        <v>41075</v>
      </c>
      <c r="Y25">
        <f t="shared" ref="Y25:Y27" si="22">U25</f>
        <v>1</v>
      </c>
      <c r="Z25">
        <f t="shared" ref="Z25:Z27" si="23">V25</f>
        <v>2</v>
      </c>
    </row>
    <row r="26" spans="1:26" x14ac:dyDescent="0.25">
      <c r="A26" s="18">
        <v>41065</v>
      </c>
      <c r="B26" s="12">
        <f t="shared" si="7"/>
        <v>1</v>
      </c>
      <c r="C26" s="12">
        <f t="shared" si="8"/>
        <v>2</v>
      </c>
      <c r="D26" s="12">
        <f t="shared" si="9"/>
        <v>4</v>
      </c>
      <c r="E26" s="12">
        <f t="shared" si="10"/>
        <v>7</v>
      </c>
      <c r="F26" s="35">
        <f t="shared" si="11"/>
        <v>9</v>
      </c>
      <c r="K26" s="62">
        <v>41081</v>
      </c>
      <c r="L26" s="61">
        <v>1</v>
      </c>
      <c r="M26" s="61">
        <v>14</v>
      </c>
      <c r="O26" s="17">
        <f t="shared" si="18"/>
        <v>41081</v>
      </c>
      <c r="P26">
        <f t="shared" si="19"/>
        <v>1</v>
      </c>
      <c r="Q26">
        <f t="shared" si="20"/>
        <v>14</v>
      </c>
      <c r="T26" s="10">
        <v>41076</v>
      </c>
      <c r="U26" s="11">
        <v>3</v>
      </c>
      <c r="V26" s="11">
        <v>6</v>
      </c>
      <c r="X26" s="17">
        <f t="shared" si="21"/>
        <v>41076</v>
      </c>
      <c r="Y26">
        <f t="shared" si="22"/>
        <v>3</v>
      </c>
      <c r="Z26">
        <f t="shared" si="23"/>
        <v>6</v>
      </c>
    </row>
    <row r="27" spans="1:26" x14ac:dyDescent="0.25">
      <c r="A27" s="18">
        <v>41066</v>
      </c>
      <c r="B27" s="12">
        <f t="shared" si="7"/>
        <v>4</v>
      </c>
      <c r="C27" s="12">
        <f t="shared" si="8"/>
        <v>8</v>
      </c>
      <c r="D27" s="12">
        <f t="shared" si="9"/>
        <v>7</v>
      </c>
      <c r="E27" s="12">
        <f t="shared" si="10"/>
        <v>13</v>
      </c>
      <c r="F27" s="35">
        <f t="shared" si="11"/>
        <v>21</v>
      </c>
      <c r="K27" s="62">
        <v>41082</v>
      </c>
      <c r="L27" s="61">
        <v>1</v>
      </c>
      <c r="M27" s="61">
        <v>14</v>
      </c>
      <c r="O27" s="17">
        <f t="shared" si="18"/>
        <v>41082</v>
      </c>
      <c r="P27">
        <f t="shared" si="19"/>
        <v>1</v>
      </c>
      <c r="Q27">
        <f t="shared" si="20"/>
        <v>14</v>
      </c>
      <c r="T27" s="10">
        <v>41077</v>
      </c>
      <c r="U27" s="11">
        <v>3</v>
      </c>
      <c r="V27" s="11">
        <v>6</v>
      </c>
      <c r="X27" s="17">
        <f t="shared" si="21"/>
        <v>41077</v>
      </c>
      <c r="Y27">
        <f t="shared" si="22"/>
        <v>3</v>
      </c>
      <c r="Z27">
        <f t="shared" si="23"/>
        <v>6</v>
      </c>
    </row>
    <row r="28" spans="1:26" x14ac:dyDescent="0.25">
      <c r="A28" s="18">
        <v>41067</v>
      </c>
      <c r="B28" s="12">
        <f t="shared" si="7"/>
        <v>5</v>
      </c>
      <c r="C28" s="12">
        <f t="shared" si="8"/>
        <v>10</v>
      </c>
      <c r="D28" s="12">
        <f t="shared" si="9"/>
        <v>6</v>
      </c>
      <c r="E28" s="12">
        <f t="shared" si="10"/>
        <v>11</v>
      </c>
      <c r="F28" s="35">
        <f t="shared" si="11"/>
        <v>21</v>
      </c>
      <c r="K28" s="62">
        <v>41083</v>
      </c>
      <c r="L28" s="61">
        <v>1</v>
      </c>
      <c r="M28" s="61">
        <v>14</v>
      </c>
      <c r="O28" s="17">
        <f t="shared" si="18"/>
        <v>41083</v>
      </c>
      <c r="P28">
        <f t="shared" si="19"/>
        <v>1</v>
      </c>
      <c r="Q28">
        <f t="shared" si="20"/>
        <v>14</v>
      </c>
      <c r="T28" s="10">
        <v>41078</v>
      </c>
      <c r="U28" s="11">
        <v>2</v>
      </c>
      <c r="V28" s="11">
        <v>4</v>
      </c>
      <c r="X28" s="17">
        <f t="shared" ref="X28:X34" si="24">T28</f>
        <v>41078</v>
      </c>
      <c r="Y28">
        <f t="shared" ref="Y28:Y34" si="25">U28</f>
        <v>2</v>
      </c>
      <c r="Z28">
        <f t="shared" ref="Z28:Z34" si="26">V28</f>
        <v>4</v>
      </c>
    </row>
    <row r="29" spans="1:26" x14ac:dyDescent="0.25">
      <c r="A29" s="18">
        <v>41068</v>
      </c>
      <c r="B29" s="12">
        <f t="shared" si="7"/>
        <v>6</v>
      </c>
      <c r="C29" s="12">
        <f t="shared" si="8"/>
        <v>12</v>
      </c>
      <c r="D29" s="12">
        <f t="shared" si="9"/>
        <v>6</v>
      </c>
      <c r="E29" s="12">
        <f t="shared" si="10"/>
        <v>6</v>
      </c>
      <c r="F29" s="35">
        <f t="shared" si="11"/>
        <v>18</v>
      </c>
      <c r="K29" s="62">
        <v>41084</v>
      </c>
      <c r="L29" s="61">
        <v>1</v>
      </c>
      <c r="M29" s="61">
        <v>14</v>
      </c>
      <c r="O29" s="17">
        <f t="shared" si="18"/>
        <v>41084</v>
      </c>
      <c r="P29">
        <f t="shared" si="19"/>
        <v>1</v>
      </c>
      <c r="Q29">
        <f t="shared" si="20"/>
        <v>14</v>
      </c>
      <c r="T29" s="10">
        <v>41093</v>
      </c>
      <c r="U29" s="11">
        <v>1</v>
      </c>
      <c r="V29" s="11">
        <v>2</v>
      </c>
      <c r="X29" s="17">
        <f t="shared" si="24"/>
        <v>41093</v>
      </c>
      <c r="Y29">
        <f t="shared" si="25"/>
        <v>1</v>
      </c>
      <c r="Z29">
        <f t="shared" si="26"/>
        <v>2</v>
      </c>
    </row>
    <row r="30" spans="1:26" x14ac:dyDescent="0.25">
      <c r="A30" s="18">
        <v>41069</v>
      </c>
      <c r="B30" s="12">
        <f t="shared" si="7"/>
        <v>7</v>
      </c>
      <c r="C30" s="12">
        <f t="shared" si="8"/>
        <v>14</v>
      </c>
      <c r="D30" s="12">
        <f t="shared" si="9"/>
        <v>7</v>
      </c>
      <c r="E30" s="12">
        <f t="shared" si="10"/>
        <v>13</v>
      </c>
      <c r="F30" s="35">
        <f t="shared" si="11"/>
        <v>27</v>
      </c>
      <c r="K30" s="62">
        <v>41085</v>
      </c>
      <c r="L30" s="61">
        <v>1</v>
      </c>
      <c r="M30" s="61">
        <v>14</v>
      </c>
      <c r="O30" s="17">
        <f t="shared" si="18"/>
        <v>41085</v>
      </c>
      <c r="P30">
        <f t="shared" si="19"/>
        <v>1</v>
      </c>
      <c r="Q30">
        <f t="shared" si="20"/>
        <v>14</v>
      </c>
      <c r="T30" s="10">
        <v>41094</v>
      </c>
      <c r="U30" s="11">
        <v>2</v>
      </c>
      <c r="V30" s="11">
        <v>4</v>
      </c>
      <c r="X30" s="17">
        <f t="shared" si="24"/>
        <v>41094</v>
      </c>
      <c r="Y30">
        <f t="shared" si="25"/>
        <v>2</v>
      </c>
      <c r="Z30">
        <f t="shared" si="26"/>
        <v>4</v>
      </c>
    </row>
    <row r="31" spans="1:26" x14ac:dyDescent="0.25">
      <c r="A31" s="18">
        <v>41070</v>
      </c>
      <c r="B31" s="12">
        <f t="shared" si="7"/>
        <v>9</v>
      </c>
      <c r="C31" s="12">
        <f t="shared" si="8"/>
        <v>17</v>
      </c>
      <c r="D31" s="12">
        <f t="shared" si="9"/>
        <v>3</v>
      </c>
      <c r="E31" s="12">
        <f t="shared" si="10"/>
        <v>6</v>
      </c>
      <c r="F31" s="35">
        <f t="shared" si="11"/>
        <v>23</v>
      </c>
      <c r="K31" s="62">
        <v>41086</v>
      </c>
      <c r="L31" s="61">
        <v>1</v>
      </c>
      <c r="M31" s="61">
        <v>14</v>
      </c>
      <c r="O31" s="17">
        <f t="shared" si="18"/>
        <v>41086</v>
      </c>
      <c r="P31">
        <f t="shared" si="19"/>
        <v>1</v>
      </c>
      <c r="Q31">
        <f t="shared" si="20"/>
        <v>14</v>
      </c>
      <c r="T31" s="10">
        <v>41095</v>
      </c>
      <c r="U31" s="11">
        <v>3</v>
      </c>
      <c r="V31" s="11">
        <v>5</v>
      </c>
      <c r="X31" s="17">
        <f t="shared" si="24"/>
        <v>41095</v>
      </c>
      <c r="Y31">
        <f t="shared" si="25"/>
        <v>3</v>
      </c>
      <c r="Z31">
        <f t="shared" si="26"/>
        <v>5</v>
      </c>
    </row>
    <row r="32" spans="1:26" x14ac:dyDescent="0.25">
      <c r="A32" s="19">
        <v>41071</v>
      </c>
      <c r="B32" s="12">
        <f t="shared" si="7"/>
        <v>19</v>
      </c>
      <c r="C32" s="12">
        <f t="shared" si="8"/>
        <v>31</v>
      </c>
      <c r="D32" s="12">
        <f t="shared" si="9"/>
        <v>2</v>
      </c>
      <c r="E32" s="12">
        <f t="shared" si="10"/>
        <v>3</v>
      </c>
      <c r="F32" s="35">
        <f t="shared" si="11"/>
        <v>34</v>
      </c>
      <c r="K32" s="62">
        <v>41087</v>
      </c>
      <c r="L32" s="61">
        <v>1</v>
      </c>
      <c r="M32" s="61">
        <v>14</v>
      </c>
      <c r="O32" s="17">
        <f t="shared" si="18"/>
        <v>41087</v>
      </c>
      <c r="P32">
        <f t="shared" si="19"/>
        <v>1</v>
      </c>
      <c r="Q32">
        <f t="shared" si="20"/>
        <v>14</v>
      </c>
      <c r="T32" s="10">
        <v>41098</v>
      </c>
      <c r="U32" s="11">
        <v>5</v>
      </c>
      <c r="V32" s="11">
        <v>10</v>
      </c>
      <c r="X32" s="17">
        <f t="shared" si="24"/>
        <v>41098</v>
      </c>
      <c r="Y32">
        <f t="shared" si="25"/>
        <v>5</v>
      </c>
      <c r="Z32">
        <f t="shared" si="26"/>
        <v>10</v>
      </c>
    </row>
    <row r="33" spans="1:26" x14ac:dyDescent="0.25">
      <c r="A33" s="19">
        <v>41072</v>
      </c>
      <c r="B33" s="12">
        <f t="shared" si="7"/>
        <v>5</v>
      </c>
      <c r="C33" s="12">
        <f t="shared" si="8"/>
        <v>4</v>
      </c>
      <c r="D33" s="12">
        <f t="shared" si="9"/>
        <v>3</v>
      </c>
      <c r="E33" s="12">
        <f t="shared" si="10"/>
        <v>5</v>
      </c>
      <c r="F33" s="35">
        <f t="shared" si="11"/>
        <v>9</v>
      </c>
      <c r="K33" s="62">
        <v>41088</v>
      </c>
      <c r="L33" s="61">
        <v>1</v>
      </c>
      <c r="M33" s="61">
        <v>14</v>
      </c>
      <c r="O33" s="17">
        <f t="shared" si="18"/>
        <v>41088</v>
      </c>
      <c r="P33">
        <f t="shared" si="19"/>
        <v>1</v>
      </c>
      <c r="Q33">
        <f t="shared" si="20"/>
        <v>14</v>
      </c>
      <c r="T33" s="10">
        <v>41099</v>
      </c>
      <c r="U33" s="11">
        <v>3</v>
      </c>
      <c r="V33" s="11">
        <v>6</v>
      </c>
      <c r="X33" s="17">
        <f t="shared" si="24"/>
        <v>41099</v>
      </c>
      <c r="Y33">
        <f t="shared" si="25"/>
        <v>3</v>
      </c>
      <c r="Z33">
        <f t="shared" si="26"/>
        <v>6</v>
      </c>
    </row>
    <row r="34" spans="1:26" x14ac:dyDescent="0.25">
      <c r="A34" s="19">
        <v>41073</v>
      </c>
      <c r="B34" s="12">
        <f t="shared" si="7"/>
        <v>3</v>
      </c>
      <c r="C34" s="12">
        <f t="shared" si="8"/>
        <v>0</v>
      </c>
      <c r="D34" s="12">
        <f t="shared" si="9"/>
        <v>1</v>
      </c>
      <c r="E34" s="12">
        <f t="shared" si="10"/>
        <v>2</v>
      </c>
      <c r="F34" s="35">
        <f t="shared" si="11"/>
        <v>2</v>
      </c>
      <c r="K34" s="62">
        <v>41089</v>
      </c>
      <c r="L34" s="61">
        <v>1</v>
      </c>
      <c r="M34" s="61">
        <v>14</v>
      </c>
      <c r="O34" s="17">
        <f t="shared" si="18"/>
        <v>41089</v>
      </c>
      <c r="P34">
        <f t="shared" si="19"/>
        <v>1</v>
      </c>
      <c r="Q34">
        <f t="shared" si="20"/>
        <v>14</v>
      </c>
      <c r="T34" s="10">
        <v>41100</v>
      </c>
      <c r="U34" s="11">
        <v>6</v>
      </c>
      <c r="V34" s="11">
        <v>11</v>
      </c>
      <c r="X34" s="17">
        <f t="shared" si="24"/>
        <v>41100</v>
      </c>
      <c r="Y34">
        <f t="shared" si="25"/>
        <v>6</v>
      </c>
      <c r="Z34">
        <f t="shared" si="26"/>
        <v>11</v>
      </c>
    </row>
    <row r="35" spans="1:26" x14ac:dyDescent="0.25">
      <c r="A35" s="33">
        <v>41074</v>
      </c>
      <c r="B35" s="12">
        <f t="shared" si="7"/>
        <v>13</v>
      </c>
      <c r="C35" s="12">
        <f t="shared" si="8"/>
        <v>20</v>
      </c>
      <c r="D35" s="12">
        <f t="shared" si="9"/>
        <v>3</v>
      </c>
      <c r="E35" s="12">
        <f t="shared" si="10"/>
        <v>5</v>
      </c>
      <c r="F35" s="35">
        <f t="shared" si="11"/>
        <v>25</v>
      </c>
      <c r="K35" s="66">
        <v>41090</v>
      </c>
      <c r="L35" s="67">
        <v>1</v>
      </c>
      <c r="M35" s="11">
        <v>20</v>
      </c>
      <c r="O35" s="17">
        <f t="shared" si="18"/>
        <v>41090</v>
      </c>
      <c r="P35">
        <f t="shared" si="19"/>
        <v>1</v>
      </c>
      <c r="Q35">
        <f t="shared" si="20"/>
        <v>20</v>
      </c>
      <c r="T35" s="10" t="s">
        <v>21</v>
      </c>
      <c r="U35" s="11">
        <v>90</v>
      </c>
      <c r="V35" s="11">
        <v>159</v>
      </c>
    </row>
    <row r="36" spans="1:26" x14ac:dyDescent="0.25">
      <c r="A36" s="33">
        <v>41075</v>
      </c>
      <c r="B36" s="12">
        <f t="shared" si="7"/>
        <v>7</v>
      </c>
      <c r="C36" s="12">
        <f t="shared" si="8"/>
        <v>14</v>
      </c>
      <c r="D36" s="12">
        <f t="shared" si="9"/>
        <v>1</v>
      </c>
      <c r="E36" s="12">
        <f t="shared" si="10"/>
        <v>2</v>
      </c>
      <c r="F36" s="35">
        <f t="shared" si="11"/>
        <v>16</v>
      </c>
      <c r="K36" s="66">
        <v>41091</v>
      </c>
      <c r="L36" s="67">
        <v>1</v>
      </c>
      <c r="M36" s="11">
        <v>24</v>
      </c>
      <c r="O36" s="17">
        <f t="shared" si="18"/>
        <v>41091</v>
      </c>
      <c r="P36">
        <f t="shared" si="19"/>
        <v>1</v>
      </c>
      <c r="Q36">
        <f t="shared" si="20"/>
        <v>24</v>
      </c>
    </row>
    <row r="37" spans="1:26" x14ac:dyDescent="0.25">
      <c r="A37" s="33">
        <v>41076</v>
      </c>
      <c r="B37" s="12">
        <f t="shared" si="7"/>
        <v>8</v>
      </c>
      <c r="C37" s="12">
        <f t="shared" si="8"/>
        <v>16</v>
      </c>
      <c r="D37" s="12">
        <f t="shared" si="9"/>
        <v>3</v>
      </c>
      <c r="E37" s="12">
        <f t="shared" si="10"/>
        <v>6</v>
      </c>
      <c r="F37" s="35">
        <f t="shared" si="11"/>
        <v>22</v>
      </c>
      <c r="K37" s="10">
        <v>41092</v>
      </c>
      <c r="L37" s="11">
        <v>4</v>
      </c>
      <c r="M37" s="11">
        <v>8</v>
      </c>
      <c r="O37" s="17">
        <f t="shared" si="18"/>
        <v>41092</v>
      </c>
      <c r="P37">
        <f t="shared" si="19"/>
        <v>4</v>
      </c>
      <c r="Q37">
        <f t="shared" si="20"/>
        <v>8</v>
      </c>
    </row>
    <row r="38" spans="1:26" x14ac:dyDescent="0.25">
      <c r="A38" s="33">
        <v>41077</v>
      </c>
      <c r="B38" s="12">
        <f t="shared" si="7"/>
        <v>13</v>
      </c>
      <c r="C38" s="12">
        <f t="shared" si="8"/>
        <v>20</v>
      </c>
      <c r="D38" s="12">
        <f t="shared" si="9"/>
        <v>3</v>
      </c>
      <c r="E38" s="12">
        <f t="shared" si="10"/>
        <v>6</v>
      </c>
      <c r="F38" s="35">
        <f t="shared" si="11"/>
        <v>26</v>
      </c>
      <c r="K38" s="10">
        <v>41093</v>
      </c>
      <c r="L38" s="11">
        <v>7</v>
      </c>
      <c r="M38" s="11">
        <v>14</v>
      </c>
      <c r="O38" s="17">
        <f t="shared" si="18"/>
        <v>41093</v>
      </c>
      <c r="P38">
        <f t="shared" si="19"/>
        <v>7</v>
      </c>
      <c r="Q38">
        <f t="shared" si="20"/>
        <v>14</v>
      </c>
    </row>
    <row r="39" spans="1:26" x14ac:dyDescent="0.25">
      <c r="A39" s="33">
        <v>41078</v>
      </c>
      <c r="B39" s="12">
        <f t="shared" si="7"/>
        <v>21</v>
      </c>
      <c r="C39" s="12">
        <f t="shared" si="8"/>
        <v>42</v>
      </c>
      <c r="D39" s="12">
        <f t="shared" si="9"/>
        <v>2</v>
      </c>
      <c r="E39" s="12">
        <f t="shared" si="10"/>
        <v>4</v>
      </c>
      <c r="F39" s="35">
        <f t="shared" si="11"/>
        <v>46</v>
      </c>
      <c r="K39" s="10">
        <v>41094</v>
      </c>
      <c r="L39" s="11">
        <v>6</v>
      </c>
      <c r="M39" s="11">
        <v>12</v>
      </c>
      <c r="O39" s="17">
        <f t="shared" si="18"/>
        <v>41094</v>
      </c>
      <c r="P39">
        <f t="shared" si="19"/>
        <v>6</v>
      </c>
      <c r="Q39">
        <f t="shared" si="20"/>
        <v>12</v>
      </c>
    </row>
    <row r="40" spans="1:26" x14ac:dyDescent="0.25">
      <c r="A40" s="33">
        <v>41079</v>
      </c>
      <c r="B40" s="12">
        <f t="shared" si="7"/>
        <v>5</v>
      </c>
      <c r="C40" s="12">
        <f t="shared" si="8"/>
        <v>10</v>
      </c>
      <c r="D40" s="12">
        <f t="shared" si="9"/>
        <v>0</v>
      </c>
      <c r="E40" s="12">
        <f t="shared" si="10"/>
        <v>0</v>
      </c>
      <c r="F40" s="35">
        <f t="shared" si="11"/>
        <v>10</v>
      </c>
      <c r="K40" s="10">
        <v>41095</v>
      </c>
      <c r="L40" s="11">
        <v>7</v>
      </c>
      <c r="M40" s="11">
        <v>14</v>
      </c>
      <c r="O40" s="17">
        <f t="shared" si="18"/>
        <v>41095</v>
      </c>
      <c r="P40">
        <f t="shared" si="19"/>
        <v>7</v>
      </c>
      <c r="Q40">
        <f t="shared" si="20"/>
        <v>14</v>
      </c>
    </row>
    <row r="41" spans="1:26" x14ac:dyDescent="0.25">
      <c r="A41" s="33">
        <v>41080</v>
      </c>
      <c r="B41" s="12">
        <f t="shared" si="7"/>
        <v>1</v>
      </c>
      <c r="C41" s="12">
        <f t="shared" si="8"/>
        <v>2</v>
      </c>
      <c r="D41" s="12">
        <f t="shared" si="9"/>
        <v>0</v>
      </c>
      <c r="E41" s="12">
        <f t="shared" si="10"/>
        <v>0</v>
      </c>
      <c r="F41" s="35">
        <f t="shared" ref="F41" si="27">C41+E41</f>
        <v>2</v>
      </c>
      <c r="K41" s="10">
        <v>41096</v>
      </c>
      <c r="L41" s="11">
        <v>6</v>
      </c>
      <c r="M41" s="11">
        <v>12</v>
      </c>
      <c r="O41" s="17">
        <f t="shared" si="18"/>
        <v>41096</v>
      </c>
      <c r="P41">
        <f t="shared" si="19"/>
        <v>6</v>
      </c>
      <c r="Q41">
        <f t="shared" si="20"/>
        <v>12</v>
      </c>
    </row>
    <row r="42" spans="1:26" x14ac:dyDescent="0.25">
      <c r="A42" s="63">
        <v>41081</v>
      </c>
      <c r="B42" s="12">
        <f t="shared" si="7"/>
        <v>1</v>
      </c>
      <c r="C42" s="12">
        <f t="shared" si="8"/>
        <v>14</v>
      </c>
      <c r="D42" s="12">
        <f t="shared" si="9"/>
        <v>0</v>
      </c>
      <c r="E42" s="12">
        <f t="shared" si="10"/>
        <v>0</v>
      </c>
      <c r="F42" s="35">
        <f t="shared" ref="F42:F59" si="28">C42+E42</f>
        <v>14</v>
      </c>
      <c r="G42" s="41" t="s">
        <v>59</v>
      </c>
      <c r="H42" s="64"/>
      <c r="K42" s="10">
        <v>41097</v>
      </c>
      <c r="L42" s="11">
        <v>6</v>
      </c>
      <c r="M42" s="11">
        <v>12</v>
      </c>
      <c r="O42" s="17">
        <f t="shared" si="18"/>
        <v>41097</v>
      </c>
      <c r="P42">
        <f t="shared" si="19"/>
        <v>6</v>
      </c>
      <c r="Q42">
        <f t="shared" si="20"/>
        <v>12</v>
      </c>
    </row>
    <row r="43" spans="1:26" x14ac:dyDescent="0.25">
      <c r="A43" s="63">
        <v>41082</v>
      </c>
      <c r="B43" s="12">
        <f t="shared" si="7"/>
        <v>1</v>
      </c>
      <c r="C43" s="12">
        <f t="shared" si="8"/>
        <v>14</v>
      </c>
      <c r="D43" s="12">
        <f t="shared" si="9"/>
        <v>0</v>
      </c>
      <c r="E43" s="12">
        <f t="shared" si="10"/>
        <v>0</v>
      </c>
      <c r="F43" s="35">
        <f t="shared" si="28"/>
        <v>14</v>
      </c>
      <c r="G43" s="41" t="s">
        <v>59</v>
      </c>
      <c r="H43" s="64"/>
      <c r="K43" s="10">
        <v>41098</v>
      </c>
      <c r="L43" s="11">
        <v>5</v>
      </c>
      <c r="M43" s="11">
        <v>10</v>
      </c>
      <c r="O43" s="17">
        <f t="shared" si="18"/>
        <v>41098</v>
      </c>
      <c r="P43">
        <f t="shared" si="19"/>
        <v>5</v>
      </c>
      <c r="Q43">
        <f t="shared" si="20"/>
        <v>10</v>
      </c>
    </row>
    <row r="44" spans="1:26" x14ac:dyDescent="0.25">
      <c r="A44" s="63">
        <v>41083</v>
      </c>
      <c r="B44" s="12">
        <f t="shared" si="7"/>
        <v>1</v>
      </c>
      <c r="C44" s="12">
        <f t="shared" si="8"/>
        <v>14</v>
      </c>
      <c r="D44" s="12">
        <f t="shared" si="9"/>
        <v>0</v>
      </c>
      <c r="E44" s="12">
        <f t="shared" si="10"/>
        <v>0</v>
      </c>
      <c r="F44" s="35">
        <f t="shared" si="28"/>
        <v>14</v>
      </c>
      <c r="G44" s="41" t="s">
        <v>59</v>
      </c>
      <c r="H44" s="64"/>
      <c r="K44" s="10">
        <v>41099</v>
      </c>
      <c r="L44" s="11">
        <v>3</v>
      </c>
      <c r="M44" s="11">
        <v>6</v>
      </c>
      <c r="O44" s="17">
        <f t="shared" si="18"/>
        <v>41099</v>
      </c>
      <c r="P44">
        <f t="shared" si="19"/>
        <v>3</v>
      </c>
      <c r="Q44">
        <f t="shared" si="20"/>
        <v>6</v>
      </c>
    </row>
    <row r="45" spans="1:26" x14ac:dyDescent="0.25">
      <c r="A45" s="63">
        <v>41084</v>
      </c>
      <c r="B45" s="12">
        <f t="shared" si="7"/>
        <v>1</v>
      </c>
      <c r="C45" s="12">
        <f t="shared" si="8"/>
        <v>14</v>
      </c>
      <c r="D45" s="12">
        <f t="shared" si="9"/>
        <v>0</v>
      </c>
      <c r="E45" s="12">
        <f t="shared" si="10"/>
        <v>0</v>
      </c>
      <c r="F45" s="35">
        <f t="shared" si="28"/>
        <v>14</v>
      </c>
      <c r="G45" s="41" t="s">
        <v>59</v>
      </c>
      <c r="H45" s="64"/>
      <c r="K45" s="10">
        <v>41100</v>
      </c>
      <c r="L45" s="11">
        <v>8</v>
      </c>
      <c r="M45" s="11">
        <v>16</v>
      </c>
      <c r="O45" s="17">
        <f t="shared" si="18"/>
        <v>41100</v>
      </c>
      <c r="P45">
        <f t="shared" si="19"/>
        <v>8</v>
      </c>
      <c r="Q45">
        <f t="shared" si="20"/>
        <v>16</v>
      </c>
    </row>
    <row r="46" spans="1:26" x14ac:dyDescent="0.25">
      <c r="A46" s="63">
        <v>41085</v>
      </c>
      <c r="B46" s="12">
        <f t="shared" si="7"/>
        <v>1</v>
      </c>
      <c r="C46" s="12">
        <f t="shared" si="8"/>
        <v>14</v>
      </c>
      <c r="D46" s="12">
        <f t="shared" si="9"/>
        <v>0</v>
      </c>
      <c r="E46" s="12">
        <f t="shared" si="10"/>
        <v>0</v>
      </c>
      <c r="F46" s="35">
        <f t="shared" si="28"/>
        <v>14</v>
      </c>
      <c r="G46" s="41" t="s">
        <v>59</v>
      </c>
      <c r="H46" s="64"/>
      <c r="K46" s="10">
        <v>41101</v>
      </c>
      <c r="L46" s="11">
        <v>1</v>
      </c>
      <c r="M46" s="11">
        <v>20</v>
      </c>
      <c r="O46" s="17">
        <f t="shared" ref="O46:O57" si="29">K46</f>
        <v>41101</v>
      </c>
      <c r="P46">
        <f t="shared" ref="P46:P57" si="30">L46</f>
        <v>1</v>
      </c>
      <c r="Q46">
        <f t="shared" ref="Q46:Q57" si="31">M46</f>
        <v>20</v>
      </c>
    </row>
    <row r="47" spans="1:26" x14ac:dyDescent="0.25">
      <c r="A47" s="63">
        <v>41086</v>
      </c>
      <c r="B47" s="12">
        <f t="shared" si="7"/>
        <v>1</v>
      </c>
      <c r="C47" s="12">
        <f t="shared" si="8"/>
        <v>14</v>
      </c>
      <c r="D47" s="12">
        <f t="shared" si="9"/>
        <v>0</v>
      </c>
      <c r="E47" s="12">
        <f t="shared" si="10"/>
        <v>0</v>
      </c>
      <c r="F47" s="35">
        <f t="shared" si="28"/>
        <v>14</v>
      </c>
      <c r="G47" s="41" t="s">
        <v>59</v>
      </c>
      <c r="H47" s="64"/>
      <c r="K47" s="10">
        <v>41102</v>
      </c>
      <c r="L47" s="11">
        <v>1</v>
      </c>
      <c r="M47" s="11">
        <v>22</v>
      </c>
      <c r="O47" s="17">
        <f t="shared" si="29"/>
        <v>41102</v>
      </c>
      <c r="P47">
        <f t="shared" si="30"/>
        <v>1</v>
      </c>
      <c r="Q47">
        <f t="shared" si="31"/>
        <v>22</v>
      </c>
    </row>
    <row r="48" spans="1:26" x14ac:dyDescent="0.25">
      <c r="A48" s="63">
        <v>41087</v>
      </c>
      <c r="B48" s="12">
        <f t="shared" si="7"/>
        <v>1</v>
      </c>
      <c r="C48" s="12">
        <f t="shared" si="8"/>
        <v>14</v>
      </c>
      <c r="D48" s="12">
        <f t="shared" si="9"/>
        <v>0</v>
      </c>
      <c r="E48" s="12">
        <f t="shared" si="10"/>
        <v>0</v>
      </c>
      <c r="F48" s="35">
        <f t="shared" si="28"/>
        <v>14</v>
      </c>
      <c r="G48" s="41" t="s">
        <v>59</v>
      </c>
      <c r="H48" s="64"/>
      <c r="K48" s="10">
        <v>41103</v>
      </c>
      <c r="L48" s="11">
        <v>1</v>
      </c>
      <c r="M48" s="11">
        <v>8</v>
      </c>
      <c r="O48" s="17">
        <f t="shared" si="29"/>
        <v>41103</v>
      </c>
      <c r="P48">
        <f t="shared" si="30"/>
        <v>1</v>
      </c>
      <c r="Q48">
        <f t="shared" si="31"/>
        <v>8</v>
      </c>
    </row>
    <row r="49" spans="1:17" x14ac:dyDescent="0.25">
      <c r="A49" s="63">
        <v>41088</v>
      </c>
      <c r="B49" s="12">
        <f t="shared" si="7"/>
        <v>1</v>
      </c>
      <c r="C49" s="12">
        <f t="shared" si="8"/>
        <v>14</v>
      </c>
      <c r="D49" s="12">
        <f t="shared" si="9"/>
        <v>0</v>
      </c>
      <c r="E49" s="12">
        <f t="shared" si="10"/>
        <v>0</v>
      </c>
      <c r="F49" s="35">
        <f t="shared" si="28"/>
        <v>14</v>
      </c>
      <c r="G49" s="41" t="s">
        <v>59</v>
      </c>
      <c r="H49" s="64"/>
      <c r="K49" s="10">
        <v>41104</v>
      </c>
      <c r="L49" s="11">
        <v>10</v>
      </c>
      <c r="M49" s="11">
        <v>20</v>
      </c>
      <c r="O49" s="17">
        <f t="shared" si="29"/>
        <v>41104</v>
      </c>
      <c r="P49">
        <f t="shared" si="30"/>
        <v>10</v>
      </c>
      <c r="Q49">
        <f t="shared" si="31"/>
        <v>20</v>
      </c>
    </row>
    <row r="50" spans="1:17" x14ac:dyDescent="0.25">
      <c r="A50" s="63">
        <v>41089</v>
      </c>
      <c r="B50" s="12">
        <f t="shared" si="7"/>
        <v>1</v>
      </c>
      <c r="C50" s="12">
        <f t="shared" si="8"/>
        <v>14</v>
      </c>
      <c r="D50" s="12">
        <f t="shared" si="9"/>
        <v>0</v>
      </c>
      <c r="E50" s="12">
        <f t="shared" si="10"/>
        <v>0</v>
      </c>
      <c r="F50" s="35">
        <f t="shared" si="28"/>
        <v>14</v>
      </c>
      <c r="G50" s="41" t="s">
        <v>59</v>
      </c>
      <c r="H50" s="64"/>
      <c r="K50" s="10">
        <v>41105</v>
      </c>
      <c r="L50" s="11">
        <v>10</v>
      </c>
      <c r="M50" s="11">
        <v>19</v>
      </c>
      <c r="O50" s="17">
        <f t="shared" si="29"/>
        <v>41105</v>
      </c>
      <c r="P50">
        <f t="shared" si="30"/>
        <v>10</v>
      </c>
      <c r="Q50">
        <f t="shared" si="31"/>
        <v>19</v>
      </c>
    </row>
    <row r="51" spans="1:17" x14ac:dyDescent="0.25">
      <c r="A51" s="33">
        <v>41090</v>
      </c>
      <c r="B51" s="12">
        <f t="shared" si="7"/>
        <v>1</v>
      </c>
      <c r="C51" s="12">
        <f t="shared" si="8"/>
        <v>20</v>
      </c>
      <c r="D51" s="12">
        <f t="shared" si="9"/>
        <v>0</v>
      </c>
      <c r="E51" s="12">
        <f t="shared" si="10"/>
        <v>0</v>
      </c>
      <c r="F51" s="35">
        <f t="shared" si="28"/>
        <v>20</v>
      </c>
      <c r="K51" s="10">
        <v>41106</v>
      </c>
      <c r="L51" s="11">
        <v>7</v>
      </c>
      <c r="M51" s="11">
        <v>14</v>
      </c>
      <c r="O51" s="17">
        <f t="shared" si="29"/>
        <v>41106</v>
      </c>
      <c r="P51">
        <f t="shared" si="30"/>
        <v>7</v>
      </c>
      <c r="Q51">
        <f t="shared" si="31"/>
        <v>14</v>
      </c>
    </row>
    <row r="52" spans="1:17" x14ac:dyDescent="0.25">
      <c r="A52" s="33">
        <v>41091</v>
      </c>
      <c r="B52" s="12">
        <f t="shared" si="7"/>
        <v>1</v>
      </c>
      <c r="C52" s="12">
        <f t="shared" si="8"/>
        <v>24</v>
      </c>
      <c r="D52" s="12">
        <f t="shared" si="9"/>
        <v>0</v>
      </c>
      <c r="E52" s="12">
        <f t="shared" si="10"/>
        <v>0</v>
      </c>
      <c r="F52" s="35">
        <f t="shared" si="28"/>
        <v>24</v>
      </c>
      <c r="K52" s="10">
        <v>41107</v>
      </c>
      <c r="L52" s="11">
        <v>15</v>
      </c>
      <c r="M52" s="11">
        <v>30</v>
      </c>
      <c r="O52" s="17">
        <f t="shared" si="29"/>
        <v>41107</v>
      </c>
      <c r="P52">
        <f t="shared" si="30"/>
        <v>15</v>
      </c>
      <c r="Q52">
        <f t="shared" si="31"/>
        <v>30</v>
      </c>
    </row>
    <row r="53" spans="1:17" x14ac:dyDescent="0.25">
      <c r="A53" s="33">
        <v>41092</v>
      </c>
      <c r="B53" s="12">
        <f t="shared" si="7"/>
        <v>4</v>
      </c>
      <c r="C53" s="12">
        <f t="shared" si="8"/>
        <v>8</v>
      </c>
      <c r="D53" s="12">
        <f t="shared" si="9"/>
        <v>0</v>
      </c>
      <c r="E53" s="12">
        <f t="shared" si="10"/>
        <v>0</v>
      </c>
      <c r="F53" s="35">
        <f t="shared" si="28"/>
        <v>8</v>
      </c>
      <c r="K53" s="10">
        <v>41108</v>
      </c>
      <c r="L53" s="11">
        <v>23</v>
      </c>
      <c r="M53" s="11">
        <v>92</v>
      </c>
      <c r="O53" s="17">
        <f t="shared" si="29"/>
        <v>41108</v>
      </c>
      <c r="P53">
        <f t="shared" si="30"/>
        <v>23</v>
      </c>
      <c r="Q53">
        <f t="shared" si="31"/>
        <v>92</v>
      </c>
    </row>
    <row r="54" spans="1:17" x14ac:dyDescent="0.25">
      <c r="A54" s="33">
        <v>41093</v>
      </c>
      <c r="B54" s="12">
        <f t="shared" si="7"/>
        <v>7</v>
      </c>
      <c r="C54" s="12">
        <f t="shared" si="8"/>
        <v>14</v>
      </c>
      <c r="D54" s="12">
        <f t="shared" si="9"/>
        <v>1</v>
      </c>
      <c r="E54" s="12">
        <f t="shared" si="10"/>
        <v>2</v>
      </c>
      <c r="F54" s="35">
        <f t="shared" si="28"/>
        <v>16</v>
      </c>
      <c r="K54" s="62">
        <v>41109</v>
      </c>
      <c r="L54" s="61">
        <v>1</v>
      </c>
      <c r="M54" s="61">
        <v>162</v>
      </c>
      <c r="O54" s="17">
        <f t="shared" si="29"/>
        <v>41109</v>
      </c>
      <c r="P54">
        <f t="shared" si="30"/>
        <v>1</v>
      </c>
      <c r="Q54">
        <f t="shared" si="31"/>
        <v>162</v>
      </c>
    </row>
    <row r="55" spans="1:17" x14ac:dyDescent="0.25">
      <c r="A55" s="33">
        <v>41094</v>
      </c>
      <c r="B55" s="12">
        <f t="shared" si="7"/>
        <v>6</v>
      </c>
      <c r="C55" s="12">
        <f t="shared" si="8"/>
        <v>12</v>
      </c>
      <c r="D55" s="12">
        <f t="shared" si="9"/>
        <v>2</v>
      </c>
      <c r="E55" s="12">
        <f t="shared" si="10"/>
        <v>4</v>
      </c>
      <c r="F55" s="35">
        <f t="shared" si="28"/>
        <v>16</v>
      </c>
      <c r="K55" s="62">
        <v>41110</v>
      </c>
      <c r="L55" s="61">
        <v>1</v>
      </c>
      <c r="M55" s="61">
        <v>162</v>
      </c>
      <c r="O55" s="17">
        <f t="shared" si="29"/>
        <v>41110</v>
      </c>
      <c r="P55">
        <f t="shared" si="30"/>
        <v>1</v>
      </c>
      <c r="Q55">
        <f t="shared" si="31"/>
        <v>162</v>
      </c>
    </row>
    <row r="56" spans="1:17" x14ac:dyDescent="0.25">
      <c r="A56" s="33">
        <v>41095</v>
      </c>
      <c r="B56" s="12">
        <f t="shared" si="7"/>
        <v>7</v>
      </c>
      <c r="C56" s="12">
        <f t="shared" si="8"/>
        <v>14</v>
      </c>
      <c r="D56" s="12">
        <f t="shared" si="9"/>
        <v>3</v>
      </c>
      <c r="E56" s="12">
        <f t="shared" si="10"/>
        <v>5</v>
      </c>
      <c r="F56" s="35">
        <f t="shared" si="28"/>
        <v>19</v>
      </c>
      <c r="K56" s="62">
        <v>41111</v>
      </c>
      <c r="L56" s="61">
        <v>1</v>
      </c>
      <c r="M56" s="61">
        <v>162</v>
      </c>
      <c r="O56" s="17">
        <f t="shared" si="29"/>
        <v>41111</v>
      </c>
      <c r="P56">
        <f t="shared" si="30"/>
        <v>1</v>
      </c>
      <c r="Q56">
        <f t="shared" si="31"/>
        <v>162</v>
      </c>
    </row>
    <row r="57" spans="1:17" x14ac:dyDescent="0.25">
      <c r="A57" s="33">
        <v>41096</v>
      </c>
      <c r="B57" s="12">
        <f t="shared" si="7"/>
        <v>6</v>
      </c>
      <c r="C57" s="12">
        <f t="shared" si="8"/>
        <v>12</v>
      </c>
      <c r="D57" s="12">
        <f t="shared" si="9"/>
        <v>0</v>
      </c>
      <c r="E57" s="12">
        <f t="shared" si="10"/>
        <v>0</v>
      </c>
      <c r="F57" s="35">
        <f t="shared" si="28"/>
        <v>12</v>
      </c>
      <c r="K57" s="62">
        <v>41112</v>
      </c>
      <c r="L57" s="61">
        <v>1</v>
      </c>
      <c r="M57" s="61">
        <v>162</v>
      </c>
      <c r="O57" s="17">
        <f t="shared" si="29"/>
        <v>41112</v>
      </c>
      <c r="P57">
        <f t="shared" si="30"/>
        <v>1</v>
      </c>
      <c r="Q57">
        <f t="shared" si="31"/>
        <v>162</v>
      </c>
    </row>
    <row r="58" spans="1:17" x14ac:dyDescent="0.25">
      <c r="A58" s="33">
        <v>41097</v>
      </c>
      <c r="B58" s="12">
        <f t="shared" si="7"/>
        <v>6</v>
      </c>
      <c r="C58" s="12">
        <f t="shared" si="8"/>
        <v>12</v>
      </c>
      <c r="D58" s="12">
        <f t="shared" si="9"/>
        <v>0</v>
      </c>
      <c r="E58" s="12">
        <f t="shared" si="10"/>
        <v>0</v>
      </c>
      <c r="F58" s="35">
        <f t="shared" si="28"/>
        <v>12</v>
      </c>
      <c r="K58" s="62">
        <v>41113</v>
      </c>
      <c r="L58" s="61">
        <v>1</v>
      </c>
      <c r="M58" s="61">
        <v>162</v>
      </c>
      <c r="O58" s="17">
        <f t="shared" ref="O58:O65" si="32">K58</f>
        <v>41113</v>
      </c>
      <c r="P58">
        <f t="shared" ref="P58:P65" si="33">L58</f>
        <v>1</v>
      </c>
      <c r="Q58">
        <f t="shared" ref="Q58:Q65" si="34">M58</f>
        <v>162</v>
      </c>
    </row>
    <row r="59" spans="1:17" x14ac:dyDescent="0.25">
      <c r="A59" s="33">
        <v>41098</v>
      </c>
      <c r="B59" s="12">
        <f t="shared" si="7"/>
        <v>5</v>
      </c>
      <c r="C59" s="12">
        <f t="shared" si="8"/>
        <v>10</v>
      </c>
      <c r="D59" s="12">
        <f t="shared" si="9"/>
        <v>5</v>
      </c>
      <c r="E59" s="12">
        <f t="shared" si="10"/>
        <v>10</v>
      </c>
      <c r="F59" s="35">
        <f t="shared" si="28"/>
        <v>20</v>
      </c>
      <c r="K59" s="62">
        <v>41114</v>
      </c>
      <c r="L59" s="61">
        <v>1</v>
      </c>
      <c r="M59" s="61">
        <v>162</v>
      </c>
      <c r="O59" s="17">
        <f t="shared" si="32"/>
        <v>41114</v>
      </c>
      <c r="P59">
        <f t="shared" si="33"/>
        <v>1</v>
      </c>
      <c r="Q59">
        <f t="shared" si="34"/>
        <v>162</v>
      </c>
    </row>
    <row r="60" spans="1:17" x14ac:dyDescent="0.25">
      <c r="A60" s="33">
        <v>41099</v>
      </c>
      <c r="B60" s="12">
        <f t="shared" si="7"/>
        <v>3</v>
      </c>
      <c r="C60" s="12">
        <f t="shared" si="8"/>
        <v>6</v>
      </c>
      <c r="D60" s="12">
        <f t="shared" si="9"/>
        <v>3</v>
      </c>
      <c r="E60" s="12">
        <f t="shared" si="10"/>
        <v>6</v>
      </c>
      <c r="F60" s="35">
        <f t="shared" ref="F60:F88" si="35">C60+E60</f>
        <v>12</v>
      </c>
      <c r="K60" s="62">
        <v>41115</v>
      </c>
      <c r="L60" s="61">
        <v>1</v>
      </c>
      <c r="M60" s="61">
        <v>162</v>
      </c>
      <c r="O60" s="17">
        <f t="shared" si="32"/>
        <v>41115</v>
      </c>
      <c r="P60">
        <f t="shared" si="33"/>
        <v>1</v>
      </c>
      <c r="Q60">
        <f t="shared" si="34"/>
        <v>162</v>
      </c>
    </row>
    <row r="61" spans="1:17" x14ac:dyDescent="0.25">
      <c r="A61" s="33">
        <v>41100</v>
      </c>
      <c r="B61" s="12">
        <f t="shared" si="7"/>
        <v>8</v>
      </c>
      <c r="C61" s="12">
        <f t="shared" si="8"/>
        <v>16</v>
      </c>
      <c r="D61" s="12">
        <f t="shared" si="9"/>
        <v>6</v>
      </c>
      <c r="E61" s="12">
        <f t="shared" si="10"/>
        <v>11</v>
      </c>
      <c r="F61" s="35">
        <f t="shared" si="35"/>
        <v>27</v>
      </c>
      <c r="K61" s="62">
        <v>41116</v>
      </c>
      <c r="L61" s="61">
        <v>1</v>
      </c>
      <c r="M61" s="61">
        <v>162</v>
      </c>
      <c r="O61" s="17">
        <f t="shared" si="32"/>
        <v>41116</v>
      </c>
      <c r="P61">
        <f t="shared" si="33"/>
        <v>1</v>
      </c>
      <c r="Q61">
        <f t="shared" si="34"/>
        <v>162</v>
      </c>
    </row>
    <row r="62" spans="1:17" x14ac:dyDescent="0.25">
      <c r="A62" s="33">
        <v>41101</v>
      </c>
      <c r="B62" s="12">
        <f t="shared" si="7"/>
        <v>1</v>
      </c>
      <c r="C62" s="12">
        <f t="shared" si="8"/>
        <v>20</v>
      </c>
      <c r="D62" s="12">
        <f t="shared" si="9"/>
        <v>0</v>
      </c>
      <c r="E62" s="12">
        <f t="shared" si="10"/>
        <v>0</v>
      </c>
      <c r="F62" s="35">
        <f t="shared" si="35"/>
        <v>20</v>
      </c>
      <c r="K62" s="62">
        <v>41117</v>
      </c>
      <c r="L62" s="61">
        <v>1</v>
      </c>
      <c r="M62" s="61">
        <v>162</v>
      </c>
      <c r="O62" s="17">
        <f t="shared" si="32"/>
        <v>41117</v>
      </c>
      <c r="P62">
        <f t="shared" si="33"/>
        <v>1</v>
      </c>
      <c r="Q62">
        <f t="shared" si="34"/>
        <v>162</v>
      </c>
    </row>
    <row r="63" spans="1:17" x14ac:dyDescent="0.25">
      <c r="A63" s="33">
        <v>41102</v>
      </c>
      <c r="B63" s="12">
        <f t="shared" si="7"/>
        <v>1</v>
      </c>
      <c r="C63" s="12">
        <f t="shared" si="8"/>
        <v>22</v>
      </c>
      <c r="D63" s="12">
        <f t="shared" si="9"/>
        <v>0</v>
      </c>
      <c r="E63" s="12">
        <f t="shared" si="10"/>
        <v>0</v>
      </c>
      <c r="F63" s="35">
        <f t="shared" si="35"/>
        <v>22</v>
      </c>
      <c r="K63" s="62">
        <v>41118</v>
      </c>
      <c r="L63" s="61">
        <v>1</v>
      </c>
      <c r="M63" s="61">
        <v>162</v>
      </c>
      <c r="O63" s="17">
        <f t="shared" si="32"/>
        <v>41118</v>
      </c>
      <c r="P63">
        <f t="shared" si="33"/>
        <v>1</v>
      </c>
      <c r="Q63">
        <f t="shared" si="34"/>
        <v>162</v>
      </c>
    </row>
    <row r="64" spans="1:17" x14ac:dyDescent="0.25">
      <c r="A64" s="33">
        <v>41103</v>
      </c>
      <c r="B64" s="12">
        <f t="shared" si="7"/>
        <v>1</v>
      </c>
      <c r="C64" s="12">
        <f t="shared" si="8"/>
        <v>8</v>
      </c>
      <c r="D64" s="12">
        <f t="shared" si="9"/>
        <v>0</v>
      </c>
      <c r="E64" s="12">
        <f t="shared" si="10"/>
        <v>0</v>
      </c>
      <c r="F64" s="35">
        <f t="shared" si="35"/>
        <v>8</v>
      </c>
      <c r="K64" s="62">
        <v>41119</v>
      </c>
      <c r="L64" s="61">
        <v>1</v>
      </c>
      <c r="M64" s="61">
        <v>162</v>
      </c>
      <c r="O64" s="17">
        <f t="shared" si="32"/>
        <v>41119</v>
      </c>
      <c r="P64">
        <f t="shared" si="33"/>
        <v>1</v>
      </c>
      <c r="Q64">
        <f t="shared" si="34"/>
        <v>162</v>
      </c>
    </row>
    <row r="65" spans="1:17" x14ac:dyDescent="0.25">
      <c r="A65" s="33">
        <v>41104</v>
      </c>
      <c r="B65" s="12">
        <f t="shared" si="7"/>
        <v>10</v>
      </c>
      <c r="C65" s="12">
        <f t="shared" si="8"/>
        <v>20</v>
      </c>
      <c r="D65" s="12">
        <f t="shared" si="9"/>
        <v>0</v>
      </c>
      <c r="E65" s="12">
        <f t="shared" si="10"/>
        <v>0</v>
      </c>
      <c r="F65" s="35">
        <f t="shared" si="35"/>
        <v>20</v>
      </c>
      <c r="K65" s="62">
        <v>41120</v>
      </c>
      <c r="L65" s="61">
        <v>1</v>
      </c>
      <c r="M65" s="61">
        <v>162</v>
      </c>
      <c r="O65" s="17">
        <f t="shared" si="32"/>
        <v>41120</v>
      </c>
      <c r="P65">
        <f t="shared" si="33"/>
        <v>1</v>
      </c>
      <c r="Q65">
        <f t="shared" si="34"/>
        <v>162</v>
      </c>
    </row>
    <row r="66" spans="1:17" x14ac:dyDescent="0.25">
      <c r="A66" s="33">
        <v>41105</v>
      </c>
      <c r="B66" s="12">
        <f t="shared" si="7"/>
        <v>10</v>
      </c>
      <c r="C66" s="12">
        <f t="shared" si="8"/>
        <v>19</v>
      </c>
      <c r="D66" s="12">
        <f t="shared" si="9"/>
        <v>0</v>
      </c>
      <c r="E66" s="12">
        <f t="shared" si="10"/>
        <v>0</v>
      </c>
      <c r="F66" s="35">
        <f t="shared" si="35"/>
        <v>19</v>
      </c>
      <c r="K66" s="10">
        <v>41121</v>
      </c>
      <c r="L66" s="11">
        <v>116</v>
      </c>
      <c r="M66" s="11">
        <v>232</v>
      </c>
      <c r="O66" s="17">
        <f t="shared" ref="O66:O67" si="36">K66</f>
        <v>41121</v>
      </c>
      <c r="P66">
        <f t="shared" ref="P66:P67" si="37">L66</f>
        <v>116</v>
      </c>
      <c r="Q66">
        <f t="shared" ref="Q66:Q67" si="38">M66</f>
        <v>232</v>
      </c>
    </row>
    <row r="67" spans="1:17" x14ac:dyDescent="0.25">
      <c r="A67" s="33">
        <v>41106</v>
      </c>
      <c r="B67" s="12">
        <f t="shared" si="7"/>
        <v>7</v>
      </c>
      <c r="C67" s="12">
        <f t="shared" si="8"/>
        <v>14</v>
      </c>
      <c r="D67" s="12">
        <f t="shared" si="9"/>
        <v>0</v>
      </c>
      <c r="E67" s="12">
        <f t="shared" si="10"/>
        <v>0</v>
      </c>
      <c r="F67" s="35">
        <f t="shared" si="35"/>
        <v>14</v>
      </c>
      <c r="K67" s="10">
        <v>41122</v>
      </c>
      <c r="L67" s="11">
        <v>78</v>
      </c>
      <c r="M67" s="11">
        <v>156</v>
      </c>
      <c r="O67" s="17">
        <f t="shared" si="36"/>
        <v>41122</v>
      </c>
      <c r="P67">
        <f t="shared" si="37"/>
        <v>78</v>
      </c>
      <c r="Q67">
        <f t="shared" si="38"/>
        <v>156</v>
      </c>
    </row>
    <row r="68" spans="1:17" x14ac:dyDescent="0.25">
      <c r="A68" s="33">
        <v>41107</v>
      </c>
      <c r="B68" s="12">
        <f t="shared" si="7"/>
        <v>15</v>
      </c>
      <c r="C68" s="12">
        <f t="shared" si="8"/>
        <v>30</v>
      </c>
      <c r="D68" s="12">
        <f t="shared" si="9"/>
        <v>0</v>
      </c>
      <c r="E68" s="12">
        <f t="shared" si="10"/>
        <v>0</v>
      </c>
      <c r="F68" s="35">
        <f t="shared" si="35"/>
        <v>30</v>
      </c>
      <c r="K68" s="10">
        <v>41123</v>
      </c>
      <c r="L68" s="11">
        <v>1</v>
      </c>
      <c r="M68" s="11">
        <v>240</v>
      </c>
      <c r="O68" s="17">
        <f t="shared" ref="O68:O69" si="39">K68</f>
        <v>41123</v>
      </c>
      <c r="P68">
        <f t="shared" ref="P68:P69" si="40">L68</f>
        <v>1</v>
      </c>
      <c r="Q68">
        <f t="shared" ref="Q68:Q69" si="41">M68</f>
        <v>240</v>
      </c>
    </row>
    <row r="69" spans="1:17" x14ac:dyDescent="0.25">
      <c r="A69" s="33">
        <v>41108</v>
      </c>
      <c r="B69" s="12">
        <f t="shared" ref="B69:B128" si="42">IFERROR(VLOOKUP(A69,$O$4:$Q$75,2,FALSE),0)</f>
        <v>23</v>
      </c>
      <c r="C69" s="12">
        <f t="shared" ref="C69:C128" si="43">IFERROR(VLOOKUP(A69,$O$4:$Q$75,3,FALSE),0)</f>
        <v>92</v>
      </c>
      <c r="D69" s="12">
        <f t="shared" ref="D69:D128" si="44">IFERROR(VLOOKUP(A69,$X$4:$Z$50,2,FALSE),0)</f>
        <v>0</v>
      </c>
      <c r="E69" s="12">
        <f t="shared" ref="E69:E128" si="45">IFERROR(VLOOKUP(A69,$X$4:$Z$50,3,FALSE),0)</f>
        <v>0</v>
      </c>
      <c r="F69" s="35">
        <f t="shared" si="35"/>
        <v>92</v>
      </c>
      <c r="K69" s="10">
        <v>41124</v>
      </c>
      <c r="L69" s="11">
        <v>56</v>
      </c>
      <c r="M69" s="11">
        <v>111</v>
      </c>
      <c r="O69" s="17">
        <f t="shared" si="39"/>
        <v>41124</v>
      </c>
      <c r="P69">
        <f t="shared" si="40"/>
        <v>56</v>
      </c>
      <c r="Q69">
        <f t="shared" si="41"/>
        <v>111</v>
      </c>
    </row>
    <row r="70" spans="1:17" x14ac:dyDescent="0.25">
      <c r="A70" s="63">
        <v>41109</v>
      </c>
      <c r="B70" s="12">
        <v>1</v>
      </c>
      <c r="C70" s="12">
        <f t="shared" si="43"/>
        <v>162</v>
      </c>
      <c r="D70" s="12">
        <f t="shared" si="44"/>
        <v>0</v>
      </c>
      <c r="E70" s="12">
        <f t="shared" si="45"/>
        <v>0</v>
      </c>
      <c r="F70" s="80">
        <f t="shared" si="35"/>
        <v>162</v>
      </c>
      <c r="G70" s="41" t="s">
        <v>59</v>
      </c>
      <c r="K70" s="10">
        <v>41125</v>
      </c>
      <c r="L70" s="11">
        <v>81</v>
      </c>
      <c r="M70" s="11">
        <v>161</v>
      </c>
      <c r="O70" s="17">
        <f t="shared" ref="O70:O73" si="46">K70</f>
        <v>41125</v>
      </c>
      <c r="P70">
        <f t="shared" ref="P70:P73" si="47">L70</f>
        <v>81</v>
      </c>
      <c r="Q70">
        <f t="shared" ref="Q70:Q73" si="48">M70</f>
        <v>161</v>
      </c>
    </row>
    <row r="71" spans="1:17" x14ac:dyDescent="0.25">
      <c r="A71" s="63">
        <v>41110</v>
      </c>
      <c r="B71" s="12">
        <v>1</v>
      </c>
      <c r="C71" s="12">
        <f t="shared" si="43"/>
        <v>162</v>
      </c>
      <c r="D71" s="12">
        <f t="shared" si="44"/>
        <v>0</v>
      </c>
      <c r="E71" s="12">
        <f t="shared" si="45"/>
        <v>0</v>
      </c>
      <c r="F71" s="80">
        <f t="shared" si="35"/>
        <v>162</v>
      </c>
      <c r="G71" s="41" t="s">
        <v>59</v>
      </c>
      <c r="K71" s="10">
        <v>41126</v>
      </c>
      <c r="L71" s="11">
        <v>81</v>
      </c>
      <c r="M71" s="11">
        <v>162</v>
      </c>
      <c r="O71" s="17">
        <f t="shared" si="46"/>
        <v>41126</v>
      </c>
      <c r="P71">
        <f t="shared" si="47"/>
        <v>81</v>
      </c>
      <c r="Q71">
        <f t="shared" si="48"/>
        <v>162</v>
      </c>
    </row>
    <row r="72" spans="1:17" x14ac:dyDescent="0.25">
      <c r="A72" s="63">
        <v>41111</v>
      </c>
      <c r="B72" s="12">
        <f t="shared" si="42"/>
        <v>1</v>
      </c>
      <c r="C72" s="12">
        <f t="shared" si="43"/>
        <v>162</v>
      </c>
      <c r="D72" s="12">
        <f t="shared" si="44"/>
        <v>0</v>
      </c>
      <c r="E72" s="12">
        <f t="shared" si="45"/>
        <v>0</v>
      </c>
      <c r="F72" s="80">
        <f t="shared" si="35"/>
        <v>162</v>
      </c>
      <c r="G72" s="41" t="s">
        <v>59</v>
      </c>
      <c r="K72" s="10">
        <v>41127</v>
      </c>
      <c r="L72" s="11">
        <v>82</v>
      </c>
      <c r="M72" s="11">
        <v>163</v>
      </c>
      <c r="O72" s="17">
        <f t="shared" si="46"/>
        <v>41127</v>
      </c>
      <c r="P72">
        <f t="shared" si="47"/>
        <v>82</v>
      </c>
      <c r="Q72">
        <f t="shared" si="48"/>
        <v>163</v>
      </c>
    </row>
    <row r="73" spans="1:17" x14ac:dyDescent="0.25">
      <c r="A73" s="63">
        <v>41112</v>
      </c>
      <c r="B73" s="12">
        <f t="shared" si="42"/>
        <v>1</v>
      </c>
      <c r="C73" s="12">
        <f t="shared" si="43"/>
        <v>162</v>
      </c>
      <c r="D73" s="12">
        <f t="shared" si="44"/>
        <v>0</v>
      </c>
      <c r="E73" s="12">
        <f t="shared" si="45"/>
        <v>0</v>
      </c>
      <c r="F73" s="80">
        <f t="shared" si="35"/>
        <v>162</v>
      </c>
      <c r="G73" s="41" t="s">
        <v>59</v>
      </c>
      <c r="K73" s="10">
        <v>41128</v>
      </c>
      <c r="L73" s="11">
        <v>65</v>
      </c>
      <c r="M73" s="11">
        <v>128</v>
      </c>
      <c r="O73" s="17">
        <f t="shared" si="46"/>
        <v>41128</v>
      </c>
      <c r="P73">
        <f t="shared" si="47"/>
        <v>65</v>
      </c>
      <c r="Q73">
        <f t="shared" si="48"/>
        <v>128</v>
      </c>
    </row>
    <row r="74" spans="1:17" x14ac:dyDescent="0.25">
      <c r="A74" s="63">
        <v>41113</v>
      </c>
      <c r="B74" s="12">
        <f t="shared" si="42"/>
        <v>1</v>
      </c>
      <c r="C74" s="12">
        <f t="shared" si="43"/>
        <v>162</v>
      </c>
      <c r="D74" s="12">
        <f t="shared" si="44"/>
        <v>0</v>
      </c>
      <c r="E74" s="12">
        <f t="shared" si="45"/>
        <v>0</v>
      </c>
      <c r="F74" s="80">
        <f t="shared" si="35"/>
        <v>162</v>
      </c>
      <c r="G74" s="41" t="s">
        <v>59</v>
      </c>
      <c r="K74" s="10">
        <v>41129</v>
      </c>
      <c r="L74" s="11">
        <v>67</v>
      </c>
      <c r="M74" s="11">
        <v>134</v>
      </c>
      <c r="O74" s="17">
        <f t="shared" ref="O74:O82" si="49">K74</f>
        <v>41129</v>
      </c>
      <c r="P74">
        <f t="shared" ref="P74:P82" si="50">L74</f>
        <v>67</v>
      </c>
      <c r="Q74">
        <f t="shared" ref="Q74:Q82" si="51">M74</f>
        <v>134</v>
      </c>
    </row>
    <row r="75" spans="1:17" x14ac:dyDescent="0.25">
      <c r="A75" s="63">
        <v>41114</v>
      </c>
      <c r="B75" s="12">
        <f t="shared" si="42"/>
        <v>1</v>
      </c>
      <c r="C75" s="12">
        <f t="shared" si="43"/>
        <v>162</v>
      </c>
      <c r="D75" s="12">
        <f t="shared" si="44"/>
        <v>0</v>
      </c>
      <c r="E75" s="12">
        <f t="shared" si="45"/>
        <v>0</v>
      </c>
      <c r="F75" s="80">
        <f t="shared" si="35"/>
        <v>162</v>
      </c>
      <c r="G75" s="41" t="s">
        <v>59</v>
      </c>
      <c r="K75" s="10">
        <v>41130</v>
      </c>
      <c r="L75" s="11">
        <v>72</v>
      </c>
      <c r="M75" s="11">
        <v>144</v>
      </c>
      <c r="O75" s="17">
        <f t="shared" si="49"/>
        <v>41130</v>
      </c>
      <c r="P75">
        <f t="shared" si="50"/>
        <v>72</v>
      </c>
      <c r="Q75">
        <f t="shared" si="51"/>
        <v>144</v>
      </c>
    </row>
    <row r="76" spans="1:17" x14ac:dyDescent="0.25">
      <c r="A76" s="63">
        <v>41115</v>
      </c>
      <c r="B76" s="12">
        <f t="shared" si="42"/>
        <v>1</v>
      </c>
      <c r="C76" s="12">
        <f t="shared" si="43"/>
        <v>162</v>
      </c>
      <c r="D76" s="12">
        <f t="shared" si="44"/>
        <v>0</v>
      </c>
      <c r="E76" s="12">
        <f t="shared" si="45"/>
        <v>0</v>
      </c>
      <c r="F76" s="80">
        <f t="shared" si="35"/>
        <v>162</v>
      </c>
      <c r="G76" s="41" t="s">
        <v>59</v>
      </c>
      <c r="K76" s="10">
        <v>41131</v>
      </c>
      <c r="L76" s="11">
        <v>1</v>
      </c>
      <c r="M76" s="11">
        <v>70</v>
      </c>
      <c r="O76" s="17">
        <f t="shared" si="49"/>
        <v>41131</v>
      </c>
      <c r="P76">
        <f t="shared" si="50"/>
        <v>1</v>
      </c>
      <c r="Q76">
        <f t="shared" si="51"/>
        <v>70</v>
      </c>
    </row>
    <row r="77" spans="1:17" x14ac:dyDescent="0.25">
      <c r="A77" s="63">
        <v>41116</v>
      </c>
      <c r="B77" s="12">
        <f t="shared" si="42"/>
        <v>1</v>
      </c>
      <c r="C77" s="12">
        <f t="shared" si="43"/>
        <v>162</v>
      </c>
      <c r="D77" s="12">
        <f t="shared" si="44"/>
        <v>0</v>
      </c>
      <c r="E77" s="12">
        <f t="shared" si="45"/>
        <v>0</v>
      </c>
      <c r="F77" s="80">
        <f t="shared" si="35"/>
        <v>162</v>
      </c>
      <c r="G77" s="41" t="s">
        <v>59</v>
      </c>
      <c r="K77" s="10">
        <v>41132</v>
      </c>
      <c r="L77" s="11">
        <v>50</v>
      </c>
      <c r="M77" s="11">
        <v>100</v>
      </c>
      <c r="O77" s="17">
        <f t="shared" si="49"/>
        <v>41132</v>
      </c>
      <c r="P77">
        <f t="shared" si="50"/>
        <v>50</v>
      </c>
      <c r="Q77">
        <f t="shared" si="51"/>
        <v>100</v>
      </c>
    </row>
    <row r="78" spans="1:17" x14ac:dyDescent="0.25">
      <c r="A78" s="63">
        <v>41117</v>
      </c>
      <c r="B78" s="12">
        <f t="shared" si="42"/>
        <v>1</v>
      </c>
      <c r="C78" s="12">
        <f t="shared" si="43"/>
        <v>162</v>
      </c>
      <c r="D78" s="12">
        <f t="shared" si="44"/>
        <v>0</v>
      </c>
      <c r="E78" s="12">
        <f t="shared" si="45"/>
        <v>0</v>
      </c>
      <c r="F78" s="80">
        <f t="shared" si="35"/>
        <v>162</v>
      </c>
      <c r="G78" s="41" t="s">
        <v>59</v>
      </c>
      <c r="K78" s="10">
        <v>41133</v>
      </c>
      <c r="L78" s="11">
        <v>35</v>
      </c>
      <c r="M78" s="11">
        <v>70</v>
      </c>
      <c r="O78" s="17">
        <f t="shared" si="49"/>
        <v>41133</v>
      </c>
      <c r="P78">
        <f t="shared" si="50"/>
        <v>35</v>
      </c>
      <c r="Q78">
        <f t="shared" si="51"/>
        <v>70</v>
      </c>
    </row>
    <row r="79" spans="1:17" x14ac:dyDescent="0.25">
      <c r="A79" s="63">
        <v>41118</v>
      </c>
      <c r="B79" s="12">
        <f t="shared" si="42"/>
        <v>1</v>
      </c>
      <c r="C79" s="12">
        <f t="shared" si="43"/>
        <v>162</v>
      </c>
      <c r="D79" s="12">
        <f t="shared" si="44"/>
        <v>0</v>
      </c>
      <c r="E79" s="12">
        <f t="shared" si="45"/>
        <v>0</v>
      </c>
      <c r="F79" s="80">
        <f t="shared" si="35"/>
        <v>162</v>
      </c>
      <c r="G79" s="41" t="s">
        <v>59</v>
      </c>
      <c r="K79" s="10">
        <v>41134</v>
      </c>
      <c r="L79" s="11">
        <v>30</v>
      </c>
      <c r="M79" s="11">
        <v>60</v>
      </c>
      <c r="O79" s="17">
        <f t="shared" si="49"/>
        <v>41134</v>
      </c>
      <c r="P79">
        <f t="shared" si="50"/>
        <v>30</v>
      </c>
      <c r="Q79">
        <f t="shared" si="51"/>
        <v>60</v>
      </c>
    </row>
    <row r="80" spans="1:17" x14ac:dyDescent="0.25">
      <c r="A80" s="63">
        <v>41119</v>
      </c>
      <c r="B80" s="12">
        <f t="shared" si="42"/>
        <v>1</v>
      </c>
      <c r="C80" s="12">
        <f t="shared" si="43"/>
        <v>162</v>
      </c>
      <c r="D80" s="12">
        <f t="shared" si="44"/>
        <v>0</v>
      </c>
      <c r="E80" s="12">
        <f t="shared" si="45"/>
        <v>0</v>
      </c>
      <c r="F80" s="80">
        <f t="shared" si="35"/>
        <v>162</v>
      </c>
      <c r="G80" s="41" t="s">
        <v>59</v>
      </c>
      <c r="K80" s="10">
        <v>41135</v>
      </c>
      <c r="L80" s="11">
        <v>22</v>
      </c>
      <c r="M80" s="11">
        <v>44</v>
      </c>
      <c r="O80" s="17">
        <f t="shared" si="49"/>
        <v>41135</v>
      </c>
      <c r="P80">
        <f t="shared" si="50"/>
        <v>22</v>
      </c>
      <c r="Q80">
        <f t="shared" si="51"/>
        <v>44</v>
      </c>
    </row>
    <row r="81" spans="1:17" x14ac:dyDescent="0.25">
      <c r="A81" s="63">
        <v>41120</v>
      </c>
      <c r="B81" s="12">
        <f t="shared" si="42"/>
        <v>1</v>
      </c>
      <c r="C81" s="12">
        <f t="shared" si="43"/>
        <v>162</v>
      </c>
      <c r="D81" s="12">
        <f t="shared" si="44"/>
        <v>0</v>
      </c>
      <c r="E81" s="12">
        <f t="shared" si="45"/>
        <v>0</v>
      </c>
      <c r="F81" s="80">
        <f t="shared" si="35"/>
        <v>162</v>
      </c>
      <c r="G81" s="41" t="s">
        <v>59</v>
      </c>
      <c r="K81" s="10">
        <v>41136</v>
      </c>
      <c r="L81" s="11">
        <v>43</v>
      </c>
      <c r="M81" s="11">
        <v>86</v>
      </c>
      <c r="O81" s="17">
        <f t="shared" si="49"/>
        <v>41136</v>
      </c>
      <c r="P81">
        <f t="shared" si="50"/>
        <v>43</v>
      </c>
      <c r="Q81">
        <f t="shared" si="51"/>
        <v>86</v>
      </c>
    </row>
    <row r="82" spans="1:17" x14ac:dyDescent="0.25">
      <c r="A82" s="33">
        <v>41121</v>
      </c>
      <c r="B82" s="12">
        <f t="shared" si="42"/>
        <v>116</v>
      </c>
      <c r="C82" s="12">
        <f t="shared" si="43"/>
        <v>232</v>
      </c>
      <c r="D82" s="12">
        <f t="shared" si="44"/>
        <v>0</v>
      </c>
      <c r="E82" s="12">
        <f t="shared" si="45"/>
        <v>0</v>
      </c>
      <c r="F82" s="35">
        <f t="shared" si="35"/>
        <v>232</v>
      </c>
      <c r="K82" s="10">
        <v>41137</v>
      </c>
      <c r="L82" s="11">
        <v>19</v>
      </c>
      <c r="M82" s="11">
        <v>38</v>
      </c>
      <c r="O82" s="17">
        <f t="shared" si="49"/>
        <v>41137</v>
      </c>
      <c r="P82">
        <f t="shared" si="50"/>
        <v>19</v>
      </c>
      <c r="Q82">
        <f t="shared" si="51"/>
        <v>38</v>
      </c>
    </row>
    <row r="83" spans="1:17" x14ac:dyDescent="0.25">
      <c r="A83" s="33">
        <v>41122</v>
      </c>
      <c r="B83" s="12">
        <f t="shared" si="42"/>
        <v>78</v>
      </c>
      <c r="C83" s="12">
        <f t="shared" si="43"/>
        <v>156</v>
      </c>
      <c r="D83" s="12">
        <f t="shared" si="44"/>
        <v>0</v>
      </c>
      <c r="E83" s="12">
        <f t="shared" si="45"/>
        <v>0</v>
      </c>
      <c r="F83" s="35">
        <f t="shared" si="35"/>
        <v>156</v>
      </c>
      <c r="K83" s="10" t="s">
        <v>21</v>
      </c>
      <c r="L83" s="11">
        <v>1174</v>
      </c>
      <c r="M83" s="11">
        <v>4774</v>
      </c>
    </row>
    <row r="84" spans="1:17" x14ac:dyDescent="0.25">
      <c r="A84" s="63">
        <v>41123</v>
      </c>
      <c r="B84" s="12">
        <f t="shared" si="42"/>
        <v>1</v>
      </c>
      <c r="C84" s="12">
        <f t="shared" si="43"/>
        <v>240</v>
      </c>
      <c r="D84" s="12">
        <f t="shared" si="44"/>
        <v>0</v>
      </c>
      <c r="E84" s="12">
        <f t="shared" si="45"/>
        <v>0</v>
      </c>
      <c r="F84" s="80">
        <f t="shared" si="35"/>
        <v>240</v>
      </c>
      <c r="G84" s="41" t="s">
        <v>59</v>
      </c>
    </row>
    <row r="85" spans="1:17" x14ac:dyDescent="0.25">
      <c r="A85" s="33">
        <v>41124</v>
      </c>
      <c r="B85" s="12">
        <f t="shared" si="42"/>
        <v>56</v>
      </c>
      <c r="C85" s="12">
        <f t="shared" si="43"/>
        <v>111</v>
      </c>
      <c r="D85" s="12">
        <f t="shared" si="44"/>
        <v>0</v>
      </c>
      <c r="E85" s="12">
        <f t="shared" si="45"/>
        <v>0</v>
      </c>
      <c r="F85" s="35">
        <f t="shared" si="35"/>
        <v>111</v>
      </c>
      <c r="G85" s="135"/>
      <c r="H85" s="81"/>
    </row>
    <row r="86" spans="1:17" x14ac:dyDescent="0.25">
      <c r="A86" s="33">
        <v>41125</v>
      </c>
      <c r="B86" s="12">
        <f t="shared" si="42"/>
        <v>81</v>
      </c>
      <c r="C86" s="12">
        <f t="shared" si="43"/>
        <v>161</v>
      </c>
      <c r="D86" s="12">
        <f t="shared" si="44"/>
        <v>0</v>
      </c>
      <c r="E86" s="12">
        <f t="shared" si="45"/>
        <v>0</v>
      </c>
      <c r="F86" s="35">
        <f t="shared" si="35"/>
        <v>161</v>
      </c>
      <c r="G86" s="59"/>
    </row>
    <row r="87" spans="1:17" x14ac:dyDescent="0.25">
      <c r="A87" s="33">
        <v>41126</v>
      </c>
      <c r="B87" s="12">
        <f t="shared" si="42"/>
        <v>81</v>
      </c>
      <c r="C87" s="12">
        <f t="shared" si="43"/>
        <v>162</v>
      </c>
      <c r="D87" s="12">
        <f t="shared" si="44"/>
        <v>0</v>
      </c>
      <c r="E87" s="12">
        <f t="shared" si="45"/>
        <v>0</v>
      </c>
      <c r="F87" s="35">
        <f t="shared" si="35"/>
        <v>162</v>
      </c>
      <c r="G87" s="59"/>
    </row>
    <row r="88" spans="1:17" x14ac:dyDescent="0.25">
      <c r="A88" s="33">
        <v>41127</v>
      </c>
      <c r="B88" s="12">
        <f t="shared" si="42"/>
        <v>82</v>
      </c>
      <c r="C88" s="12">
        <f t="shared" si="43"/>
        <v>163</v>
      </c>
      <c r="D88" s="12">
        <f t="shared" si="44"/>
        <v>0</v>
      </c>
      <c r="E88" s="12">
        <f t="shared" si="45"/>
        <v>0</v>
      </c>
      <c r="F88" s="35">
        <f t="shared" si="35"/>
        <v>163</v>
      </c>
      <c r="G88" s="135"/>
    </row>
    <row r="89" spans="1:17" x14ac:dyDescent="0.25">
      <c r="A89" s="33">
        <v>41128</v>
      </c>
      <c r="B89" s="12">
        <f t="shared" si="42"/>
        <v>65</v>
      </c>
      <c r="C89" s="12">
        <f t="shared" si="43"/>
        <v>128</v>
      </c>
      <c r="D89" s="12">
        <f t="shared" si="44"/>
        <v>0</v>
      </c>
      <c r="E89" s="12">
        <f t="shared" si="45"/>
        <v>0</v>
      </c>
      <c r="F89" s="35">
        <f t="shared" ref="F89:F125" si="52">C89+E89</f>
        <v>128</v>
      </c>
    </row>
    <row r="90" spans="1:17" x14ac:dyDescent="0.25">
      <c r="A90" s="33">
        <v>41129</v>
      </c>
      <c r="B90" s="12">
        <f t="shared" si="42"/>
        <v>67</v>
      </c>
      <c r="C90" s="12">
        <f t="shared" si="43"/>
        <v>134</v>
      </c>
      <c r="D90" s="12">
        <f t="shared" si="44"/>
        <v>0</v>
      </c>
      <c r="E90" s="12">
        <f t="shared" si="45"/>
        <v>0</v>
      </c>
      <c r="F90" s="35">
        <f t="shared" si="52"/>
        <v>134</v>
      </c>
    </row>
    <row r="91" spans="1:17" x14ac:dyDescent="0.25">
      <c r="A91" s="33">
        <v>41130</v>
      </c>
      <c r="B91" s="12">
        <f t="shared" si="42"/>
        <v>72</v>
      </c>
      <c r="C91" s="12">
        <f t="shared" si="43"/>
        <v>144</v>
      </c>
      <c r="D91" s="12">
        <f t="shared" si="44"/>
        <v>0</v>
      </c>
      <c r="E91" s="12">
        <f t="shared" si="45"/>
        <v>0</v>
      </c>
      <c r="F91" s="35">
        <f t="shared" si="52"/>
        <v>144</v>
      </c>
    </row>
    <row r="92" spans="1:17" x14ac:dyDescent="0.25">
      <c r="A92" s="33">
        <v>41131</v>
      </c>
      <c r="B92" s="12">
        <f t="shared" si="42"/>
        <v>0</v>
      </c>
      <c r="C92" s="12">
        <f t="shared" si="43"/>
        <v>0</v>
      </c>
      <c r="D92" s="12">
        <f t="shared" si="44"/>
        <v>0</v>
      </c>
      <c r="E92" s="12">
        <f t="shared" si="45"/>
        <v>0</v>
      </c>
      <c r="F92" s="35">
        <f t="shared" si="52"/>
        <v>0</v>
      </c>
    </row>
    <row r="93" spans="1:17" x14ac:dyDescent="0.25">
      <c r="A93" s="33">
        <v>41132</v>
      </c>
      <c r="B93" s="12">
        <f t="shared" si="42"/>
        <v>0</v>
      </c>
      <c r="C93" s="12">
        <f t="shared" si="43"/>
        <v>0</v>
      </c>
      <c r="D93" s="12">
        <f t="shared" si="44"/>
        <v>0</v>
      </c>
      <c r="E93" s="12">
        <f t="shared" si="45"/>
        <v>0</v>
      </c>
      <c r="F93" s="35">
        <f t="shared" si="52"/>
        <v>0</v>
      </c>
    </row>
    <row r="94" spans="1:17" x14ac:dyDescent="0.25">
      <c r="A94" s="33">
        <v>41133</v>
      </c>
      <c r="B94" s="12">
        <f t="shared" si="42"/>
        <v>0</v>
      </c>
      <c r="C94" s="12">
        <f t="shared" si="43"/>
        <v>0</v>
      </c>
      <c r="D94" s="12">
        <f t="shared" si="44"/>
        <v>0</v>
      </c>
      <c r="E94" s="12">
        <f t="shared" si="45"/>
        <v>0</v>
      </c>
      <c r="F94" s="35">
        <f t="shared" si="52"/>
        <v>0</v>
      </c>
    </row>
    <row r="95" spans="1:17" x14ac:dyDescent="0.25">
      <c r="A95" s="33">
        <v>41134</v>
      </c>
      <c r="B95" s="12">
        <f t="shared" si="42"/>
        <v>0</v>
      </c>
      <c r="C95" s="12">
        <f t="shared" si="43"/>
        <v>0</v>
      </c>
      <c r="D95" s="12">
        <f t="shared" si="44"/>
        <v>0</v>
      </c>
      <c r="E95" s="12">
        <f t="shared" si="45"/>
        <v>0</v>
      </c>
      <c r="F95" s="35">
        <f t="shared" si="52"/>
        <v>0</v>
      </c>
    </row>
    <row r="96" spans="1:17" x14ac:dyDescent="0.25">
      <c r="A96" s="33">
        <v>41135</v>
      </c>
      <c r="B96" s="12">
        <f t="shared" si="42"/>
        <v>0</v>
      </c>
      <c r="C96" s="12">
        <f t="shared" si="43"/>
        <v>0</v>
      </c>
      <c r="D96" s="12">
        <f t="shared" si="44"/>
        <v>0</v>
      </c>
      <c r="E96" s="12">
        <f t="shared" si="45"/>
        <v>0</v>
      </c>
      <c r="F96" s="35">
        <f t="shared" si="52"/>
        <v>0</v>
      </c>
    </row>
    <row r="97" spans="1:6" x14ac:dyDescent="0.25">
      <c r="A97" s="33">
        <v>41136</v>
      </c>
      <c r="B97" s="12">
        <f t="shared" si="42"/>
        <v>0</v>
      </c>
      <c r="C97" s="12">
        <f t="shared" si="43"/>
        <v>0</v>
      </c>
      <c r="D97" s="12">
        <f t="shared" si="44"/>
        <v>0</v>
      </c>
      <c r="E97" s="12">
        <f t="shared" si="45"/>
        <v>0</v>
      </c>
      <c r="F97" s="35">
        <f t="shared" si="52"/>
        <v>0</v>
      </c>
    </row>
    <row r="98" spans="1:6" x14ac:dyDescent="0.25">
      <c r="A98" s="33">
        <v>41137</v>
      </c>
      <c r="B98" s="12">
        <f t="shared" si="42"/>
        <v>0</v>
      </c>
      <c r="C98" s="12">
        <f t="shared" si="43"/>
        <v>0</v>
      </c>
      <c r="D98" s="12">
        <f t="shared" si="44"/>
        <v>0</v>
      </c>
      <c r="E98" s="12">
        <f t="shared" si="45"/>
        <v>0</v>
      </c>
      <c r="F98" s="35">
        <f t="shared" si="52"/>
        <v>0</v>
      </c>
    </row>
    <row r="99" spans="1:6" x14ac:dyDescent="0.25">
      <c r="A99" s="33">
        <v>41138</v>
      </c>
      <c r="B99" s="12">
        <f t="shared" si="42"/>
        <v>0</v>
      </c>
      <c r="C99" s="12">
        <f t="shared" si="43"/>
        <v>0</v>
      </c>
      <c r="D99" s="12">
        <f t="shared" si="44"/>
        <v>0</v>
      </c>
      <c r="E99" s="12">
        <f t="shared" si="45"/>
        <v>0</v>
      </c>
      <c r="F99" s="35">
        <f t="shared" si="52"/>
        <v>0</v>
      </c>
    </row>
    <row r="100" spans="1:6" x14ac:dyDescent="0.25">
      <c r="A100" s="33">
        <v>41139</v>
      </c>
      <c r="B100" s="12">
        <f t="shared" si="42"/>
        <v>0</v>
      </c>
      <c r="C100" s="12">
        <f t="shared" si="43"/>
        <v>0</v>
      </c>
      <c r="D100" s="12">
        <f t="shared" si="44"/>
        <v>0</v>
      </c>
      <c r="E100" s="12">
        <f t="shared" si="45"/>
        <v>0</v>
      </c>
      <c r="F100" s="35">
        <f t="shared" si="52"/>
        <v>0</v>
      </c>
    </row>
    <row r="101" spans="1:6" x14ac:dyDescent="0.25">
      <c r="A101" s="33">
        <v>41140</v>
      </c>
      <c r="B101" s="12">
        <f t="shared" si="42"/>
        <v>0</v>
      </c>
      <c r="C101" s="12">
        <f t="shared" si="43"/>
        <v>0</v>
      </c>
      <c r="D101" s="12">
        <f t="shared" si="44"/>
        <v>0</v>
      </c>
      <c r="E101" s="12">
        <f t="shared" si="45"/>
        <v>0</v>
      </c>
      <c r="F101" s="35">
        <f t="shared" si="52"/>
        <v>0</v>
      </c>
    </row>
    <row r="102" spans="1:6" x14ac:dyDescent="0.25">
      <c r="A102" s="33">
        <v>41141</v>
      </c>
      <c r="B102" s="12">
        <f t="shared" si="42"/>
        <v>0</v>
      </c>
      <c r="C102" s="12">
        <f t="shared" si="43"/>
        <v>0</v>
      </c>
      <c r="D102" s="12">
        <f t="shared" si="44"/>
        <v>0</v>
      </c>
      <c r="E102" s="12">
        <f t="shared" si="45"/>
        <v>0</v>
      </c>
      <c r="F102" s="35">
        <f t="shared" si="52"/>
        <v>0</v>
      </c>
    </row>
    <row r="103" spans="1:6" x14ac:dyDescent="0.25">
      <c r="A103" s="33">
        <v>41142</v>
      </c>
      <c r="B103" s="12">
        <f t="shared" si="42"/>
        <v>0</v>
      </c>
      <c r="C103" s="12">
        <f t="shared" si="43"/>
        <v>0</v>
      </c>
      <c r="D103" s="12">
        <f t="shared" si="44"/>
        <v>0</v>
      </c>
      <c r="E103" s="12">
        <f t="shared" si="45"/>
        <v>0</v>
      </c>
      <c r="F103" s="35">
        <f t="shared" si="52"/>
        <v>0</v>
      </c>
    </row>
    <row r="104" spans="1:6" x14ac:dyDescent="0.25">
      <c r="A104" s="33">
        <v>41143</v>
      </c>
      <c r="B104" s="12">
        <f t="shared" si="42"/>
        <v>0</v>
      </c>
      <c r="C104" s="12">
        <f t="shared" si="43"/>
        <v>0</v>
      </c>
      <c r="D104" s="12">
        <f t="shared" si="44"/>
        <v>0</v>
      </c>
      <c r="E104" s="12">
        <f t="shared" si="45"/>
        <v>0</v>
      </c>
      <c r="F104" s="35">
        <f t="shared" si="52"/>
        <v>0</v>
      </c>
    </row>
    <row r="105" spans="1:6" x14ac:dyDescent="0.25">
      <c r="A105" s="33">
        <v>41144</v>
      </c>
      <c r="B105" s="12">
        <f t="shared" si="42"/>
        <v>0</v>
      </c>
      <c r="C105" s="12">
        <f t="shared" si="43"/>
        <v>0</v>
      </c>
      <c r="D105" s="12">
        <f t="shared" si="44"/>
        <v>0</v>
      </c>
      <c r="E105" s="12">
        <f t="shared" si="45"/>
        <v>0</v>
      </c>
      <c r="F105" s="35">
        <f t="shared" si="52"/>
        <v>0</v>
      </c>
    </row>
    <row r="106" spans="1:6" x14ac:dyDescent="0.25">
      <c r="A106" s="33">
        <v>41145</v>
      </c>
      <c r="B106" s="12">
        <f t="shared" si="42"/>
        <v>0</v>
      </c>
      <c r="C106" s="12">
        <f t="shared" si="43"/>
        <v>0</v>
      </c>
      <c r="D106" s="12">
        <f t="shared" si="44"/>
        <v>0</v>
      </c>
      <c r="E106" s="12">
        <f t="shared" si="45"/>
        <v>0</v>
      </c>
      <c r="F106" s="35">
        <f t="shared" si="52"/>
        <v>0</v>
      </c>
    </row>
    <row r="107" spans="1:6" x14ac:dyDescent="0.25">
      <c r="A107" s="33">
        <v>41146</v>
      </c>
      <c r="B107" s="12">
        <f t="shared" si="42"/>
        <v>0</v>
      </c>
      <c r="C107" s="12">
        <f t="shared" si="43"/>
        <v>0</v>
      </c>
      <c r="D107" s="12">
        <f t="shared" si="44"/>
        <v>0</v>
      </c>
      <c r="E107" s="12">
        <f t="shared" si="45"/>
        <v>0</v>
      </c>
      <c r="F107" s="35">
        <f t="shared" si="52"/>
        <v>0</v>
      </c>
    </row>
    <row r="108" spans="1:6" x14ac:dyDescent="0.25">
      <c r="A108" s="33">
        <v>41147</v>
      </c>
      <c r="B108" s="12">
        <f t="shared" si="42"/>
        <v>0</v>
      </c>
      <c r="C108" s="12">
        <f t="shared" si="43"/>
        <v>0</v>
      </c>
      <c r="D108" s="12">
        <f t="shared" si="44"/>
        <v>0</v>
      </c>
      <c r="E108" s="12">
        <f t="shared" si="45"/>
        <v>0</v>
      </c>
      <c r="F108" s="35">
        <f t="shared" si="52"/>
        <v>0</v>
      </c>
    </row>
    <row r="109" spans="1:6" x14ac:dyDescent="0.25">
      <c r="A109" s="33">
        <v>41148</v>
      </c>
      <c r="B109" s="12">
        <f t="shared" si="42"/>
        <v>0</v>
      </c>
      <c r="C109" s="12">
        <f t="shared" si="43"/>
        <v>0</v>
      </c>
      <c r="D109" s="12">
        <f t="shared" si="44"/>
        <v>0</v>
      </c>
      <c r="E109" s="12">
        <f t="shared" si="45"/>
        <v>0</v>
      </c>
      <c r="F109" s="35">
        <f t="shared" si="52"/>
        <v>0</v>
      </c>
    </row>
    <row r="110" spans="1:6" x14ac:dyDescent="0.25">
      <c r="A110" s="33">
        <v>41149</v>
      </c>
      <c r="B110" s="12">
        <f t="shared" si="42"/>
        <v>0</v>
      </c>
      <c r="C110" s="12">
        <f t="shared" si="43"/>
        <v>0</v>
      </c>
      <c r="D110" s="12">
        <f t="shared" si="44"/>
        <v>0</v>
      </c>
      <c r="E110" s="12">
        <f t="shared" si="45"/>
        <v>0</v>
      </c>
      <c r="F110" s="35">
        <f t="shared" si="52"/>
        <v>0</v>
      </c>
    </row>
    <row r="111" spans="1:6" x14ac:dyDescent="0.25">
      <c r="A111" s="33">
        <v>41150</v>
      </c>
      <c r="B111" s="12">
        <f t="shared" si="42"/>
        <v>0</v>
      </c>
      <c r="C111" s="12">
        <f t="shared" si="43"/>
        <v>0</v>
      </c>
      <c r="D111" s="12">
        <f t="shared" si="44"/>
        <v>0</v>
      </c>
      <c r="E111" s="12">
        <f t="shared" si="45"/>
        <v>0</v>
      </c>
      <c r="F111" s="35">
        <f t="shared" si="52"/>
        <v>0</v>
      </c>
    </row>
    <row r="112" spans="1:6" x14ac:dyDescent="0.25">
      <c r="A112" s="33">
        <v>41151</v>
      </c>
      <c r="B112" s="12">
        <f t="shared" si="42"/>
        <v>0</v>
      </c>
      <c r="C112" s="12">
        <f t="shared" si="43"/>
        <v>0</v>
      </c>
      <c r="D112" s="12">
        <f t="shared" si="44"/>
        <v>0</v>
      </c>
      <c r="E112" s="12">
        <f t="shared" si="45"/>
        <v>0</v>
      </c>
      <c r="F112" s="35">
        <f t="shared" si="52"/>
        <v>0</v>
      </c>
    </row>
    <row r="113" spans="1:6" x14ac:dyDescent="0.25">
      <c r="A113" s="33">
        <v>41152</v>
      </c>
      <c r="B113" s="12">
        <f t="shared" si="42"/>
        <v>0</v>
      </c>
      <c r="C113" s="12">
        <f t="shared" si="43"/>
        <v>0</v>
      </c>
      <c r="D113" s="12">
        <f t="shared" si="44"/>
        <v>0</v>
      </c>
      <c r="E113" s="12">
        <f t="shared" si="45"/>
        <v>0</v>
      </c>
      <c r="F113" s="35">
        <f t="shared" si="52"/>
        <v>0</v>
      </c>
    </row>
    <row r="114" spans="1:6" x14ac:dyDescent="0.25">
      <c r="A114" s="33">
        <v>41153</v>
      </c>
      <c r="B114" s="12">
        <f t="shared" si="42"/>
        <v>0</v>
      </c>
      <c r="C114" s="12">
        <f t="shared" si="43"/>
        <v>0</v>
      </c>
      <c r="D114" s="12">
        <f t="shared" si="44"/>
        <v>0</v>
      </c>
      <c r="E114" s="12">
        <f t="shared" si="45"/>
        <v>0</v>
      </c>
      <c r="F114" s="35">
        <f t="shared" si="52"/>
        <v>0</v>
      </c>
    </row>
    <row r="115" spans="1:6" x14ac:dyDescent="0.25">
      <c r="A115" s="33">
        <v>41154</v>
      </c>
      <c r="B115" s="12">
        <f t="shared" si="42"/>
        <v>0</v>
      </c>
      <c r="C115" s="12">
        <f t="shared" si="43"/>
        <v>0</v>
      </c>
      <c r="D115" s="12">
        <f t="shared" si="44"/>
        <v>0</v>
      </c>
      <c r="E115" s="12">
        <f t="shared" si="45"/>
        <v>0</v>
      </c>
      <c r="F115" s="35">
        <f t="shared" si="52"/>
        <v>0</v>
      </c>
    </row>
    <row r="116" spans="1:6" x14ac:dyDescent="0.25">
      <c r="A116" s="33">
        <v>41155</v>
      </c>
      <c r="B116" s="12">
        <f t="shared" si="42"/>
        <v>0</v>
      </c>
      <c r="C116" s="12">
        <f t="shared" si="43"/>
        <v>0</v>
      </c>
      <c r="D116" s="12">
        <f t="shared" si="44"/>
        <v>0</v>
      </c>
      <c r="E116" s="12">
        <f t="shared" si="45"/>
        <v>0</v>
      </c>
      <c r="F116" s="35">
        <f t="shared" si="52"/>
        <v>0</v>
      </c>
    </row>
    <row r="117" spans="1:6" x14ac:dyDescent="0.25">
      <c r="A117" s="33">
        <v>41156</v>
      </c>
      <c r="B117" s="12">
        <f t="shared" si="42"/>
        <v>0</v>
      </c>
      <c r="C117" s="12">
        <f t="shared" si="43"/>
        <v>0</v>
      </c>
      <c r="D117" s="12">
        <f t="shared" si="44"/>
        <v>0</v>
      </c>
      <c r="E117" s="12">
        <f t="shared" si="45"/>
        <v>0</v>
      </c>
      <c r="F117" s="35">
        <f t="shared" si="52"/>
        <v>0</v>
      </c>
    </row>
    <row r="118" spans="1:6" x14ac:dyDescent="0.25">
      <c r="A118" s="33">
        <v>41157</v>
      </c>
      <c r="B118" s="12">
        <f t="shared" si="42"/>
        <v>0</v>
      </c>
      <c r="C118" s="12">
        <f t="shared" si="43"/>
        <v>0</v>
      </c>
      <c r="D118" s="12">
        <f t="shared" si="44"/>
        <v>0</v>
      </c>
      <c r="E118" s="12">
        <f t="shared" si="45"/>
        <v>0</v>
      </c>
      <c r="F118" s="35">
        <f t="shared" si="52"/>
        <v>0</v>
      </c>
    </row>
    <row r="119" spans="1:6" x14ac:dyDescent="0.25">
      <c r="A119" s="33">
        <v>41158</v>
      </c>
      <c r="B119" s="12">
        <f t="shared" si="42"/>
        <v>0</v>
      </c>
      <c r="C119" s="12">
        <f t="shared" si="43"/>
        <v>0</v>
      </c>
      <c r="D119" s="12">
        <f t="shared" si="44"/>
        <v>0</v>
      </c>
      <c r="E119" s="12">
        <f t="shared" si="45"/>
        <v>0</v>
      </c>
      <c r="F119" s="35">
        <f t="shared" si="52"/>
        <v>0</v>
      </c>
    </row>
    <row r="120" spans="1:6" x14ac:dyDescent="0.25">
      <c r="A120" s="33">
        <v>41159</v>
      </c>
      <c r="B120" s="12">
        <f t="shared" si="42"/>
        <v>0</v>
      </c>
      <c r="C120" s="12">
        <f t="shared" si="43"/>
        <v>0</v>
      </c>
      <c r="D120" s="12">
        <f t="shared" si="44"/>
        <v>0</v>
      </c>
      <c r="E120" s="12">
        <f t="shared" si="45"/>
        <v>0</v>
      </c>
      <c r="F120" s="35">
        <f t="shared" si="52"/>
        <v>0</v>
      </c>
    </row>
    <row r="121" spans="1:6" x14ac:dyDescent="0.25">
      <c r="A121" s="33">
        <v>41160</v>
      </c>
      <c r="B121" s="12">
        <f t="shared" si="42"/>
        <v>0</v>
      </c>
      <c r="C121" s="12">
        <f t="shared" si="43"/>
        <v>0</v>
      </c>
      <c r="D121" s="12">
        <f t="shared" si="44"/>
        <v>0</v>
      </c>
      <c r="E121" s="12">
        <f t="shared" si="45"/>
        <v>0</v>
      </c>
      <c r="F121" s="35">
        <f t="shared" si="52"/>
        <v>0</v>
      </c>
    </row>
    <row r="122" spans="1:6" x14ac:dyDescent="0.25">
      <c r="A122" s="33">
        <v>41161</v>
      </c>
      <c r="B122" s="12">
        <f t="shared" si="42"/>
        <v>0</v>
      </c>
      <c r="C122" s="12">
        <f t="shared" si="43"/>
        <v>0</v>
      </c>
      <c r="D122" s="12">
        <f t="shared" si="44"/>
        <v>0</v>
      </c>
      <c r="E122" s="12">
        <f t="shared" si="45"/>
        <v>0</v>
      </c>
      <c r="F122" s="35">
        <f t="shared" si="52"/>
        <v>0</v>
      </c>
    </row>
    <row r="123" spans="1:6" x14ac:dyDescent="0.25">
      <c r="A123" s="33">
        <v>41162</v>
      </c>
      <c r="B123" s="12">
        <f t="shared" si="42"/>
        <v>0</v>
      </c>
      <c r="C123" s="12">
        <f t="shared" si="43"/>
        <v>0</v>
      </c>
      <c r="D123" s="12">
        <f t="shared" si="44"/>
        <v>0</v>
      </c>
      <c r="E123" s="12">
        <f t="shared" si="45"/>
        <v>0</v>
      </c>
      <c r="F123" s="35">
        <f t="shared" si="52"/>
        <v>0</v>
      </c>
    </row>
    <row r="124" spans="1:6" x14ac:dyDescent="0.25">
      <c r="A124" s="33">
        <v>41163</v>
      </c>
      <c r="B124" s="12">
        <f t="shared" si="42"/>
        <v>0</v>
      </c>
      <c r="C124" s="12">
        <f t="shared" si="43"/>
        <v>0</v>
      </c>
      <c r="D124" s="12">
        <f t="shared" si="44"/>
        <v>0</v>
      </c>
      <c r="E124" s="12">
        <f t="shared" si="45"/>
        <v>0</v>
      </c>
      <c r="F124" s="35">
        <f t="shared" si="52"/>
        <v>0</v>
      </c>
    </row>
    <row r="125" spans="1:6" x14ac:dyDescent="0.25">
      <c r="A125" s="33">
        <v>41164</v>
      </c>
      <c r="B125" s="12">
        <f t="shared" si="42"/>
        <v>0</v>
      </c>
      <c r="C125" s="12">
        <f t="shared" si="43"/>
        <v>0</v>
      </c>
      <c r="D125" s="12">
        <f t="shared" si="44"/>
        <v>0</v>
      </c>
      <c r="E125" s="12">
        <f t="shared" si="45"/>
        <v>0</v>
      </c>
      <c r="F125" s="35">
        <f t="shared" si="52"/>
        <v>0</v>
      </c>
    </row>
    <row r="126" spans="1:6" x14ac:dyDescent="0.25">
      <c r="A126" s="33">
        <v>41165</v>
      </c>
      <c r="B126" s="12">
        <f t="shared" si="42"/>
        <v>0</v>
      </c>
      <c r="C126" s="12">
        <f t="shared" si="43"/>
        <v>0</v>
      </c>
      <c r="D126" s="12">
        <f t="shared" si="44"/>
        <v>0</v>
      </c>
      <c r="E126" s="12">
        <f t="shared" si="45"/>
        <v>0</v>
      </c>
      <c r="F126" s="35">
        <f t="shared" ref="F126:F128" si="53">C126+E126</f>
        <v>0</v>
      </c>
    </row>
    <row r="127" spans="1:6" x14ac:dyDescent="0.25">
      <c r="A127" s="33">
        <v>41166</v>
      </c>
      <c r="B127" s="12">
        <f t="shared" si="42"/>
        <v>0</v>
      </c>
      <c r="C127" s="12">
        <f t="shared" si="43"/>
        <v>0</v>
      </c>
      <c r="D127" s="12">
        <f t="shared" si="44"/>
        <v>0</v>
      </c>
      <c r="E127" s="12">
        <f t="shared" si="45"/>
        <v>0</v>
      </c>
      <c r="F127" s="35">
        <f t="shared" si="53"/>
        <v>0</v>
      </c>
    </row>
    <row r="128" spans="1:6" ht="15.75" thickBot="1" x14ac:dyDescent="0.3">
      <c r="A128" s="33">
        <v>41167</v>
      </c>
      <c r="B128" s="12">
        <f t="shared" si="42"/>
        <v>0</v>
      </c>
      <c r="C128" s="12">
        <f t="shared" si="43"/>
        <v>0</v>
      </c>
      <c r="D128" s="12">
        <f t="shared" si="44"/>
        <v>0</v>
      </c>
      <c r="E128" s="12">
        <f t="shared" si="45"/>
        <v>0</v>
      </c>
      <c r="F128" s="35">
        <f t="shared" si="53"/>
        <v>0</v>
      </c>
    </row>
    <row r="129" spans="1:9" x14ac:dyDescent="0.25">
      <c r="A129" s="37" t="s">
        <v>32</v>
      </c>
      <c r="B129" s="38">
        <f>SUM(B4:B128)</f>
        <v>974</v>
      </c>
      <c r="C129" s="38">
        <f t="shared" ref="C129:F129" si="54">SUM(C4:C128)</f>
        <v>4306</v>
      </c>
      <c r="D129" s="38">
        <f t="shared" si="54"/>
        <v>90</v>
      </c>
      <c r="E129" s="38">
        <f t="shared" si="54"/>
        <v>159</v>
      </c>
      <c r="F129" s="38">
        <f t="shared" si="54"/>
        <v>4465</v>
      </c>
      <c r="G129" s="39" t="s">
        <v>38</v>
      </c>
      <c r="H129" s="23"/>
      <c r="I129" s="24"/>
    </row>
    <row r="130" spans="1:9" x14ac:dyDescent="0.25">
      <c r="G130" s="25" t="s">
        <v>31</v>
      </c>
      <c r="H130" s="26" t="s">
        <v>26</v>
      </c>
      <c r="I130" s="27"/>
    </row>
    <row r="131" spans="1:9" ht="15.75" thickBot="1" x14ac:dyDescent="0.3">
      <c r="G131" s="30">
        <f>B129+D129</f>
        <v>1064</v>
      </c>
      <c r="H131" s="28">
        <f>C129+E129</f>
        <v>4465</v>
      </c>
      <c r="I131" s="29"/>
    </row>
    <row r="132" spans="1:9" x14ac:dyDescent="0.25">
      <c r="A132" t="s">
        <v>58</v>
      </c>
      <c r="B132" s="36" t="s">
        <v>12</v>
      </c>
      <c r="C132" s="36" t="s">
        <v>14</v>
      </c>
      <c r="D132" t="s">
        <v>56</v>
      </c>
    </row>
    <row r="133" spans="1:9" x14ac:dyDescent="0.25">
      <c r="B133" s="52">
        <f>SUM(C4:C55)</f>
        <v>436</v>
      </c>
      <c r="C133" s="52">
        <f>SUM(E4:E55)</f>
        <v>127</v>
      </c>
      <c r="D133" s="35">
        <f>SUM(B133:C133)</f>
        <v>563</v>
      </c>
      <c r="E133" s="59"/>
      <c r="F133" s="59"/>
      <c r="G133" s="59"/>
    </row>
  </sheetData>
  <mergeCells count="5">
    <mergeCell ref="K1:Q1"/>
    <mergeCell ref="B2:C2"/>
    <mergeCell ref="T1:Z1"/>
    <mergeCell ref="D2:E2"/>
    <mergeCell ref="B1:E1"/>
  </mergeCells>
  <pageMargins left="0.7" right="0.7" top="0.75" bottom="0.75" header="0.3" footer="0.3"/>
  <pageSetup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526"/>
  <sheetViews>
    <sheetView zoomScale="80" zoomScaleNormal="80" workbookViewId="0">
      <pane ySplit="1" topLeftCell="A2" activePane="bottomLeft" state="frozen"/>
      <selection pane="bottomLeft" sqref="A1:F1048576"/>
    </sheetView>
  </sheetViews>
  <sheetFormatPr defaultRowHeight="15" x14ac:dyDescent="0.25"/>
  <cols>
    <col min="1" max="1" width="20.42578125" style="85" bestFit="1" customWidth="1"/>
    <col min="2" max="2" width="8.7109375" style="36" bestFit="1" customWidth="1"/>
    <col min="3" max="3" width="21.28515625" style="55" bestFit="1" customWidth="1"/>
    <col min="4" max="4" width="8.85546875" style="82" customWidth="1"/>
    <col min="5" max="5" width="8.42578125" style="82" customWidth="1"/>
    <col min="6" max="6" width="10.28515625" style="48" bestFit="1" customWidth="1"/>
    <col min="7" max="7" width="11.42578125" style="82" bestFit="1" customWidth="1"/>
    <col min="8" max="8" width="8" style="82" customWidth="1"/>
    <col min="9" max="9" width="9.42578125" style="82" customWidth="1"/>
    <col min="10" max="10" width="81.140625" style="36" bestFit="1" customWidth="1"/>
    <col min="11" max="11" width="13.42578125" style="36" bestFit="1" customWidth="1"/>
    <col min="12" max="12" width="15.5703125" style="36" bestFit="1" customWidth="1"/>
    <col min="13" max="13" width="9.140625" style="36"/>
    <col min="14" max="14" width="9.140625" style="55"/>
    <col min="15" max="16" width="8.42578125" style="36" customWidth="1"/>
    <col min="17" max="17" width="7.85546875" style="36" customWidth="1"/>
    <col min="18" max="18" width="7" style="36" customWidth="1"/>
    <col min="19" max="19" width="9.140625" style="36"/>
    <col min="20" max="20" width="10.28515625" style="36" bestFit="1" customWidth="1"/>
    <col min="21" max="21" width="9" style="36" customWidth="1"/>
    <col min="22" max="22" width="2.85546875" style="36" customWidth="1"/>
    <col min="23" max="23" width="8.7109375" style="36" customWidth="1"/>
    <col min="24" max="24" width="6.85546875" style="36" customWidth="1"/>
    <col min="25" max="25" width="8" style="36" customWidth="1"/>
    <col min="26" max="26" width="9.5703125" style="36" bestFit="1" customWidth="1"/>
    <col min="27" max="27" width="11.5703125" style="36" bestFit="1" customWidth="1"/>
    <col min="28" max="28" width="5.140625" style="36" customWidth="1"/>
    <col min="29" max="29" width="7.140625" style="36" customWidth="1"/>
    <col min="30" max="30" width="3.42578125" style="36" customWidth="1"/>
    <col min="31" max="31" width="10.140625" style="36" bestFit="1" customWidth="1"/>
    <col min="32" max="32" width="3" style="36" customWidth="1"/>
    <col min="33" max="33" width="3.5703125" style="36" customWidth="1"/>
    <col min="34" max="34" width="5.28515625" style="36" customWidth="1"/>
    <col min="35" max="35" width="3.42578125" style="36" customWidth="1"/>
    <col min="36" max="36" width="11.140625" style="36" bestFit="1" customWidth="1"/>
    <col min="37" max="37" width="58.28515625" style="36" bestFit="1" customWidth="1"/>
    <col min="38" max="16384" width="9.140625" style="36"/>
  </cols>
  <sheetData>
    <row r="1" spans="1:21" x14ac:dyDescent="0.25">
      <c r="A1" s="84" t="s">
        <v>1</v>
      </c>
      <c r="B1" s="7" t="s">
        <v>2</v>
      </c>
      <c r="C1" s="88" t="s">
        <v>17</v>
      </c>
      <c r="D1" s="7" t="s">
        <v>3</v>
      </c>
      <c r="E1" s="34" t="s">
        <v>22</v>
      </c>
      <c r="F1" s="47" t="s">
        <v>18</v>
      </c>
      <c r="G1" s="7" t="s">
        <v>19</v>
      </c>
      <c r="H1" s="6" t="s">
        <v>0</v>
      </c>
      <c r="I1" s="6" t="s">
        <v>37</v>
      </c>
      <c r="J1" s="6" t="s">
        <v>9</v>
      </c>
      <c r="K1" s="6" t="s">
        <v>8</v>
      </c>
      <c r="L1" s="6" t="s">
        <v>20</v>
      </c>
      <c r="M1" s="15" t="s">
        <v>33</v>
      </c>
    </row>
    <row r="2" spans="1:21" x14ac:dyDescent="0.25">
      <c r="A2" s="85">
        <v>41051</v>
      </c>
      <c r="B2" s="13">
        <v>0.83526620370370364</v>
      </c>
      <c r="C2" s="89">
        <f t="shared" ref="C2:C15" si="0">B2+A2</f>
        <v>41051.835266203707</v>
      </c>
      <c r="D2" s="82" t="s">
        <v>16</v>
      </c>
      <c r="E2" s="82">
        <f t="shared" ref="E2:E33" si="1">IF(D2="Up", 1, -2)</f>
        <v>1</v>
      </c>
      <c r="F2" s="48">
        <v>2.36</v>
      </c>
      <c r="G2" s="82">
        <v>31.1</v>
      </c>
      <c r="H2" s="82">
        <v>1</v>
      </c>
      <c r="I2" s="82">
        <v>1</v>
      </c>
      <c r="J2" s="36">
        <f>VLOOKUP(I2,'Stratification Schemes'!$J$2:$L$3,2,TRUE)</f>
        <v>3.33</v>
      </c>
      <c r="K2" s="36">
        <f>VLOOKUP(I2,'Stratification Schemes'!$J$2:$L$3,3,TRUE)</f>
        <v>10.42</v>
      </c>
      <c r="L2" s="36">
        <f t="shared" ref="L2:L33" si="2">IF(AND(F2&gt;J2,F2&lt;K2),1*E2,2*E2)</f>
        <v>2</v>
      </c>
      <c r="M2" s="36" t="s">
        <v>34</v>
      </c>
    </row>
    <row r="3" spans="1:21" x14ac:dyDescent="0.25">
      <c r="A3" s="85">
        <v>41057</v>
      </c>
      <c r="B3" s="13">
        <v>0.12513888888888888</v>
      </c>
      <c r="C3" s="89">
        <f t="shared" si="0"/>
        <v>41057.125138888892</v>
      </c>
      <c r="D3" s="82" t="s">
        <v>16</v>
      </c>
      <c r="E3" s="82">
        <f t="shared" si="1"/>
        <v>1</v>
      </c>
      <c r="F3" s="48">
        <v>6.98</v>
      </c>
      <c r="G3" s="82">
        <v>66.599999999999994</v>
      </c>
      <c r="H3" s="82">
        <v>1</v>
      </c>
      <c r="I3" s="82">
        <v>2</v>
      </c>
      <c r="J3" s="36">
        <f>VLOOKUP(I3,'Stratification Schemes'!$J$2:$L$3,2,TRUE)</f>
        <v>9.59</v>
      </c>
      <c r="K3" s="36">
        <f>VLOOKUP(I3,'Stratification Schemes'!$J$2:$L$3,3,TRUE)</f>
        <v>10.42</v>
      </c>
      <c r="L3" s="36">
        <f t="shared" si="2"/>
        <v>2</v>
      </c>
      <c r="M3" s="36" t="s">
        <v>34</v>
      </c>
    </row>
    <row r="4" spans="1:21" x14ac:dyDescent="0.25">
      <c r="A4" s="85">
        <v>41058</v>
      </c>
      <c r="B4" s="13">
        <v>0.11269675925925926</v>
      </c>
      <c r="C4" s="89">
        <f t="shared" si="0"/>
        <v>41058.112696759257</v>
      </c>
      <c r="D4" s="82" t="s">
        <v>16</v>
      </c>
      <c r="E4" s="82">
        <f t="shared" si="1"/>
        <v>1</v>
      </c>
      <c r="F4" s="48">
        <v>7.31</v>
      </c>
      <c r="G4" s="82">
        <v>62.8</v>
      </c>
      <c r="H4" s="82">
        <v>1</v>
      </c>
      <c r="I4" s="82">
        <v>2</v>
      </c>
      <c r="J4" s="36">
        <f>VLOOKUP(I4,'Stratification Schemes'!$J$2:$L$3,2,TRUE)</f>
        <v>9.59</v>
      </c>
      <c r="K4" s="36">
        <f>VLOOKUP(I4,'Stratification Schemes'!$J$2:$L$3,3,TRUE)</f>
        <v>10.42</v>
      </c>
      <c r="L4" s="36">
        <f t="shared" si="2"/>
        <v>2</v>
      </c>
      <c r="M4" s="36" t="s">
        <v>34</v>
      </c>
    </row>
    <row r="5" spans="1:21" x14ac:dyDescent="0.25">
      <c r="A5" s="85">
        <v>41062</v>
      </c>
      <c r="B5" s="13">
        <v>0.98600694444444448</v>
      </c>
      <c r="C5" s="89">
        <f t="shared" si="0"/>
        <v>41062.986006944448</v>
      </c>
      <c r="D5" s="82" t="s">
        <v>16</v>
      </c>
      <c r="E5" s="82">
        <f t="shared" si="1"/>
        <v>1</v>
      </c>
      <c r="F5" s="48">
        <v>4.3499999999999996</v>
      </c>
      <c r="G5" s="82">
        <v>38.1</v>
      </c>
      <c r="H5" s="82">
        <v>1</v>
      </c>
      <c r="I5" s="82">
        <v>2</v>
      </c>
      <c r="J5" s="36">
        <f>VLOOKUP(I5,'Stratification Schemes'!$J$2:$L$3,2,TRUE)</f>
        <v>9.59</v>
      </c>
      <c r="K5" s="36">
        <f>VLOOKUP(I5,'Stratification Schemes'!$J$2:$L$3,3,TRUE)</f>
        <v>10.42</v>
      </c>
      <c r="L5" s="36">
        <f t="shared" si="2"/>
        <v>2</v>
      </c>
      <c r="M5" s="36" t="s">
        <v>34</v>
      </c>
    </row>
    <row r="6" spans="1:21" x14ac:dyDescent="0.25">
      <c r="A6" s="85">
        <v>41064</v>
      </c>
      <c r="B6" s="13">
        <v>0.13251157407407407</v>
      </c>
      <c r="C6" s="89">
        <f t="shared" si="0"/>
        <v>41064.132511574076</v>
      </c>
      <c r="D6" s="82" t="s">
        <v>16</v>
      </c>
      <c r="E6" s="82">
        <f t="shared" si="1"/>
        <v>1</v>
      </c>
      <c r="F6" s="48">
        <v>5.77</v>
      </c>
      <c r="G6" s="82">
        <v>79.400000000000006</v>
      </c>
      <c r="H6" s="82">
        <v>1</v>
      </c>
      <c r="I6" s="82">
        <v>2</v>
      </c>
      <c r="J6" s="36">
        <f>VLOOKUP(I6,'Stratification Schemes'!$J$2:$L$3,2,TRUE)</f>
        <v>9.59</v>
      </c>
      <c r="K6" s="36">
        <f>VLOOKUP(I6,'Stratification Schemes'!$J$2:$L$3,3,TRUE)</f>
        <v>10.42</v>
      </c>
      <c r="L6" s="36">
        <f t="shared" si="2"/>
        <v>2</v>
      </c>
      <c r="M6" s="36" t="s">
        <v>34</v>
      </c>
      <c r="Q6" s="56"/>
      <c r="R6" s="56"/>
      <c r="S6" s="56"/>
      <c r="T6" s="56"/>
      <c r="U6" s="56"/>
    </row>
    <row r="7" spans="1:21" x14ac:dyDescent="0.25">
      <c r="A7" s="85">
        <v>41065</v>
      </c>
      <c r="B7" s="13">
        <v>0.4883912037037037</v>
      </c>
      <c r="C7" s="89">
        <f t="shared" si="0"/>
        <v>41065.488391203704</v>
      </c>
      <c r="D7" s="82" t="s">
        <v>16</v>
      </c>
      <c r="E7" s="82">
        <f t="shared" si="1"/>
        <v>1</v>
      </c>
      <c r="F7" s="48">
        <v>9.4700000000000006</v>
      </c>
      <c r="G7" s="82">
        <v>87.6</v>
      </c>
      <c r="H7" s="82">
        <v>1</v>
      </c>
      <c r="I7" s="82">
        <v>2</v>
      </c>
      <c r="J7" s="36">
        <f>VLOOKUP(I7,'Stratification Schemes'!$J$2:$L$3,2,TRUE)</f>
        <v>9.59</v>
      </c>
      <c r="K7" s="36">
        <f>VLOOKUP(I7,'Stratification Schemes'!$J$2:$L$3,3,TRUE)</f>
        <v>10.42</v>
      </c>
      <c r="L7" s="36">
        <f t="shared" si="2"/>
        <v>2</v>
      </c>
      <c r="M7" s="36" t="s">
        <v>34</v>
      </c>
      <c r="Q7" s="56"/>
      <c r="R7" s="56"/>
      <c r="S7" s="56"/>
      <c r="T7" s="56"/>
      <c r="U7" s="56"/>
    </row>
    <row r="8" spans="1:21" x14ac:dyDescent="0.25">
      <c r="A8" s="85">
        <v>41066</v>
      </c>
      <c r="B8" s="13">
        <v>1.712962962962963E-3</v>
      </c>
      <c r="C8" s="89">
        <f t="shared" si="0"/>
        <v>41066.001712962963</v>
      </c>
      <c r="D8" s="82" t="s">
        <v>16</v>
      </c>
      <c r="E8" s="82">
        <f t="shared" si="1"/>
        <v>1</v>
      </c>
      <c r="F8" s="48">
        <v>3.07</v>
      </c>
      <c r="G8" s="82">
        <v>42.3</v>
      </c>
      <c r="H8" s="82">
        <v>1</v>
      </c>
      <c r="I8" s="82">
        <v>2</v>
      </c>
      <c r="J8" s="36">
        <f>VLOOKUP(I8,'Stratification Schemes'!$J$2:$L$3,2,TRUE)</f>
        <v>9.59</v>
      </c>
      <c r="K8" s="36">
        <f>VLOOKUP(I8,'Stratification Schemes'!$J$2:$L$3,3,TRUE)</f>
        <v>10.42</v>
      </c>
      <c r="L8" s="36">
        <f t="shared" si="2"/>
        <v>2</v>
      </c>
      <c r="M8" s="36" t="s">
        <v>34</v>
      </c>
    </row>
    <row r="9" spans="1:21" x14ac:dyDescent="0.25">
      <c r="A9" s="85">
        <v>41066</v>
      </c>
      <c r="B9" s="13">
        <v>4.8900462962962965E-2</v>
      </c>
      <c r="C9" s="89">
        <f t="shared" si="0"/>
        <v>41066.048900462964</v>
      </c>
      <c r="D9" s="82" t="s">
        <v>16</v>
      </c>
      <c r="E9" s="82">
        <f t="shared" si="1"/>
        <v>1</v>
      </c>
      <c r="F9" s="48">
        <v>5.9</v>
      </c>
      <c r="G9" s="82">
        <v>49.1</v>
      </c>
      <c r="H9" s="82">
        <v>1</v>
      </c>
      <c r="I9" s="82">
        <v>2</v>
      </c>
      <c r="J9" s="36">
        <f>VLOOKUP(I9,'Stratification Schemes'!$J$2:$L$3,2,TRUE)</f>
        <v>9.59</v>
      </c>
      <c r="K9" s="36">
        <f>VLOOKUP(I9,'Stratification Schemes'!$J$2:$L$3,3,TRUE)</f>
        <v>10.42</v>
      </c>
      <c r="L9" s="36">
        <f t="shared" si="2"/>
        <v>2</v>
      </c>
      <c r="M9" s="36" t="s">
        <v>34</v>
      </c>
    </row>
    <row r="10" spans="1:21" x14ac:dyDescent="0.25">
      <c r="A10" s="85">
        <v>41066</v>
      </c>
      <c r="B10" s="13">
        <v>4.9155092592592597E-2</v>
      </c>
      <c r="C10" s="89">
        <f t="shared" si="0"/>
        <v>41066.049155092594</v>
      </c>
      <c r="D10" s="82" t="s">
        <v>16</v>
      </c>
      <c r="E10" s="82">
        <f t="shared" si="1"/>
        <v>1</v>
      </c>
      <c r="F10" s="48">
        <v>5.47</v>
      </c>
      <c r="G10" s="82">
        <v>73.5</v>
      </c>
      <c r="H10" s="82">
        <v>1</v>
      </c>
      <c r="I10" s="82">
        <v>2</v>
      </c>
      <c r="J10" s="36">
        <f>VLOOKUP(I10,'Stratification Schemes'!$J$2:$L$3,2,TRUE)</f>
        <v>9.59</v>
      </c>
      <c r="K10" s="36">
        <f>VLOOKUP(I10,'Stratification Schemes'!$J$2:$L$3,3,TRUE)</f>
        <v>10.42</v>
      </c>
      <c r="L10" s="36">
        <f t="shared" si="2"/>
        <v>2</v>
      </c>
      <c r="M10" s="36" t="s">
        <v>34</v>
      </c>
    </row>
    <row r="11" spans="1:21" x14ac:dyDescent="0.25">
      <c r="A11" s="85">
        <v>41066</v>
      </c>
      <c r="B11" s="13">
        <v>0.12768518518518518</v>
      </c>
      <c r="C11" s="89">
        <f t="shared" si="0"/>
        <v>41066.127685185187</v>
      </c>
      <c r="D11" s="82" t="s">
        <v>16</v>
      </c>
      <c r="E11" s="82">
        <f t="shared" si="1"/>
        <v>1</v>
      </c>
      <c r="F11" s="48">
        <v>3.53</v>
      </c>
      <c r="G11" s="82">
        <v>48.8</v>
      </c>
      <c r="H11" s="82">
        <v>1</v>
      </c>
      <c r="I11" s="82">
        <v>2</v>
      </c>
      <c r="J11" s="36">
        <f>VLOOKUP(I11,'Stratification Schemes'!$J$2:$L$3,2,TRUE)</f>
        <v>9.59</v>
      </c>
      <c r="K11" s="36">
        <f>VLOOKUP(I11,'Stratification Schemes'!$J$2:$L$3,3,TRUE)</f>
        <v>10.42</v>
      </c>
      <c r="L11" s="36">
        <f t="shared" si="2"/>
        <v>2</v>
      </c>
      <c r="M11" s="36" t="s">
        <v>34</v>
      </c>
    </row>
    <row r="12" spans="1:21" x14ac:dyDescent="0.25">
      <c r="A12" s="85">
        <v>41067</v>
      </c>
      <c r="B12" s="13">
        <v>0.10607638888888889</v>
      </c>
      <c r="C12" s="89">
        <f t="shared" si="0"/>
        <v>41067.106076388889</v>
      </c>
      <c r="D12" s="82" t="s">
        <v>16</v>
      </c>
      <c r="E12" s="82">
        <f t="shared" si="1"/>
        <v>1</v>
      </c>
      <c r="F12" s="48">
        <v>5.33</v>
      </c>
      <c r="G12" s="82">
        <v>70.900000000000006</v>
      </c>
      <c r="H12" s="82">
        <v>1</v>
      </c>
      <c r="I12" s="82">
        <v>2</v>
      </c>
      <c r="J12" s="36">
        <f>VLOOKUP(I12,'Stratification Schemes'!$J$2:$L$3,2,TRUE)</f>
        <v>9.59</v>
      </c>
      <c r="K12" s="36">
        <f>VLOOKUP(I12,'Stratification Schemes'!$J$2:$L$3,3,TRUE)</f>
        <v>10.42</v>
      </c>
      <c r="L12" s="36">
        <f t="shared" si="2"/>
        <v>2</v>
      </c>
      <c r="M12" s="36" t="s">
        <v>34</v>
      </c>
    </row>
    <row r="13" spans="1:21" x14ac:dyDescent="0.25">
      <c r="A13" s="85">
        <v>41067</v>
      </c>
      <c r="B13" s="13">
        <v>0.20966435185185184</v>
      </c>
      <c r="C13" s="89">
        <f t="shared" si="0"/>
        <v>41067.209664351853</v>
      </c>
      <c r="D13" s="82" t="s">
        <v>16</v>
      </c>
      <c r="E13" s="82">
        <f t="shared" si="1"/>
        <v>1</v>
      </c>
      <c r="F13" s="48">
        <v>5.7</v>
      </c>
      <c r="G13" s="82">
        <v>109.7</v>
      </c>
      <c r="H13" s="82">
        <v>1</v>
      </c>
      <c r="I13" s="82">
        <v>2</v>
      </c>
      <c r="J13" s="36">
        <f>VLOOKUP(I13,'Stratification Schemes'!$J$2:$L$3,2,TRUE)</f>
        <v>9.59</v>
      </c>
      <c r="K13" s="36">
        <f>VLOOKUP(I13,'Stratification Schemes'!$J$2:$L$3,3,TRUE)</f>
        <v>10.42</v>
      </c>
      <c r="L13" s="36">
        <f t="shared" si="2"/>
        <v>2</v>
      </c>
      <c r="M13" s="36" t="s">
        <v>34</v>
      </c>
    </row>
    <row r="14" spans="1:21" x14ac:dyDescent="0.25">
      <c r="A14" s="85">
        <v>41067</v>
      </c>
      <c r="B14" s="13">
        <v>0.21650462962962966</v>
      </c>
      <c r="C14" s="89">
        <f t="shared" si="0"/>
        <v>41067.216504629629</v>
      </c>
      <c r="D14" s="82" t="s">
        <v>16</v>
      </c>
      <c r="E14" s="82">
        <f t="shared" si="1"/>
        <v>1</v>
      </c>
      <c r="F14" s="48">
        <v>8.19</v>
      </c>
      <c r="G14" s="82">
        <v>70.400000000000006</v>
      </c>
      <c r="H14" s="82">
        <v>1</v>
      </c>
      <c r="I14" s="82">
        <v>2</v>
      </c>
      <c r="J14" s="36">
        <f>VLOOKUP(I14,'Stratification Schemes'!$J$2:$L$3,2,TRUE)</f>
        <v>9.59</v>
      </c>
      <c r="K14" s="36">
        <f>VLOOKUP(I14,'Stratification Schemes'!$J$2:$L$3,3,TRUE)</f>
        <v>10.42</v>
      </c>
      <c r="L14" s="36">
        <f t="shared" si="2"/>
        <v>2</v>
      </c>
      <c r="M14" s="36" t="s">
        <v>34</v>
      </c>
    </row>
    <row r="15" spans="1:21" x14ac:dyDescent="0.25">
      <c r="A15" s="85">
        <v>41067</v>
      </c>
      <c r="B15" s="13">
        <v>0.25482638888888892</v>
      </c>
      <c r="C15" s="89">
        <f t="shared" si="0"/>
        <v>41067.254826388889</v>
      </c>
      <c r="D15" s="82" t="s">
        <v>16</v>
      </c>
      <c r="E15" s="82">
        <f t="shared" si="1"/>
        <v>1</v>
      </c>
      <c r="F15" s="48">
        <v>5.69</v>
      </c>
      <c r="G15" s="82">
        <v>57.9</v>
      </c>
      <c r="H15" s="82">
        <v>1</v>
      </c>
      <c r="I15" s="82">
        <v>2</v>
      </c>
      <c r="J15" s="36">
        <f>VLOOKUP(I15,'Stratification Schemes'!$J$2:$L$3,2,TRUE)</f>
        <v>9.59</v>
      </c>
      <c r="K15" s="36">
        <f>VLOOKUP(I15,'Stratification Schemes'!$J$2:$L$3,3,TRUE)</f>
        <v>10.42</v>
      </c>
      <c r="L15" s="36">
        <f t="shared" si="2"/>
        <v>2</v>
      </c>
      <c r="M15" s="36" t="s">
        <v>34</v>
      </c>
    </row>
    <row r="16" spans="1:21" x14ac:dyDescent="0.25">
      <c r="A16" s="85">
        <v>41067</v>
      </c>
      <c r="B16" s="13">
        <v>0.65055555555555555</v>
      </c>
      <c r="C16" s="89">
        <f t="shared" ref="C16:C47" si="3">A16+B16</f>
        <v>41067.650555555556</v>
      </c>
      <c r="D16" s="82" t="s">
        <v>16</v>
      </c>
      <c r="E16" s="82">
        <f t="shared" si="1"/>
        <v>1</v>
      </c>
      <c r="F16" s="48">
        <v>2.77</v>
      </c>
      <c r="G16" s="82">
        <v>36.299999999999997</v>
      </c>
      <c r="H16" s="82">
        <v>1</v>
      </c>
      <c r="I16" s="82">
        <v>2</v>
      </c>
      <c r="J16" s="36">
        <f>VLOOKUP(I16,'Stratification Schemes'!$J$2:$L$3,2,TRUE)</f>
        <v>9.59</v>
      </c>
      <c r="K16" s="36">
        <f>VLOOKUP(I16,'Stratification Schemes'!$J$2:$L$3,3,TRUE)</f>
        <v>10.42</v>
      </c>
      <c r="L16" s="36">
        <f t="shared" si="2"/>
        <v>2</v>
      </c>
      <c r="M16" s="36" t="s">
        <v>34</v>
      </c>
    </row>
    <row r="17" spans="1:20" x14ac:dyDescent="0.25">
      <c r="A17" s="85">
        <v>41068</v>
      </c>
      <c r="B17" s="13">
        <v>4.8113425925925928E-2</v>
      </c>
      <c r="C17" s="89">
        <f t="shared" si="3"/>
        <v>41068.048113425924</v>
      </c>
      <c r="D17" s="82" t="s">
        <v>16</v>
      </c>
      <c r="E17" s="82">
        <f t="shared" si="1"/>
        <v>1</v>
      </c>
      <c r="F17" s="48">
        <v>2.64</v>
      </c>
      <c r="G17" s="82">
        <v>46.7</v>
      </c>
      <c r="H17" s="82">
        <v>1</v>
      </c>
      <c r="I17" s="82">
        <v>2</v>
      </c>
      <c r="J17" s="36">
        <f>VLOOKUP(I17,'Stratification Schemes'!$J$2:$L$3,2,TRUE)</f>
        <v>9.59</v>
      </c>
      <c r="K17" s="36">
        <f>VLOOKUP(I17,'Stratification Schemes'!$J$2:$L$3,3,TRUE)</f>
        <v>10.42</v>
      </c>
      <c r="L17" s="36">
        <f t="shared" si="2"/>
        <v>2</v>
      </c>
      <c r="M17" s="36" t="s">
        <v>34</v>
      </c>
    </row>
    <row r="18" spans="1:20" x14ac:dyDescent="0.25">
      <c r="A18" s="85">
        <v>41068</v>
      </c>
      <c r="B18" s="13">
        <v>0.12774305555555557</v>
      </c>
      <c r="C18" s="89">
        <f t="shared" si="3"/>
        <v>41068.127743055556</v>
      </c>
      <c r="D18" s="82" t="s">
        <v>16</v>
      </c>
      <c r="E18" s="82">
        <f t="shared" si="1"/>
        <v>1</v>
      </c>
      <c r="F18" s="48">
        <v>5.66</v>
      </c>
      <c r="G18" s="82">
        <v>78.5</v>
      </c>
      <c r="H18" s="82">
        <v>1</v>
      </c>
      <c r="I18" s="82">
        <v>2</v>
      </c>
      <c r="J18" s="36">
        <f>VLOOKUP(I18,'Stratification Schemes'!$J$2:$L$3,2,TRUE)</f>
        <v>9.59</v>
      </c>
      <c r="K18" s="36">
        <f>VLOOKUP(I18,'Stratification Schemes'!$J$2:$L$3,3,TRUE)</f>
        <v>10.42</v>
      </c>
      <c r="L18" s="36">
        <f t="shared" si="2"/>
        <v>2</v>
      </c>
      <c r="M18" s="36" t="s">
        <v>34</v>
      </c>
    </row>
    <row r="19" spans="1:20" x14ac:dyDescent="0.25">
      <c r="A19" s="85">
        <v>41068</v>
      </c>
      <c r="B19" s="13">
        <v>0.12909722222222222</v>
      </c>
      <c r="C19" s="89">
        <f t="shared" si="3"/>
        <v>41068.12909722222</v>
      </c>
      <c r="D19" s="82" t="s">
        <v>16</v>
      </c>
      <c r="E19" s="82">
        <f t="shared" si="1"/>
        <v>1</v>
      </c>
      <c r="F19" s="48">
        <v>2.63</v>
      </c>
      <c r="G19" s="82">
        <v>47.5</v>
      </c>
      <c r="H19" s="82">
        <v>1</v>
      </c>
      <c r="I19" s="82">
        <v>2</v>
      </c>
      <c r="J19" s="36">
        <f>VLOOKUP(I19,'Stratification Schemes'!$J$2:$L$3,2,TRUE)</f>
        <v>9.59</v>
      </c>
      <c r="K19" s="36">
        <f>VLOOKUP(I19,'Stratification Schemes'!$J$2:$L$3,3,TRUE)</f>
        <v>10.42</v>
      </c>
      <c r="L19" s="36">
        <f t="shared" si="2"/>
        <v>2</v>
      </c>
      <c r="M19" s="36" t="s">
        <v>34</v>
      </c>
    </row>
    <row r="20" spans="1:20" x14ac:dyDescent="0.25">
      <c r="A20" s="85">
        <v>41068</v>
      </c>
      <c r="B20" s="13">
        <v>0.6466319444444445</v>
      </c>
      <c r="C20" s="89">
        <f t="shared" si="3"/>
        <v>41068.646631944444</v>
      </c>
      <c r="D20" s="82" t="s">
        <v>16</v>
      </c>
      <c r="E20" s="82">
        <f t="shared" si="1"/>
        <v>1</v>
      </c>
      <c r="F20" s="48">
        <v>4.22</v>
      </c>
      <c r="G20" s="82">
        <v>42.1</v>
      </c>
      <c r="H20" s="82">
        <v>1</v>
      </c>
      <c r="I20" s="82">
        <v>2</v>
      </c>
      <c r="J20" s="36">
        <f>VLOOKUP(I20,'Stratification Schemes'!$J$2:$L$3,2,TRUE)</f>
        <v>9.59</v>
      </c>
      <c r="K20" s="36">
        <f>VLOOKUP(I20,'Stratification Schemes'!$J$2:$L$3,3,TRUE)</f>
        <v>10.42</v>
      </c>
      <c r="L20" s="36">
        <f t="shared" si="2"/>
        <v>2</v>
      </c>
      <c r="M20" s="36" t="s">
        <v>34</v>
      </c>
    </row>
    <row r="21" spans="1:20" x14ac:dyDescent="0.25">
      <c r="A21" s="85">
        <v>41068</v>
      </c>
      <c r="B21" s="13">
        <v>0.7572916666666667</v>
      </c>
      <c r="C21" s="89">
        <f t="shared" si="3"/>
        <v>41068.757291666669</v>
      </c>
      <c r="D21" s="82" t="s">
        <v>16</v>
      </c>
      <c r="E21" s="82">
        <f t="shared" si="1"/>
        <v>1</v>
      </c>
      <c r="F21" s="48">
        <v>2.54</v>
      </c>
      <c r="G21" s="82">
        <v>52.2</v>
      </c>
      <c r="H21" s="82">
        <v>1</v>
      </c>
      <c r="I21" s="82">
        <v>2</v>
      </c>
      <c r="J21" s="36">
        <f>VLOOKUP(I21,'Stratification Schemes'!$J$2:$L$3,2,TRUE)</f>
        <v>9.59</v>
      </c>
      <c r="K21" s="36">
        <f>VLOOKUP(I21,'Stratification Schemes'!$J$2:$L$3,3,TRUE)</f>
        <v>10.42</v>
      </c>
      <c r="L21" s="36">
        <f t="shared" si="2"/>
        <v>2</v>
      </c>
      <c r="M21" s="36" t="s">
        <v>34</v>
      </c>
    </row>
    <row r="22" spans="1:20" x14ac:dyDescent="0.25">
      <c r="A22" s="85">
        <v>41068</v>
      </c>
      <c r="B22" s="13">
        <v>0.75932870370370376</v>
      </c>
      <c r="C22" s="89">
        <f t="shared" si="3"/>
        <v>41068.759328703702</v>
      </c>
      <c r="D22" s="82" t="s">
        <v>16</v>
      </c>
      <c r="E22" s="82">
        <f t="shared" si="1"/>
        <v>1</v>
      </c>
      <c r="F22" s="48">
        <v>4.43</v>
      </c>
      <c r="G22" s="82">
        <v>74.599999999999994</v>
      </c>
      <c r="H22" s="82">
        <v>1</v>
      </c>
      <c r="I22" s="82">
        <v>2</v>
      </c>
      <c r="J22" s="36">
        <f>VLOOKUP(I22,'Stratification Schemes'!$J$2:$L$3,2,TRUE)</f>
        <v>9.59</v>
      </c>
      <c r="K22" s="36">
        <f>VLOOKUP(I22,'Stratification Schemes'!$J$2:$L$3,3,TRUE)</f>
        <v>10.42</v>
      </c>
      <c r="L22" s="36">
        <f t="shared" si="2"/>
        <v>2</v>
      </c>
      <c r="M22" s="36" t="s">
        <v>34</v>
      </c>
    </row>
    <row r="23" spans="1:20" x14ac:dyDescent="0.25">
      <c r="A23" s="85">
        <v>41069</v>
      </c>
      <c r="B23" s="13">
        <v>2.704861111111111E-2</v>
      </c>
      <c r="C23" s="89">
        <f t="shared" si="3"/>
        <v>41069.027048611111</v>
      </c>
      <c r="D23" s="82" t="s">
        <v>16</v>
      </c>
      <c r="E23" s="82">
        <f t="shared" si="1"/>
        <v>1</v>
      </c>
      <c r="F23" s="48">
        <v>1.31</v>
      </c>
      <c r="G23" s="82">
        <v>48.9</v>
      </c>
      <c r="H23" s="82">
        <v>1</v>
      </c>
      <c r="I23" s="82">
        <v>2</v>
      </c>
      <c r="J23" s="36">
        <f>VLOOKUP(I23,'Stratification Schemes'!$J$2:$L$3,2,TRUE)</f>
        <v>9.59</v>
      </c>
      <c r="K23" s="36">
        <f>VLOOKUP(I23,'Stratification Schemes'!$J$2:$L$3,3,TRUE)</f>
        <v>10.42</v>
      </c>
      <c r="L23" s="36">
        <f t="shared" si="2"/>
        <v>2</v>
      </c>
      <c r="M23" s="36" t="s">
        <v>34</v>
      </c>
    </row>
    <row r="24" spans="1:20" x14ac:dyDescent="0.25">
      <c r="A24" s="85">
        <v>41069</v>
      </c>
      <c r="B24" s="13">
        <v>6.6701388888888893E-2</v>
      </c>
      <c r="C24" s="89">
        <f t="shared" si="3"/>
        <v>41069.066701388889</v>
      </c>
      <c r="D24" s="82" t="s">
        <v>16</v>
      </c>
      <c r="E24" s="82">
        <f t="shared" si="1"/>
        <v>1</v>
      </c>
      <c r="F24" s="48">
        <v>2.64</v>
      </c>
      <c r="G24" s="82">
        <v>95.2</v>
      </c>
      <c r="H24" s="82">
        <v>1</v>
      </c>
      <c r="I24" s="82">
        <v>2</v>
      </c>
      <c r="J24" s="36">
        <f>VLOOKUP(I24,'Stratification Schemes'!$J$2:$L$3,2,TRUE)</f>
        <v>9.59</v>
      </c>
      <c r="K24" s="36">
        <f>VLOOKUP(I24,'Stratification Schemes'!$J$2:$L$3,3,TRUE)</f>
        <v>10.42</v>
      </c>
      <c r="L24" s="36">
        <f t="shared" si="2"/>
        <v>2</v>
      </c>
      <c r="M24" s="36" t="s">
        <v>34</v>
      </c>
    </row>
    <row r="25" spans="1:20" x14ac:dyDescent="0.25">
      <c r="A25" s="85">
        <v>41069</v>
      </c>
      <c r="B25" s="13">
        <v>0.14856481481481482</v>
      </c>
      <c r="C25" s="89">
        <f t="shared" si="3"/>
        <v>41069.148564814815</v>
      </c>
      <c r="D25" s="82" t="s">
        <v>16</v>
      </c>
      <c r="E25" s="82">
        <f t="shared" si="1"/>
        <v>1</v>
      </c>
      <c r="F25" s="48">
        <v>4.45</v>
      </c>
      <c r="G25" s="82">
        <v>91.9</v>
      </c>
      <c r="H25" s="82">
        <v>1</v>
      </c>
      <c r="I25" s="82">
        <v>2</v>
      </c>
      <c r="J25" s="36">
        <f>VLOOKUP(I25,'Stratification Schemes'!$J$2:$L$3,2,TRUE)</f>
        <v>9.59</v>
      </c>
      <c r="K25" s="36">
        <f>VLOOKUP(I25,'Stratification Schemes'!$J$2:$L$3,3,TRUE)</f>
        <v>10.42</v>
      </c>
      <c r="L25" s="36">
        <f t="shared" si="2"/>
        <v>2</v>
      </c>
      <c r="M25" s="36" t="s">
        <v>34</v>
      </c>
    </row>
    <row r="26" spans="1:20" x14ac:dyDescent="0.25">
      <c r="A26" s="85">
        <v>41069</v>
      </c>
      <c r="B26" s="13">
        <v>0.35760416666666667</v>
      </c>
      <c r="C26" s="89">
        <f t="shared" si="3"/>
        <v>41069.357604166667</v>
      </c>
      <c r="D26" s="82" t="s">
        <v>16</v>
      </c>
      <c r="E26" s="82">
        <f t="shared" si="1"/>
        <v>1</v>
      </c>
      <c r="F26" s="48">
        <v>3.01</v>
      </c>
      <c r="G26" s="82">
        <v>39.6</v>
      </c>
      <c r="H26" s="82">
        <v>1</v>
      </c>
      <c r="I26" s="82">
        <v>2</v>
      </c>
      <c r="J26" s="36">
        <f>VLOOKUP(I26,'Stratification Schemes'!$J$2:$L$3,2,TRUE)</f>
        <v>9.59</v>
      </c>
      <c r="K26" s="36">
        <f>VLOOKUP(I26,'Stratification Schemes'!$J$2:$L$3,3,TRUE)</f>
        <v>10.42</v>
      </c>
      <c r="L26" s="36">
        <f t="shared" si="2"/>
        <v>2</v>
      </c>
      <c r="M26" s="36" t="s">
        <v>34</v>
      </c>
    </row>
    <row r="27" spans="1:20" x14ac:dyDescent="0.25">
      <c r="A27" s="85">
        <v>41069</v>
      </c>
      <c r="B27" s="13">
        <v>0.56398148148148153</v>
      </c>
      <c r="C27" s="89">
        <f t="shared" si="3"/>
        <v>41069.563981481479</v>
      </c>
      <c r="D27" s="82" t="s">
        <v>16</v>
      </c>
      <c r="E27" s="82">
        <f t="shared" si="1"/>
        <v>1</v>
      </c>
      <c r="F27" s="48">
        <v>1.35</v>
      </c>
      <c r="G27" s="82">
        <v>58.1</v>
      </c>
      <c r="H27" s="82">
        <v>1</v>
      </c>
      <c r="I27" s="82">
        <v>2</v>
      </c>
      <c r="J27" s="36">
        <f>VLOOKUP(I27,'Stratification Schemes'!$J$2:$L$3,2,TRUE)</f>
        <v>9.59</v>
      </c>
      <c r="K27" s="36">
        <f>VLOOKUP(I27,'Stratification Schemes'!$J$2:$L$3,3,TRUE)</f>
        <v>10.42</v>
      </c>
      <c r="L27" s="36">
        <f t="shared" si="2"/>
        <v>2</v>
      </c>
      <c r="M27" s="36" t="s">
        <v>34</v>
      </c>
    </row>
    <row r="28" spans="1:20" x14ac:dyDescent="0.25">
      <c r="A28" s="85">
        <v>41069</v>
      </c>
      <c r="B28" s="13">
        <v>0.68868055555555552</v>
      </c>
      <c r="C28" s="89">
        <f t="shared" si="3"/>
        <v>41069.688680555555</v>
      </c>
      <c r="D28" s="82" t="s">
        <v>16</v>
      </c>
      <c r="E28" s="82">
        <f t="shared" si="1"/>
        <v>1</v>
      </c>
      <c r="F28" s="48">
        <v>4.3600000000000003</v>
      </c>
      <c r="G28" s="82">
        <v>93</v>
      </c>
      <c r="H28" s="82">
        <v>1</v>
      </c>
      <c r="I28" s="82">
        <v>2</v>
      </c>
      <c r="J28" s="36">
        <f>VLOOKUP(I28,'Stratification Schemes'!$J$2:$L$3,2,TRUE)</f>
        <v>9.59</v>
      </c>
      <c r="K28" s="36">
        <f>VLOOKUP(I28,'Stratification Schemes'!$J$2:$L$3,3,TRUE)</f>
        <v>10.42</v>
      </c>
      <c r="L28" s="36">
        <f t="shared" si="2"/>
        <v>2</v>
      </c>
      <c r="M28" s="36" t="s">
        <v>34</v>
      </c>
      <c r="S28" s="13"/>
      <c r="T28" s="14"/>
    </row>
    <row r="29" spans="1:20" x14ac:dyDescent="0.25">
      <c r="A29" s="85">
        <v>41069</v>
      </c>
      <c r="B29" s="13">
        <v>0.6960763888888889</v>
      </c>
      <c r="C29" s="89">
        <f t="shared" si="3"/>
        <v>41069.696076388886</v>
      </c>
      <c r="D29" s="82" t="s">
        <v>16</v>
      </c>
      <c r="E29" s="82">
        <f t="shared" si="1"/>
        <v>1</v>
      </c>
      <c r="F29" s="48">
        <v>2.72</v>
      </c>
      <c r="G29" s="82">
        <v>63.1</v>
      </c>
      <c r="H29" s="82">
        <v>1</v>
      </c>
      <c r="I29" s="82">
        <v>2</v>
      </c>
      <c r="J29" s="36">
        <f>VLOOKUP(I29,'Stratification Schemes'!$J$2:$L$3,2,TRUE)</f>
        <v>9.59</v>
      </c>
      <c r="K29" s="36">
        <f>VLOOKUP(I29,'Stratification Schemes'!$J$2:$L$3,3,TRUE)</f>
        <v>10.42</v>
      </c>
      <c r="L29" s="36">
        <f t="shared" si="2"/>
        <v>2</v>
      </c>
      <c r="M29" s="36" t="s">
        <v>34</v>
      </c>
    </row>
    <row r="30" spans="1:20" x14ac:dyDescent="0.25">
      <c r="A30" s="85">
        <v>41070</v>
      </c>
      <c r="B30" s="13">
        <v>6.7511574074074085E-2</v>
      </c>
      <c r="C30" s="89">
        <f t="shared" si="3"/>
        <v>41070.067511574074</v>
      </c>
      <c r="D30" s="82" t="s">
        <v>16</v>
      </c>
      <c r="E30" s="82">
        <f t="shared" si="1"/>
        <v>1</v>
      </c>
      <c r="F30" s="48">
        <v>2.42</v>
      </c>
      <c r="G30" s="82">
        <v>92.4</v>
      </c>
      <c r="H30" s="82">
        <v>1</v>
      </c>
      <c r="I30" s="82">
        <v>2</v>
      </c>
      <c r="J30" s="36">
        <f>VLOOKUP(I30,'Stratification Schemes'!$J$2:$L$3,2,TRUE)</f>
        <v>9.59</v>
      </c>
      <c r="K30" s="36">
        <f>VLOOKUP(I30,'Stratification Schemes'!$J$2:$L$3,3,TRUE)</f>
        <v>10.42</v>
      </c>
      <c r="L30" s="36">
        <f t="shared" si="2"/>
        <v>2</v>
      </c>
      <c r="M30" s="36" t="s">
        <v>34</v>
      </c>
    </row>
    <row r="31" spans="1:20" x14ac:dyDescent="0.25">
      <c r="A31" s="85">
        <v>41070</v>
      </c>
      <c r="B31" s="13">
        <v>0.18802083333333333</v>
      </c>
      <c r="C31" s="89">
        <f t="shared" si="3"/>
        <v>41070.188020833331</v>
      </c>
      <c r="D31" s="82" t="s">
        <v>16</v>
      </c>
      <c r="E31" s="82">
        <f t="shared" si="1"/>
        <v>1</v>
      </c>
      <c r="F31" s="48">
        <v>1.23</v>
      </c>
      <c r="G31" s="82">
        <v>81.2</v>
      </c>
      <c r="H31" s="82">
        <v>1</v>
      </c>
      <c r="I31" s="82">
        <v>2</v>
      </c>
      <c r="J31" s="36">
        <f>VLOOKUP(I31,'Stratification Schemes'!$J$2:$L$3,2,TRUE)</f>
        <v>9.59</v>
      </c>
      <c r="K31" s="36">
        <f>VLOOKUP(I31,'Stratification Schemes'!$J$2:$L$3,3,TRUE)</f>
        <v>10.42</v>
      </c>
      <c r="L31" s="36">
        <f t="shared" si="2"/>
        <v>2</v>
      </c>
      <c r="M31" s="36" t="s">
        <v>34</v>
      </c>
    </row>
    <row r="32" spans="1:20" x14ac:dyDescent="0.25">
      <c r="A32" s="85">
        <v>41070</v>
      </c>
      <c r="B32" s="13">
        <v>0.21679398148148146</v>
      </c>
      <c r="C32" s="89">
        <f t="shared" si="3"/>
        <v>41070.216793981483</v>
      </c>
      <c r="D32" s="82" t="s">
        <v>16</v>
      </c>
      <c r="E32" s="82">
        <f t="shared" si="1"/>
        <v>1</v>
      </c>
      <c r="F32" s="48">
        <v>2.74</v>
      </c>
      <c r="G32" s="82">
        <v>48</v>
      </c>
      <c r="H32" s="82">
        <v>1</v>
      </c>
      <c r="I32" s="82">
        <v>2</v>
      </c>
      <c r="J32" s="36">
        <f>VLOOKUP(I32,'Stratification Schemes'!$J$2:$L$3,2,TRUE)</f>
        <v>9.59</v>
      </c>
      <c r="K32" s="36">
        <f>VLOOKUP(I32,'Stratification Schemes'!$J$2:$L$3,3,TRUE)</f>
        <v>10.42</v>
      </c>
      <c r="L32" s="36">
        <f t="shared" si="2"/>
        <v>2</v>
      </c>
      <c r="M32" s="36" t="s">
        <v>34</v>
      </c>
    </row>
    <row r="33" spans="1:13" x14ac:dyDescent="0.25">
      <c r="A33" s="85">
        <v>41070</v>
      </c>
      <c r="B33" s="13">
        <v>0.32282407407407404</v>
      </c>
      <c r="C33" s="89">
        <f t="shared" si="3"/>
        <v>41070.322824074072</v>
      </c>
      <c r="D33" s="82" t="s">
        <v>16</v>
      </c>
      <c r="E33" s="82">
        <f t="shared" si="1"/>
        <v>1</v>
      </c>
      <c r="F33" s="48">
        <v>10.07</v>
      </c>
      <c r="G33" s="82">
        <v>95.1</v>
      </c>
      <c r="H33" s="82">
        <v>1</v>
      </c>
      <c r="I33" s="82">
        <v>2</v>
      </c>
      <c r="J33" s="36">
        <f>VLOOKUP(I33,'Stratification Schemes'!$J$2:$L$3,2,TRUE)</f>
        <v>9.59</v>
      </c>
      <c r="K33" s="36">
        <f>VLOOKUP(I33,'Stratification Schemes'!$J$2:$L$3,3,TRUE)</f>
        <v>10.42</v>
      </c>
      <c r="L33" s="36">
        <f t="shared" si="2"/>
        <v>1</v>
      </c>
      <c r="M33" s="36" t="s">
        <v>34</v>
      </c>
    </row>
    <row r="34" spans="1:13" x14ac:dyDescent="0.25">
      <c r="A34" s="85">
        <v>41070</v>
      </c>
      <c r="B34" s="13">
        <v>0.3628703703703704</v>
      </c>
      <c r="C34" s="89">
        <f t="shared" si="3"/>
        <v>41070.362870370373</v>
      </c>
      <c r="D34" s="82" t="s">
        <v>16</v>
      </c>
      <c r="E34" s="82">
        <f t="shared" ref="E34:E65" si="4">IF(D34="Up", 1, -2)</f>
        <v>1</v>
      </c>
      <c r="F34" s="48">
        <v>4.33</v>
      </c>
      <c r="G34" s="82">
        <v>91.4</v>
      </c>
      <c r="H34" s="82">
        <v>1</v>
      </c>
      <c r="I34" s="82">
        <v>2</v>
      </c>
      <c r="J34" s="36">
        <f>VLOOKUP(I34,'Stratification Schemes'!$J$2:$L$3,2,TRUE)</f>
        <v>9.59</v>
      </c>
      <c r="K34" s="36">
        <f>VLOOKUP(I34,'Stratification Schemes'!$J$2:$L$3,3,TRUE)</f>
        <v>10.42</v>
      </c>
      <c r="L34" s="36">
        <f t="shared" ref="L34:L65" si="5">IF(AND(F34&gt;J34,F34&lt;K34),1*E34,2*E34)</f>
        <v>2</v>
      </c>
      <c r="M34" s="36" t="s">
        <v>34</v>
      </c>
    </row>
    <row r="35" spans="1:13" x14ac:dyDescent="0.25">
      <c r="A35" s="85">
        <v>41070</v>
      </c>
      <c r="B35" s="13">
        <v>0.44163194444444448</v>
      </c>
      <c r="C35" s="89">
        <f t="shared" si="3"/>
        <v>41070.441631944443</v>
      </c>
      <c r="D35" s="82" t="s">
        <v>16</v>
      </c>
      <c r="E35" s="82">
        <f t="shared" si="4"/>
        <v>1</v>
      </c>
      <c r="F35" s="48">
        <v>2.93</v>
      </c>
      <c r="G35" s="82">
        <v>47.4</v>
      </c>
      <c r="H35" s="82">
        <v>1</v>
      </c>
      <c r="I35" s="82">
        <v>2</v>
      </c>
      <c r="J35" s="36">
        <f>VLOOKUP(I35,'Stratification Schemes'!$J$2:$L$3,2,TRUE)</f>
        <v>9.59</v>
      </c>
      <c r="K35" s="36">
        <f>VLOOKUP(I35,'Stratification Schemes'!$J$2:$L$3,3,TRUE)</f>
        <v>10.42</v>
      </c>
      <c r="L35" s="36">
        <f t="shared" si="5"/>
        <v>2</v>
      </c>
      <c r="M35" s="36" t="s">
        <v>34</v>
      </c>
    </row>
    <row r="36" spans="1:13" x14ac:dyDescent="0.25">
      <c r="A36" s="85">
        <v>41070</v>
      </c>
      <c r="B36" s="13">
        <v>0.64848379629629627</v>
      </c>
      <c r="C36" s="89">
        <f t="shared" si="3"/>
        <v>41070.6484837963</v>
      </c>
      <c r="D36" s="82" t="s">
        <v>16</v>
      </c>
      <c r="E36" s="82">
        <f t="shared" si="4"/>
        <v>1</v>
      </c>
      <c r="F36" s="48">
        <v>1.56</v>
      </c>
      <c r="G36" s="82">
        <v>54.7</v>
      </c>
      <c r="H36" s="82">
        <v>1</v>
      </c>
      <c r="I36" s="82">
        <v>2</v>
      </c>
      <c r="J36" s="36">
        <f>VLOOKUP(I36,'Stratification Schemes'!$J$2:$L$3,2,TRUE)</f>
        <v>9.59</v>
      </c>
      <c r="K36" s="36">
        <f>VLOOKUP(I36,'Stratification Schemes'!$J$2:$L$3,3,TRUE)</f>
        <v>10.42</v>
      </c>
      <c r="L36" s="36">
        <f t="shared" si="5"/>
        <v>2</v>
      </c>
      <c r="M36" s="36" t="s">
        <v>34</v>
      </c>
    </row>
    <row r="37" spans="1:13" x14ac:dyDescent="0.25">
      <c r="A37" s="85">
        <v>41070</v>
      </c>
      <c r="B37" s="13">
        <v>0.75141203703703707</v>
      </c>
      <c r="C37" s="89">
        <f t="shared" si="3"/>
        <v>41070.75141203704</v>
      </c>
      <c r="D37" s="82" t="s">
        <v>16</v>
      </c>
      <c r="E37" s="82">
        <f t="shared" si="4"/>
        <v>1</v>
      </c>
      <c r="F37" s="48">
        <v>2.08</v>
      </c>
      <c r="G37" s="82">
        <v>45.6</v>
      </c>
      <c r="H37" s="82">
        <v>1</v>
      </c>
      <c r="I37" s="82">
        <v>2</v>
      </c>
      <c r="J37" s="36">
        <f>VLOOKUP(I37,'Stratification Schemes'!$J$2:$L$3,2,TRUE)</f>
        <v>9.59</v>
      </c>
      <c r="K37" s="36">
        <f>VLOOKUP(I37,'Stratification Schemes'!$J$2:$L$3,3,TRUE)</f>
        <v>10.42</v>
      </c>
      <c r="L37" s="36">
        <f t="shared" si="5"/>
        <v>2</v>
      </c>
      <c r="M37" s="36" t="s">
        <v>34</v>
      </c>
    </row>
    <row r="38" spans="1:13" x14ac:dyDescent="0.25">
      <c r="A38" s="85">
        <v>41070</v>
      </c>
      <c r="B38" s="13">
        <v>0.7745023148148148</v>
      </c>
      <c r="C38" s="89">
        <f t="shared" si="3"/>
        <v>41070.774502314816</v>
      </c>
      <c r="D38" s="82" t="s">
        <v>16</v>
      </c>
      <c r="E38" s="82">
        <f t="shared" si="4"/>
        <v>1</v>
      </c>
      <c r="F38" s="48">
        <v>2.3199999999999998</v>
      </c>
      <c r="G38" s="82">
        <v>51.3</v>
      </c>
      <c r="H38" s="82">
        <v>1</v>
      </c>
      <c r="I38" s="82">
        <v>2</v>
      </c>
      <c r="J38" s="36">
        <f>VLOOKUP(I38,'Stratification Schemes'!$J$2:$L$3,2,TRUE)</f>
        <v>9.59</v>
      </c>
      <c r="K38" s="36">
        <f>VLOOKUP(I38,'Stratification Schemes'!$J$2:$L$3,3,TRUE)</f>
        <v>10.42</v>
      </c>
      <c r="L38" s="36">
        <f t="shared" si="5"/>
        <v>2</v>
      </c>
      <c r="M38" s="36" t="s">
        <v>34</v>
      </c>
    </row>
    <row r="39" spans="1:13" x14ac:dyDescent="0.25">
      <c r="A39" s="85">
        <v>41071</v>
      </c>
      <c r="B39" s="13">
        <v>1.03125E-2</v>
      </c>
      <c r="C39" s="89">
        <f t="shared" si="3"/>
        <v>41071.010312500002</v>
      </c>
      <c r="D39" s="82" t="s">
        <v>16</v>
      </c>
      <c r="E39" s="82">
        <f t="shared" si="4"/>
        <v>1</v>
      </c>
      <c r="F39" s="48">
        <v>0.9</v>
      </c>
      <c r="G39" s="82">
        <v>69.3</v>
      </c>
      <c r="H39" s="82">
        <v>1</v>
      </c>
      <c r="I39" s="82">
        <v>2</v>
      </c>
      <c r="J39" s="36">
        <f>VLOOKUP(I39,'Stratification Schemes'!$J$2:$L$3,2,TRUE)</f>
        <v>9.59</v>
      </c>
      <c r="K39" s="36">
        <f>VLOOKUP(I39,'Stratification Schemes'!$J$2:$L$3,3,TRUE)</f>
        <v>10.42</v>
      </c>
      <c r="L39" s="36">
        <f t="shared" si="5"/>
        <v>2</v>
      </c>
      <c r="M39" s="36" t="s">
        <v>34</v>
      </c>
    </row>
    <row r="40" spans="1:13" x14ac:dyDescent="0.25">
      <c r="A40" s="85">
        <v>41071</v>
      </c>
      <c r="B40" s="13">
        <v>5.1527777777777777E-2</v>
      </c>
      <c r="C40" s="89">
        <f t="shared" si="3"/>
        <v>41071.051527777781</v>
      </c>
      <c r="D40" s="82" t="s">
        <v>16</v>
      </c>
      <c r="E40" s="82">
        <f t="shared" si="4"/>
        <v>1</v>
      </c>
      <c r="F40" s="48">
        <v>2.95</v>
      </c>
      <c r="G40" s="82">
        <v>73.900000000000006</v>
      </c>
      <c r="H40" s="82">
        <v>1</v>
      </c>
      <c r="I40" s="82">
        <v>2</v>
      </c>
      <c r="J40" s="36">
        <f>VLOOKUP(I40,'Stratification Schemes'!$J$2:$L$3,2,TRUE)</f>
        <v>9.59</v>
      </c>
      <c r="K40" s="36">
        <f>VLOOKUP(I40,'Stratification Schemes'!$J$2:$L$3,3,TRUE)</f>
        <v>10.42</v>
      </c>
      <c r="L40" s="36">
        <f t="shared" si="5"/>
        <v>2</v>
      </c>
      <c r="M40" s="36" t="s">
        <v>34</v>
      </c>
    </row>
    <row r="41" spans="1:13" x14ac:dyDescent="0.25">
      <c r="A41" s="85">
        <v>41071</v>
      </c>
      <c r="B41" s="13">
        <v>6.4953703703703694E-2</v>
      </c>
      <c r="C41" s="89">
        <f t="shared" si="3"/>
        <v>41071.064953703702</v>
      </c>
      <c r="D41" s="82" t="s">
        <v>16</v>
      </c>
      <c r="E41" s="82">
        <f t="shared" si="4"/>
        <v>1</v>
      </c>
      <c r="F41" s="48">
        <v>3.5</v>
      </c>
      <c r="G41" s="82">
        <v>75.400000000000006</v>
      </c>
      <c r="H41" s="82">
        <v>1</v>
      </c>
      <c r="I41" s="82">
        <v>2</v>
      </c>
      <c r="J41" s="36">
        <f>VLOOKUP(I41,'Stratification Schemes'!$J$2:$L$3,2,TRUE)</f>
        <v>9.59</v>
      </c>
      <c r="K41" s="36">
        <f>VLOOKUP(I41,'Stratification Schemes'!$J$2:$L$3,3,TRUE)</f>
        <v>10.42</v>
      </c>
      <c r="L41" s="36">
        <f t="shared" si="5"/>
        <v>2</v>
      </c>
      <c r="M41" s="36" t="s">
        <v>34</v>
      </c>
    </row>
    <row r="42" spans="1:13" x14ac:dyDescent="0.25">
      <c r="A42" s="85">
        <v>41071</v>
      </c>
      <c r="B42" s="13">
        <v>7.0462962962962963E-2</v>
      </c>
      <c r="C42" s="89">
        <f t="shared" si="3"/>
        <v>41071.070462962962</v>
      </c>
      <c r="D42" s="82" t="s">
        <v>16</v>
      </c>
      <c r="E42" s="82">
        <f t="shared" si="4"/>
        <v>1</v>
      </c>
      <c r="F42" s="48">
        <v>1.57</v>
      </c>
      <c r="G42" s="82">
        <v>60.2</v>
      </c>
      <c r="H42" s="82">
        <v>1</v>
      </c>
      <c r="I42" s="82">
        <v>2</v>
      </c>
      <c r="J42" s="36">
        <f>VLOOKUP(I42,'Stratification Schemes'!$J$2:$L$3,2,TRUE)</f>
        <v>9.59</v>
      </c>
      <c r="K42" s="36">
        <f>VLOOKUP(I42,'Stratification Schemes'!$J$2:$L$3,3,TRUE)</f>
        <v>10.42</v>
      </c>
      <c r="L42" s="36">
        <f t="shared" si="5"/>
        <v>2</v>
      </c>
      <c r="M42" s="36" t="s">
        <v>34</v>
      </c>
    </row>
    <row r="43" spans="1:13" x14ac:dyDescent="0.25">
      <c r="A43" s="85">
        <v>41071</v>
      </c>
      <c r="B43" s="13">
        <v>7.166666666666667E-2</v>
      </c>
      <c r="C43" s="89">
        <f t="shared" si="3"/>
        <v>41071.071666666663</v>
      </c>
      <c r="D43" s="82" t="s">
        <v>16</v>
      </c>
      <c r="E43" s="82">
        <f t="shared" si="4"/>
        <v>1</v>
      </c>
      <c r="F43" s="48">
        <v>7.04</v>
      </c>
      <c r="G43" s="82">
        <v>97</v>
      </c>
      <c r="H43" s="82">
        <v>1</v>
      </c>
      <c r="I43" s="82">
        <v>2</v>
      </c>
      <c r="J43" s="36">
        <f>VLOOKUP(I43,'Stratification Schemes'!$J$2:$L$3,2,TRUE)</f>
        <v>9.59</v>
      </c>
      <c r="K43" s="36">
        <f>VLOOKUP(I43,'Stratification Schemes'!$J$2:$L$3,3,TRUE)</f>
        <v>10.42</v>
      </c>
      <c r="L43" s="36">
        <f t="shared" si="5"/>
        <v>2</v>
      </c>
      <c r="M43" s="36" t="s">
        <v>34</v>
      </c>
    </row>
    <row r="44" spans="1:13" x14ac:dyDescent="0.25">
      <c r="A44" s="85">
        <v>41071</v>
      </c>
      <c r="B44" s="13">
        <v>8.6192129629629632E-2</v>
      </c>
      <c r="C44" s="89">
        <f t="shared" si="3"/>
        <v>41071.086192129631</v>
      </c>
      <c r="D44" s="82" t="s">
        <v>16</v>
      </c>
      <c r="E44" s="82">
        <f t="shared" si="4"/>
        <v>1</v>
      </c>
      <c r="F44" s="48">
        <v>8.85</v>
      </c>
      <c r="G44" s="82">
        <v>102.9</v>
      </c>
      <c r="H44" s="82">
        <v>1</v>
      </c>
      <c r="I44" s="82">
        <v>2</v>
      </c>
      <c r="J44" s="36">
        <f>VLOOKUP(I44,'Stratification Schemes'!$J$2:$L$3,2,TRUE)</f>
        <v>9.59</v>
      </c>
      <c r="K44" s="36">
        <f>VLOOKUP(I44,'Stratification Schemes'!$J$2:$L$3,3,TRUE)</f>
        <v>10.42</v>
      </c>
      <c r="L44" s="36">
        <f t="shared" si="5"/>
        <v>2</v>
      </c>
      <c r="M44" s="36" t="s">
        <v>34</v>
      </c>
    </row>
    <row r="45" spans="1:13" x14ac:dyDescent="0.25">
      <c r="A45" s="85">
        <v>41071</v>
      </c>
      <c r="B45" s="13">
        <v>8.7858796296296296E-2</v>
      </c>
      <c r="C45" s="89">
        <f t="shared" si="3"/>
        <v>41071.087858796294</v>
      </c>
      <c r="D45" s="82" t="s">
        <v>16</v>
      </c>
      <c r="E45" s="82">
        <f t="shared" si="4"/>
        <v>1</v>
      </c>
      <c r="F45" s="48">
        <v>7.91</v>
      </c>
      <c r="G45" s="82">
        <v>63.6</v>
      </c>
      <c r="H45" s="82">
        <v>1</v>
      </c>
      <c r="I45" s="82">
        <v>2</v>
      </c>
      <c r="J45" s="36">
        <f>VLOOKUP(I45,'Stratification Schemes'!$J$2:$L$3,2,TRUE)</f>
        <v>9.59</v>
      </c>
      <c r="K45" s="36">
        <f>VLOOKUP(I45,'Stratification Schemes'!$J$2:$L$3,3,TRUE)</f>
        <v>10.42</v>
      </c>
      <c r="L45" s="36">
        <f t="shared" si="5"/>
        <v>2</v>
      </c>
      <c r="M45" s="36" t="s">
        <v>34</v>
      </c>
    </row>
    <row r="46" spans="1:13" x14ac:dyDescent="0.25">
      <c r="A46" s="85">
        <v>41071</v>
      </c>
      <c r="B46" s="13">
        <v>8.9490740740740746E-2</v>
      </c>
      <c r="C46" s="89">
        <f t="shared" si="3"/>
        <v>41071.089490740742</v>
      </c>
      <c r="D46" s="82" t="s">
        <v>16</v>
      </c>
      <c r="E46" s="82">
        <f t="shared" si="4"/>
        <v>1</v>
      </c>
      <c r="F46" s="48">
        <v>3.25</v>
      </c>
      <c r="G46" s="82">
        <v>68.900000000000006</v>
      </c>
      <c r="H46" s="82">
        <v>1</v>
      </c>
      <c r="I46" s="82">
        <v>2</v>
      </c>
      <c r="J46" s="36">
        <f>VLOOKUP(I46,'Stratification Schemes'!$J$2:$L$3,2,TRUE)</f>
        <v>9.59</v>
      </c>
      <c r="K46" s="36">
        <f>VLOOKUP(I46,'Stratification Schemes'!$J$2:$L$3,3,TRUE)</f>
        <v>10.42</v>
      </c>
      <c r="L46" s="36">
        <f t="shared" si="5"/>
        <v>2</v>
      </c>
      <c r="M46" s="36" t="s">
        <v>34</v>
      </c>
    </row>
    <row r="47" spans="1:13" x14ac:dyDescent="0.25">
      <c r="A47" s="85">
        <v>41071</v>
      </c>
      <c r="B47" s="13">
        <v>9.1898148148148159E-2</v>
      </c>
      <c r="C47" s="89">
        <f t="shared" si="3"/>
        <v>41071.091898148145</v>
      </c>
      <c r="D47" s="82" t="s">
        <v>16</v>
      </c>
      <c r="E47" s="82">
        <f t="shared" si="4"/>
        <v>1</v>
      </c>
      <c r="F47" s="48">
        <v>9.84</v>
      </c>
      <c r="G47" s="82">
        <v>105.6</v>
      </c>
      <c r="H47" s="82">
        <v>1</v>
      </c>
      <c r="I47" s="82">
        <v>2</v>
      </c>
      <c r="J47" s="36">
        <f>VLOOKUP(I47,'Stratification Schemes'!$J$2:$L$3,2,TRUE)</f>
        <v>9.59</v>
      </c>
      <c r="K47" s="36">
        <f>VLOOKUP(I47,'Stratification Schemes'!$J$2:$L$3,3,TRUE)</f>
        <v>10.42</v>
      </c>
      <c r="L47" s="36">
        <f t="shared" si="5"/>
        <v>1</v>
      </c>
      <c r="M47" s="36" t="s">
        <v>34</v>
      </c>
    </row>
    <row r="48" spans="1:13" x14ac:dyDescent="0.25">
      <c r="A48" s="85">
        <v>41071</v>
      </c>
      <c r="B48" s="13">
        <v>0.22958333333333333</v>
      </c>
      <c r="C48" s="89">
        <f t="shared" ref="C48:C79" si="6">A48+B48</f>
        <v>41071.229583333334</v>
      </c>
      <c r="D48" s="82" t="s">
        <v>16</v>
      </c>
      <c r="E48" s="82">
        <f t="shared" si="4"/>
        <v>1</v>
      </c>
      <c r="F48" s="48">
        <v>1.77</v>
      </c>
      <c r="G48" s="82">
        <v>57.8</v>
      </c>
      <c r="H48" s="82">
        <v>1</v>
      </c>
      <c r="I48" s="82">
        <v>2</v>
      </c>
      <c r="J48" s="36">
        <f>VLOOKUP(I48,'Stratification Schemes'!$J$2:$L$3,2,TRUE)</f>
        <v>9.59</v>
      </c>
      <c r="K48" s="36">
        <f>VLOOKUP(I48,'Stratification Schemes'!$J$2:$L$3,3,TRUE)</f>
        <v>10.42</v>
      </c>
      <c r="L48" s="36">
        <f t="shared" si="5"/>
        <v>2</v>
      </c>
      <c r="M48" s="36" t="s">
        <v>34</v>
      </c>
    </row>
    <row r="49" spans="1:13" x14ac:dyDescent="0.25">
      <c r="A49" s="85">
        <v>41071</v>
      </c>
      <c r="B49" s="13">
        <v>0.23905092592592592</v>
      </c>
      <c r="C49" s="89">
        <f t="shared" si="6"/>
        <v>41071.239050925928</v>
      </c>
      <c r="D49" s="82" t="s">
        <v>16</v>
      </c>
      <c r="E49" s="82">
        <f t="shared" si="4"/>
        <v>1</v>
      </c>
      <c r="F49" s="48">
        <v>5.18</v>
      </c>
      <c r="G49" s="82">
        <v>76.2</v>
      </c>
      <c r="H49" s="82">
        <v>1</v>
      </c>
      <c r="I49" s="82">
        <v>2</v>
      </c>
      <c r="J49" s="36">
        <f>VLOOKUP(I49,'Stratification Schemes'!$J$2:$L$3,2,TRUE)</f>
        <v>9.59</v>
      </c>
      <c r="K49" s="36">
        <f>VLOOKUP(I49,'Stratification Schemes'!$J$2:$L$3,3,TRUE)</f>
        <v>10.42</v>
      </c>
      <c r="L49" s="36">
        <f t="shared" si="5"/>
        <v>2</v>
      </c>
      <c r="M49" s="36" t="s">
        <v>34</v>
      </c>
    </row>
    <row r="50" spans="1:13" x14ac:dyDescent="0.25">
      <c r="A50" s="85">
        <v>41071</v>
      </c>
      <c r="B50" s="13">
        <v>0.25462962962962959</v>
      </c>
      <c r="C50" s="89">
        <f t="shared" si="6"/>
        <v>41071.254629629628</v>
      </c>
      <c r="D50" s="82" t="s">
        <v>16</v>
      </c>
      <c r="E50" s="82">
        <f t="shared" si="4"/>
        <v>1</v>
      </c>
      <c r="F50" s="48">
        <v>1.93</v>
      </c>
      <c r="G50" s="82">
        <v>51.5</v>
      </c>
      <c r="H50" s="82">
        <v>1</v>
      </c>
      <c r="I50" s="82">
        <v>2</v>
      </c>
      <c r="J50" s="36">
        <f>VLOOKUP(I50,'Stratification Schemes'!$J$2:$L$3,2,TRUE)</f>
        <v>9.59</v>
      </c>
      <c r="K50" s="36">
        <f>VLOOKUP(I50,'Stratification Schemes'!$J$2:$L$3,3,TRUE)</f>
        <v>10.42</v>
      </c>
      <c r="L50" s="36">
        <f t="shared" si="5"/>
        <v>2</v>
      </c>
      <c r="M50" s="36" t="s">
        <v>34</v>
      </c>
    </row>
    <row r="51" spans="1:13" x14ac:dyDescent="0.25">
      <c r="A51" s="85">
        <v>41071</v>
      </c>
      <c r="B51" s="13">
        <v>0.38496527777777773</v>
      </c>
      <c r="C51" s="89">
        <f t="shared" si="6"/>
        <v>41071.384965277779</v>
      </c>
      <c r="D51" s="82" t="s">
        <v>23</v>
      </c>
      <c r="E51" s="82">
        <f t="shared" si="4"/>
        <v>-2</v>
      </c>
      <c r="F51" s="48">
        <v>2.86</v>
      </c>
      <c r="G51" s="82">
        <v>42.8</v>
      </c>
      <c r="H51" s="82">
        <v>1</v>
      </c>
      <c r="I51" s="82">
        <v>2</v>
      </c>
      <c r="J51" s="36">
        <f>VLOOKUP(I51,'Stratification Schemes'!$J$2:$L$3,2,TRUE)</f>
        <v>9.59</v>
      </c>
      <c r="K51" s="36">
        <f>VLOOKUP(I51,'Stratification Schemes'!$J$2:$L$3,3,TRUE)</f>
        <v>10.42</v>
      </c>
      <c r="L51" s="36">
        <f t="shared" si="5"/>
        <v>-4</v>
      </c>
      <c r="M51" s="36" t="s">
        <v>34</v>
      </c>
    </row>
    <row r="52" spans="1:13" x14ac:dyDescent="0.25">
      <c r="A52" s="85">
        <v>41071</v>
      </c>
      <c r="B52" s="13">
        <v>0.40506944444444443</v>
      </c>
      <c r="C52" s="89">
        <f t="shared" si="6"/>
        <v>41071.405069444445</v>
      </c>
      <c r="D52" s="82" t="s">
        <v>16</v>
      </c>
      <c r="E52" s="82">
        <f t="shared" si="4"/>
        <v>1</v>
      </c>
      <c r="F52" s="48">
        <v>4.43</v>
      </c>
      <c r="G52" s="82">
        <v>79.7</v>
      </c>
      <c r="H52" s="82">
        <v>1</v>
      </c>
      <c r="I52" s="82">
        <v>2</v>
      </c>
      <c r="J52" s="36">
        <f>VLOOKUP(I52,'Stratification Schemes'!$J$2:$L$3,2,TRUE)</f>
        <v>9.59</v>
      </c>
      <c r="K52" s="36">
        <f>VLOOKUP(I52,'Stratification Schemes'!$J$2:$L$3,3,TRUE)</f>
        <v>10.42</v>
      </c>
      <c r="L52" s="36">
        <f t="shared" si="5"/>
        <v>2</v>
      </c>
      <c r="M52" s="36" t="s">
        <v>34</v>
      </c>
    </row>
    <row r="53" spans="1:13" x14ac:dyDescent="0.25">
      <c r="A53" s="85">
        <v>41071</v>
      </c>
      <c r="B53" s="13">
        <v>0.48583333333333334</v>
      </c>
      <c r="C53" s="89">
        <f t="shared" si="6"/>
        <v>41071.485833333332</v>
      </c>
      <c r="D53" s="82" t="s">
        <v>16</v>
      </c>
      <c r="E53" s="82">
        <f t="shared" si="4"/>
        <v>1</v>
      </c>
      <c r="F53" s="48">
        <v>7.95</v>
      </c>
      <c r="G53" s="82">
        <v>70.900000000000006</v>
      </c>
      <c r="H53" s="82">
        <v>1</v>
      </c>
      <c r="I53" s="82">
        <v>2</v>
      </c>
      <c r="J53" s="36">
        <f>VLOOKUP(I53,'Stratification Schemes'!$J$2:$L$3,2,TRUE)</f>
        <v>9.59</v>
      </c>
      <c r="K53" s="36">
        <f>VLOOKUP(I53,'Stratification Schemes'!$J$2:$L$3,3,TRUE)</f>
        <v>10.42</v>
      </c>
      <c r="L53" s="36">
        <f t="shared" si="5"/>
        <v>2</v>
      </c>
      <c r="M53" s="36" t="s">
        <v>34</v>
      </c>
    </row>
    <row r="54" spans="1:13" x14ac:dyDescent="0.25">
      <c r="A54" s="85">
        <v>41071</v>
      </c>
      <c r="B54" s="13">
        <v>0.50420138888888888</v>
      </c>
      <c r="C54" s="89">
        <f t="shared" si="6"/>
        <v>41071.504201388889</v>
      </c>
      <c r="D54" s="82" t="s">
        <v>16</v>
      </c>
      <c r="E54" s="82">
        <f t="shared" si="4"/>
        <v>1</v>
      </c>
      <c r="F54" s="48">
        <v>1.18</v>
      </c>
      <c r="G54" s="82">
        <v>64.900000000000006</v>
      </c>
      <c r="H54" s="82">
        <v>1</v>
      </c>
      <c r="I54" s="82">
        <v>2</v>
      </c>
      <c r="J54" s="36">
        <f>VLOOKUP(I54,'Stratification Schemes'!$J$2:$L$3,2,TRUE)</f>
        <v>9.59</v>
      </c>
      <c r="K54" s="36">
        <f>VLOOKUP(I54,'Stratification Schemes'!$J$2:$L$3,3,TRUE)</f>
        <v>10.42</v>
      </c>
      <c r="L54" s="36">
        <f t="shared" si="5"/>
        <v>2</v>
      </c>
      <c r="M54" s="36" t="s">
        <v>34</v>
      </c>
    </row>
    <row r="55" spans="1:13" x14ac:dyDescent="0.25">
      <c r="A55" s="85">
        <v>41071</v>
      </c>
      <c r="B55" s="13">
        <v>0.64967592592592593</v>
      </c>
      <c r="C55" s="89">
        <f t="shared" si="6"/>
        <v>41071.649675925924</v>
      </c>
      <c r="D55" s="82" t="s">
        <v>16</v>
      </c>
      <c r="E55" s="82">
        <f t="shared" si="4"/>
        <v>1</v>
      </c>
      <c r="F55" s="48">
        <v>4.74</v>
      </c>
      <c r="G55" s="82">
        <v>81.599999999999994</v>
      </c>
      <c r="H55" s="82">
        <v>1</v>
      </c>
      <c r="I55" s="82">
        <v>2</v>
      </c>
      <c r="J55" s="36">
        <f>VLOOKUP(I55,'Stratification Schemes'!$J$2:$L$3,2,TRUE)</f>
        <v>9.59</v>
      </c>
      <c r="K55" s="36">
        <f>VLOOKUP(I55,'Stratification Schemes'!$J$2:$L$3,3,TRUE)</f>
        <v>10.42</v>
      </c>
      <c r="L55" s="36">
        <f t="shared" si="5"/>
        <v>2</v>
      </c>
      <c r="M55" s="36" t="s">
        <v>34</v>
      </c>
    </row>
    <row r="56" spans="1:13" x14ac:dyDescent="0.25">
      <c r="A56" s="85">
        <v>41071</v>
      </c>
      <c r="B56" s="13">
        <v>0.65402777777777776</v>
      </c>
      <c r="C56" s="89">
        <f t="shared" si="6"/>
        <v>41071.654027777775</v>
      </c>
      <c r="D56" s="82" t="s">
        <v>16</v>
      </c>
      <c r="E56" s="82">
        <f t="shared" si="4"/>
        <v>1</v>
      </c>
      <c r="F56" s="48">
        <v>2</v>
      </c>
      <c r="G56" s="82">
        <v>53.4</v>
      </c>
      <c r="H56" s="82">
        <v>1</v>
      </c>
      <c r="I56" s="82">
        <v>2</v>
      </c>
      <c r="J56" s="36">
        <f>VLOOKUP(I56,'Stratification Schemes'!$J$2:$L$3,2,TRUE)</f>
        <v>9.59</v>
      </c>
      <c r="K56" s="36">
        <f>VLOOKUP(I56,'Stratification Schemes'!$J$2:$L$3,3,TRUE)</f>
        <v>10.42</v>
      </c>
      <c r="L56" s="36">
        <f t="shared" si="5"/>
        <v>2</v>
      </c>
      <c r="M56" s="36" t="s">
        <v>34</v>
      </c>
    </row>
    <row r="57" spans="1:13" x14ac:dyDescent="0.25">
      <c r="A57" s="85">
        <v>41071</v>
      </c>
      <c r="B57" s="13">
        <v>0.96668981481481486</v>
      </c>
      <c r="C57" s="89">
        <f t="shared" si="6"/>
        <v>41071.966689814813</v>
      </c>
      <c r="D57" s="82" t="s">
        <v>16</v>
      </c>
      <c r="E57" s="82">
        <f t="shared" si="4"/>
        <v>1</v>
      </c>
      <c r="F57" s="48">
        <v>7.42</v>
      </c>
      <c r="G57" s="82">
        <v>101.4</v>
      </c>
      <c r="H57" s="82">
        <v>1</v>
      </c>
      <c r="I57" s="82">
        <v>2</v>
      </c>
      <c r="J57" s="36">
        <f>VLOOKUP(I57,'Stratification Schemes'!$J$2:$L$3,2,TRUE)</f>
        <v>9.59</v>
      </c>
      <c r="K57" s="36">
        <f>VLOOKUP(I57,'Stratification Schemes'!$J$2:$L$3,3,TRUE)</f>
        <v>10.42</v>
      </c>
      <c r="L57" s="36">
        <f t="shared" si="5"/>
        <v>2</v>
      </c>
      <c r="M57" s="36" t="s">
        <v>34</v>
      </c>
    </row>
    <row r="58" spans="1:13" x14ac:dyDescent="0.25">
      <c r="A58" s="85">
        <v>41072</v>
      </c>
      <c r="B58" s="13">
        <v>8.9143518518518525E-2</v>
      </c>
      <c r="C58" s="89">
        <f t="shared" si="6"/>
        <v>41072.089143518519</v>
      </c>
      <c r="D58" s="82" t="s">
        <v>16</v>
      </c>
      <c r="E58" s="82">
        <f t="shared" si="4"/>
        <v>1</v>
      </c>
      <c r="F58" s="48">
        <v>6.02</v>
      </c>
      <c r="G58" s="82">
        <v>63.3</v>
      </c>
      <c r="H58" s="82">
        <v>1</v>
      </c>
      <c r="I58" s="82">
        <v>2</v>
      </c>
      <c r="J58" s="36">
        <f>VLOOKUP(I58,'Stratification Schemes'!$J$2:$L$3,2,TRUE)</f>
        <v>9.59</v>
      </c>
      <c r="K58" s="36">
        <f>VLOOKUP(I58,'Stratification Schemes'!$J$2:$L$3,3,TRUE)</f>
        <v>10.42</v>
      </c>
      <c r="L58" s="36">
        <f t="shared" si="5"/>
        <v>2</v>
      </c>
      <c r="M58" s="36" t="s">
        <v>34</v>
      </c>
    </row>
    <row r="59" spans="1:13" x14ac:dyDescent="0.25">
      <c r="A59" s="85">
        <v>41072</v>
      </c>
      <c r="B59" s="13">
        <v>0.64909722222222221</v>
      </c>
      <c r="C59" s="89">
        <f t="shared" si="6"/>
        <v>41072.649097222224</v>
      </c>
      <c r="D59" s="82" t="s">
        <v>23</v>
      </c>
      <c r="E59" s="82">
        <f t="shared" si="4"/>
        <v>-2</v>
      </c>
      <c r="F59" s="48">
        <v>3.25</v>
      </c>
      <c r="G59" s="82">
        <v>65.7</v>
      </c>
      <c r="H59" s="82">
        <v>1</v>
      </c>
      <c r="I59" s="82">
        <v>2</v>
      </c>
      <c r="J59" s="36">
        <f>VLOOKUP(I59,'Stratification Schemes'!$J$2:$L$3,2,TRUE)</f>
        <v>9.59</v>
      </c>
      <c r="K59" s="36">
        <f>VLOOKUP(I59,'Stratification Schemes'!$J$2:$L$3,3,TRUE)</f>
        <v>10.42</v>
      </c>
      <c r="L59" s="36">
        <f t="shared" si="5"/>
        <v>-4</v>
      </c>
      <c r="M59" s="36" t="s">
        <v>34</v>
      </c>
    </row>
    <row r="60" spans="1:13" x14ac:dyDescent="0.25">
      <c r="A60" s="85">
        <v>41072</v>
      </c>
      <c r="B60" s="13">
        <v>0.71513888888888888</v>
      </c>
      <c r="C60" s="89">
        <f t="shared" si="6"/>
        <v>41072.715138888889</v>
      </c>
      <c r="D60" s="82" t="s">
        <v>16</v>
      </c>
      <c r="E60" s="82">
        <f t="shared" si="4"/>
        <v>1</v>
      </c>
      <c r="F60" s="48">
        <v>7.66</v>
      </c>
      <c r="G60" s="82">
        <v>103.7</v>
      </c>
      <c r="H60" s="82">
        <v>1</v>
      </c>
      <c r="I60" s="82">
        <v>2</v>
      </c>
      <c r="J60" s="36">
        <f>VLOOKUP(I60,'Stratification Schemes'!$J$2:$L$3,2,TRUE)</f>
        <v>9.59</v>
      </c>
      <c r="K60" s="36">
        <f>VLOOKUP(I60,'Stratification Schemes'!$J$2:$L$3,3,TRUE)</f>
        <v>10.42</v>
      </c>
      <c r="L60" s="36">
        <f t="shared" si="5"/>
        <v>2</v>
      </c>
      <c r="M60" s="36" t="s">
        <v>34</v>
      </c>
    </row>
    <row r="61" spans="1:13" x14ac:dyDescent="0.25">
      <c r="A61" s="85">
        <v>41072</v>
      </c>
      <c r="B61" s="13">
        <v>0.94687500000000002</v>
      </c>
      <c r="C61" s="89">
        <f t="shared" si="6"/>
        <v>41072.946875000001</v>
      </c>
      <c r="D61" s="82" t="s">
        <v>16</v>
      </c>
      <c r="E61" s="82">
        <f t="shared" si="4"/>
        <v>1</v>
      </c>
      <c r="F61" s="48">
        <v>7.35</v>
      </c>
      <c r="G61" s="82">
        <v>71.2</v>
      </c>
      <c r="H61" s="82">
        <v>1</v>
      </c>
      <c r="I61" s="82">
        <v>2</v>
      </c>
      <c r="J61" s="36">
        <f>VLOOKUP(I61,'Stratification Schemes'!$J$2:$L$3,2,TRUE)</f>
        <v>9.59</v>
      </c>
      <c r="K61" s="36">
        <f>VLOOKUP(I61,'Stratification Schemes'!$J$2:$L$3,3,TRUE)</f>
        <v>10.42</v>
      </c>
      <c r="L61" s="36">
        <f t="shared" si="5"/>
        <v>2</v>
      </c>
      <c r="M61" s="36" t="s">
        <v>34</v>
      </c>
    </row>
    <row r="62" spans="1:13" x14ac:dyDescent="0.25">
      <c r="A62" s="85">
        <v>41072</v>
      </c>
      <c r="B62" s="13">
        <v>0.98019675925925931</v>
      </c>
      <c r="C62" s="89">
        <f t="shared" si="6"/>
        <v>41072.980196759258</v>
      </c>
      <c r="D62" s="82" t="s">
        <v>16</v>
      </c>
      <c r="E62" s="82">
        <f t="shared" si="4"/>
        <v>1</v>
      </c>
      <c r="F62" s="48">
        <v>1.23</v>
      </c>
      <c r="G62" s="82">
        <v>58.6</v>
      </c>
      <c r="H62" s="82">
        <v>1</v>
      </c>
      <c r="I62" s="82">
        <v>2</v>
      </c>
      <c r="J62" s="36">
        <f>VLOOKUP(I62,'Stratification Schemes'!$J$2:$L$3,2,TRUE)</f>
        <v>9.59</v>
      </c>
      <c r="K62" s="36">
        <f>VLOOKUP(I62,'Stratification Schemes'!$J$2:$L$3,3,TRUE)</f>
        <v>10.42</v>
      </c>
      <c r="L62" s="36">
        <f t="shared" si="5"/>
        <v>2</v>
      </c>
      <c r="M62" s="36" t="s">
        <v>34</v>
      </c>
    </row>
    <row r="63" spans="1:13" x14ac:dyDescent="0.25">
      <c r="A63" s="85">
        <v>41073</v>
      </c>
      <c r="B63" s="13">
        <v>6.834490740740741E-2</v>
      </c>
      <c r="C63" s="89">
        <f t="shared" si="6"/>
        <v>41073.068344907406</v>
      </c>
      <c r="D63" s="82" t="s">
        <v>16</v>
      </c>
      <c r="E63" s="82">
        <f t="shared" si="4"/>
        <v>1</v>
      </c>
      <c r="F63" s="48">
        <v>2.9</v>
      </c>
      <c r="G63" s="82">
        <v>89.5</v>
      </c>
      <c r="H63" s="82">
        <v>1</v>
      </c>
      <c r="I63" s="82">
        <v>2</v>
      </c>
      <c r="J63" s="36">
        <f>VLOOKUP(I63,'Stratification Schemes'!$J$2:$L$3,2,TRUE)</f>
        <v>9.59</v>
      </c>
      <c r="K63" s="36">
        <f>VLOOKUP(I63,'Stratification Schemes'!$J$2:$L$3,3,TRUE)</f>
        <v>10.42</v>
      </c>
      <c r="L63" s="36">
        <f t="shared" si="5"/>
        <v>2</v>
      </c>
      <c r="M63" s="36" t="s">
        <v>34</v>
      </c>
    </row>
    <row r="64" spans="1:13" x14ac:dyDescent="0.25">
      <c r="A64" s="85">
        <v>41073</v>
      </c>
      <c r="B64" s="13">
        <v>0.17281250000000001</v>
      </c>
      <c r="C64" s="89">
        <f t="shared" si="6"/>
        <v>41073.172812500001</v>
      </c>
      <c r="D64" s="82" t="s">
        <v>16</v>
      </c>
      <c r="E64" s="82">
        <f t="shared" si="4"/>
        <v>1</v>
      </c>
      <c r="F64" s="48">
        <v>7.79</v>
      </c>
      <c r="G64" s="82">
        <v>101.4</v>
      </c>
      <c r="H64" s="82">
        <v>1</v>
      </c>
      <c r="I64" s="82">
        <v>2</v>
      </c>
      <c r="J64" s="36">
        <f>VLOOKUP(I64,'Stratification Schemes'!$J$2:$L$3,2,TRUE)</f>
        <v>9.59</v>
      </c>
      <c r="K64" s="36">
        <f>VLOOKUP(I64,'Stratification Schemes'!$J$2:$L$3,3,TRUE)</f>
        <v>10.42</v>
      </c>
      <c r="L64" s="36">
        <f t="shared" si="5"/>
        <v>2</v>
      </c>
      <c r="M64" s="36" t="s">
        <v>34</v>
      </c>
    </row>
    <row r="65" spans="1:13" x14ac:dyDescent="0.25">
      <c r="A65" s="85">
        <v>41073</v>
      </c>
      <c r="B65" s="13">
        <v>0.79447916666666663</v>
      </c>
      <c r="C65" s="89">
        <f t="shared" si="6"/>
        <v>41073.794479166667</v>
      </c>
      <c r="D65" s="82" t="s">
        <v>23</v>
      </c>
      <c r="E65" s="82">
        <f t="shared" si="4"/>
        <v>-2</v>
      </c>
      <c r="F65" s="48">
        <v>2.95</v>
      </c>
      <c r="G65" s="82">
        <v>47.6</v>
      </c>
      <c r="H65" s="82">
        <v>1</v>
      </c>
      <c r="I65" s="82">
        <v>2</v>
      </c>
      <c r="J65" s="36">
        <f>VLOOKUP(I65,'Stratification Schemes'!$J$2:$L$3,2,TRUE)</f>
        <v>9.59</v>
      </c>
      <c r="K65" s="36">
        <f>VLOOKUP(I65,'Stratification Schemes'!$J$2:$L$3,3,TRUE)</f>
        <v>10.42</v>
      </c>
      <c r="L65" s="36">
        <f t="shared" si="5"/>
        <v>-4</v>
      </c>
      <c r="M65" s="36" t="s">
        <v>34</v>
      </c>
    </row>
    <row r="66" spans="1:13" x14ac:dyDescent="0.25">
      <c r="A66" s="85">
        <v>41074</v>
      </c>
      <c r="B66" s="13">
        <v>7.0717592592592594E-3</v>
      </c>
      <c r="C66" s="89">
        <f t="shared" si="6"/>
        <v>41074.007071759261</v>
      </c>
      <c r="D66" s="82" t="s">
        <v>16</v>
      </c>
      <c r="E66" s="82">
        <f t="shared" ref="E66:E97" si="7">IF(D66="Up", 1, -2)</f>
        <v>1</v>
      </c>
      <c r="F66" s="48">
        <v>6.33</v>
      </c>
      <c r="G66" s="82">
        <v>108.4</v>
      </c>
      <c r="H66" s="82">
        <v>1</v>
      </c>
      <c r="I66" s="82">
        <v>2</v>
      </c>
      <c r="J66" s="36">
        <f>VLOOKUP(I66,'Stratification Schemes'!$J$2:$L$3,2,TRUE)</f>
        <v>9.59</v>
      </c>
      <c r="K66" s="36">
        <f>VLOOKUP(I66,'Stratification Schemes'!$J$2:$L$3,3,TRUE)</f>
        <v>10.42</v>
      </c>
      <c r="L66" s="36">
        <f t="shared" ref="L66:L97" si="8">IF(AND(F66&gt;J66,F66&lt;K66),1*E66,2*E66)</f>
        <v>2</v>
      </c>
      <c r="M66" s="36" t="s">
        <v>34</v>
      </c>
    </row>
    <row r="67" spans="1:13" x14ac:dyDescent="0.25">
      <c r="A67" s="85">
        <v>41074</v>
      </c>
      <c r="B67" s="13">
        <v>0.18824074074074074</v>
      </c>
      <c r="C67" s="89">
        <f t="shared" si="6"/>
        <v>41074.188240740739</v>
      </c>
      <c r="D67" s="82" t="s">
        <v>16</v>
      </c>
      <c r="E67" s="82">
        <f t="shared" si="7"/>
        <v>1</v>
      </c>
      <c r="F67" s="48">
        <v>4.87</v>
      </c>
      <c r="G67" s="82">
        <v>100.8</v>
      </c>
      <c r="H67" s="82">
        <v>1</v>
      </c>
      <c r="I67" s="82">
        <v>2</v>
      </c>
      <c r="J67" s="36">
        <f>VLOOKUP(I67,'Stratification Schemes'!$J$2:$L$3,2,TRUE)</f>
        <v>9.59</v>
      </c>
      <c r="K67" s="36">
        <f>VLOOKUP(I67,'Stratification Schemes'!$J$2:$L$3,3,TRUE)</f>
        <v>10.42</v>
      </c>
      <c r="L67" s="36">
        <f t="shared" si="8"/>
        <v>2</v>
      </c>
      <c r="M67" s="36" t="s">
        <v>34</v>
      </c>
    </row>
    <row r="68" spans="1:13" x14ac:dyDescent="0.25">
      <c r="A68" s="85">
        <v>41074</v>
      </c>
      <c r="B68" s="13">
        <v>0.44339120370370372</v>
      </c>
      <c r="C68" s="89">
        <f t="shared" si="6"/>
        <v>41074.443391203706</v>
      </c>
      <c r="D68" s="82" t="s">
        <v>16</v>
      </c>
      <c r="E68" s="82">
        <f t="shared" si="7"/>
        <v>1</v>
      </c>
      <c r="F68" s="48">
        <v>6.21</v>
      </c>
      <c r="G68" s="82">
        <v>89.7</v>
      </c>
      <c r="H68" s="82">
        <v>1</v>
      </c>
      <c r="I68" s="82">
        <v>2</v>
      </c>
      <c r="J68" s="36">
        <f>VLOOKUP(I68,'Stratification Schemes'!$J$2:$L$3,2,TRUE)</f>
        <v>9.59</v>
      </c>
      <c r="K68" s="36">
        <f>VLOOKUP(I68,'Stratification Schemes'!$J$2:$L$3,3,TRUE)</f>
        <v>10.42</v>
      </c>
      <c r="L68" s="36">
        <f t="shared" si="8"/>
        <v>2</v>
      </c>
      <c r="M68" s="36" t="s">
        <v>34</v>
      </c>
    </row>
    <row r="69" spans="1:13" x14ac:dyDescent="0.25">
      <c r="A69" s="85">
        <v>41074</v>
      </c>
      <c r="B69" s="13">
        <v>0.50555555555555554</v>
      </c>
      <c r="C69" s="89">
        <f t="shared" si="6"/>
        <v>41074.505555555559</v>
      </c>
      <c r="D69" s="82" t="s">
        <v>16</v>
      </c>
      <c r="E69" s="82">
        <f t="shared" si="7"/>
        <v>1</v>
      </c>
      <c r="F69" s="48">
        <v>2.09</v>
      </c>
      <c r="G69" s="82">
        <v>62.8</v>
      </c>
      <c r="H69" s="82">
        <v>1</v>
      </c>
      <c r="I69" s="82">
        <v>2</v>
      </c>
      <c r="J69" s="36">
        <f>VLOOKUP(I69,'Stratification Schemes'!$J$2:$L$3,2,TRUE)</f>
        <v>9.59</v>
      </c>
      <c r="K69" s="36">
        <f>VLOOKUP(I69,'Stratification Schemes'!$J$2:$L$3,3,TRUE)</f>
        <v>10.42</v>
      </c>
      <c r="L69" s="36">
        <f t="shared" si="8"/>
        <v>2</v>
      </c>
      <c r="M69" s="36" t="s">
        <v>34</v>
      </c>
    </row>
    <row r="70" spans="1:13" x14ac:dyDescent="0.25">
      <c r="A70" s="85">
        <v>41074</v>
      </c>
      <c r="B70" s="13">
        <v>0.52460648148148148</v>
      </c>
      <c r="C70" s="89">
        <f t="shared" si="6"/>
        <v>41074.524606481478</v>
      </c>
      <c r="D70" s="82" t="s">
        <v>16</v>
      </c>
      <c r="E70" s="82">
        <f t="shared" si="7"/>
        <v>1</v>
      </c>
      <c r="F70" s="48">
        <v>2.1800000000000002</v>
      </c>
      <c r="G70" s="82">
        <v>56.5</v>
      </c>
      <c r="H70" s="82">
        <v>1</v>
      </c>
      <c r="I70" s="82">
        <v>2</v>
      </c>
      <c r="J70" s="36">
        <f>VLOOKUP(I70,'Stratification Schemes'!$J$2:$L$3,2,TRUE)</f>
        <v>9.59</v>
      </c>
      <c r="K70" s="36">
        <f>VLOOKUP(I70,'Stratification Schemes'!$J$2:$L$3,3,TRUE)</f>
        <v>10.42</v>
      </c>
      <c r="L70" s="36">
        <f t="shared" si="8"/>
        <v>2</v>
      </c>
      <c r="M70" s="36" t="s">
        <v>34</v>
      </c>
    </row>
    <row r="71" spans="1:13" x14ac:dyDescent="0.25">
      <c r="A71" s="85">
        <v>41074</v>
      </c>
      <c r="B71" s="13">
        <v>0.5267708333333333</v>
      </c>
      <c r="C71" s="89">
        <f t="shared" si="6"/>
        <v>41074.526770833334</v>
      </c>
      <c r="D71" s="82" t="s">
        <v>16</v>
      </c>
      <c r="E71" s="82">
        <f t="shared" si="7"/>
        <v>1</v>
      </c>
      <c r="F71" s="48">
        <v>1.97</v>
      </c>
      <c r="G71" s="82">
        <v>52.7</v>
      </c>
      <c r="H71" s="82">
        <v>1</v>
      </c>
      <c r="I71" s="82">
        <v>2</v>
      </c>
      <c r="J71" s="36">
        <f>VLOOKUP(I71,'Stratification Schemes'!$J$2:$L$3,2,TRUE)</f>
        <v>9.59</v>
      </c>
      <c r="K71" s="36">
        <f>VLOOKUP(I71,'Stratification Schemes'!$J$2:$L$3,3,TRUE)</f>
        <v>10.42</v>
      </c>
      <c r="L71" s="36">
        <f t="shared" si="8"/>
        <v>2</v>
      </c>
      <c r="M71" s="36" t="s">
        <v>34</v>
      </c>
    </row>
    <row r="72" spans="1:13" x14ac:dyDescent="0.25">
      <c r="A72" s="85">
        <v>41074</v>
      </c>
      <c r="B72" s="13">
        <v>0.6541203703703703</v>
      </c>
      <c r="C72" s="89">
        <f t="shared" si="6"/>
        <v>41074.654120370367</v>
      </c>
      <c r="D72" s="82" t="s">
        <v>16</v>
      </c>
      <c r="E72" s="82">
        <f t="shared" si="7"/>
        <v>1</v>
      </c>
      <c r="F72" s="48">
        <v>8.1199999999999992</v>
      </c>
      <c r="G72" s="82">
        <v>113.6</v>
      </c>
      <c r="H72" s="82">
        <v>1</v>
      </c>
      <c r="I72" s="82">
        <v>2</v>
      </c>
      <c r="J72" s="36">
        <f>VLOOKUP(I72,'Stratification Schemes'!$J$2:$L$3,2,TRUE)</f>
        <v>9.59</v>
      </c>
      <c r="K72" s="36">
        <f>VLOOKUP(I72,'Stratification Schemes'!$J$2:$L$3,3,TRUE)</f>
        <v>10.42</v>
      </c>
      <c r="L72" s="36">
        <f t="shared" si="8"/>
        <v>2</v>
      </c>
      <c r="M72" s="36" t="s">
        <v>34</v>
      </c>
    </row>
    <row r="73" spans="1:13" x14ac:dyDescent="0.25">
      <c r="A73" s="85">
        <v>41074</v>
      </c>
      <c r="B73" s="13">
        <v>0.73059027777777785</v>
      </c>
      <c r="C73" s="89">
        <f t="shared" si="6"/>
        <v>41074.730590277781</v>
      </c>
      <c r="D73" s="82" t="s">
        <v>23</v>
      </c>
      <c r="E73" s="82">
        <f t="shared" si="7"/>
        <v>-2</v>
      </c>
      <c r="F73" s="48">
        <v>1.73</v>
      </c>
      <c r="G73" s="82">
        <v>47.3</v>
      </c>
      <c r="H73" s="82">
        <v>1</v>
      </c>
      <c r="I73" s="82">
        <v>2</v>
      </c>
      <c r="J73" s="36">
        <f>VLOOKUP(I73,'Stratification Schemes'!$J$2:$L$3,2,TRUE)</f>
        <v>9.59</v>
      </c>
      <c r="K73" s="36">
        <f>VLOOKUP(I73,'Stratification Schemes'!$J$2:$L$3,3,TRUE)</f>
        <v>10.42</v>
      </c>
      <c r="L73" s="36">
        <f t="shared" si="8"/>
        <v>-4</v>
      </c>
      <c r="M73" s="36" t="s">
        <v>34</v>
      </c>
    </row>
    <row r="74" spans="1:13" x14ac:dyDescent="0.25">
      <c r="A74" s="85">
        <v>41074</v>
      </c>
      <c r="B74" s="13">
        <v>0.75096064814814811</v>
      </c>
      <c r="C74" s="89">
        <f t="shared" si="6"/>
        <v>41074.750960648147</v>
      </c>
      <c r="D74" s="82" t="s">
        <v>16</v>
      </c>
      <c r="E74" s="82">
        <f t="shared" si="7"/>
        <v>1</v>
      </c>
      <c r="F74" s="48">
        <v>7.92</v>
      </c>
      <c r="G74" s="82">
        <v>79.099999999999994</v>
      </c>
      <c r="H74" s="82">
        <v>1</v>
      </c>
      <c r="I74" s="82">
        <v>2</v>
      </c>
      <c r="J74" s="36">
        <f>VLOOKUP(I74,'Stratification Schemes'!$J$2:$L$3,2,TRUE)</f>
        <v>9.59</v>
      </c>
      <c r="K74" s="36">
        <f>VLOOKUP(I74,'Stratification Schemes'!$J$2:$L$3,3,TRUE)</f>
        <v>10.42</v>
      </c>
      <c r="L74" s="36">
        <f t="shared" si="8"/>
        <v>2</v>
      </c>
      <c r="M74" s="36" t="s">
        <v>34</v>
      </c>
    </row>
    <row r="75" spans="1:13" x14ac:dyDescent="0.25">
      <c r="A75" s="85">
        <v>41074</v>
      </c>
      <c r="B75" s="13">
        <v>0.91922453703703699</v>
      </c>
      <c r="C75" s="89">
        <f t="shared" si="6"/>
        <v>41074.919224537036</v>
      </c>
      <c r="D75" s="82" t="s">
        <v>16</v>
      </c>
      <c r="E75" s="82">
        <f t="shared" si="7"/>
        <v>1</v>
      </c>
      <c r="F75" s="48">
        <v>9.2200000000000006</v>
      </c>
      <c r="G75" s="82">
        <v>123.5</v>
      </c>
      <c r="H75" s="82">
        <v>1</v>
      </c>
      <c r="I75" s="82">
        <v>2</v>
      </c>
      <c r="J75" s="36">
        <f>VLOOKUP(I75,'Stratification Schemes'!$J$2:$L$3,2,TRUE)</f>
        <v>9.59</v>
      </c>
      <c r="K75" s="36">
        <f>VLOOKUP(I75,'Stratification Schemes'!$J$2:$L$3,3,TRUE)</f>
        <v>10.42</v>
      </c>
      <c r="L75" s="36">
        <f t="shared" si="8"/>
        <v>2</v>
      </c>
      <c r="M75" s="36" t="s">
        <v>34</v>
      </c>
    </row>
    <row r="76" spans="1:13" x14ac:dyDescent="0.25">
      <c r="A76" s="85">
        <v>41074</v>
      </c>
      <c r="B76" s="13">
        <v>0.92203703703703699</v>
      </c>
      <c r="C76" s="89">
        <f t="shared" si="6"/>
        <v>41074.922037037039</v>
      </c>
      <c r="D76" s="82" t="s">
        <v>16</v>
      </c>
      <c r="E76" s="82">
        <f t="shared" si="7"/>
        <v>1</v>
      </c>
      <c r="F76" s="48">
        <v>8.07</v>
      </c>
      <c r="G76" s="82">
        <v>106</v>
      </c>
      <c r="H76" s="82">
        <v>1</v>
      </c>
      <c r="I76" s="82">
        <v>2</v>
      </c>
      <c r="J76" s="36">
        <f>VLOOKUP(I76,'Stratification Schemes'!$J$2:$L$3,2,TRUE)</f>
        <v>9.59</v>
      </c>
      <c r="K76" s="36">
        <f>VLOOKUP(I76,'Stratification Schemes'!$J$2:$L$3,3,TRUE)</f>
        <v>10.42</v>
      </c>
      <c r="L76" s="36">
        <f t="shared" si="8"/>
        <v>2</v>
      </c>
      <c r="M76" s="36" t="s">
        <v>34</v>
      </c>
    </row>
    <row r="77" spans="1:13" x14ac:dyDescent="0.25">
      <c r="A77" s="85">
        <v>41074</v>
      </c>
      <c r="B77" s="13">
        <v>0.92278935185185185</v>
      </c>
      <c r="C77" s="89">
        <f t="shared" si="6"/>
        <v>41074.922789351855</v>
      </c>
      <c r="D77" s="82" t="s">
        <v>16</v>
      </c>
      <c r="E77" s="82">
        <f t="shared" si="7"/>
        <v>1</v>
      </c>
      <c r="F77" s="48">
        <v>3.79</v>
      </c>
      <c r="G77" s="82">
        <v>41.8</v>
      </c>
      <c r="H77" s="82">
        <v>1</v>
      </c>
      <c r="I77" s="82">
        <v>2</v>
      </c>
      <c r="J77" s="36">
        <f>VLOOKUP(I77,'Stratification Schemes'!$J$2:$L$3,2,TRUE)</f>
        <v>9.59</v>
      </c>
      <c r="K77" s="36">
        <f>VLOOKUP(I77,'Stratification Schemes'!$J$2:$L$3,3,TRUE)</f>
        <v>10.42</v>
      </c>
      <c r="L77" s="36">
        <f t="shared" si="8"/>
        <v>2</v>
      </c>
      <c r="M77" s="36" t="s">
        <v>34</v>
      </c>
    </row>
    <row r="78" spans="1:13" x14ac:dyDescent="0.25">
      <c r="A78" s="85">
        <v>41074</v>
      </c>
      <c r="B78" s="13">
        <v>0.94356481481481491</v>
      </c>
      <c r="C78" s="89">
        <f t="shared" si="6"/>
        <v>41074.943564814814</v>
      </c>
      <c r="D78" s="82" t="s">
        <v>16</v>
      </c>
      <c r="E78" s="82">
        <f t="shared" si="7"/>
        <v>1</v>
      </c>
      <c r="F78" s="48">
        <v>3.35</v>
      </c>
      <c r="G78" s="82">
        <v>43.4</v>
      </c>
      <c r="H78" s="82">
        <v>1</v>
      </c>
      <c r="I78" s="82">
        <v>2</v>
      </c>
      <c r="J78" s="36">
        <f>VLOOKUP(I78,'Stratification Schemes'!$J$2:$L$3,2,TRUE)</f>
        <v>9.59</v>
      </c>
      <c r="K78" s="36">
        <f>VLOOKUP(I78,'Stratification Schemes'!$J$2:$L$3,3,TRUE)</f>
        <v>10.42</v>
      </c>
      <c r="L78" s="36">
        <f t="shared" si="8"/>
        <v>2</v>
      </c>
      <c r="M78" s="36" t="s">
        <v>34</v>
      </c>
    </row>
    <row r="79" spans="1:13" x14ac:dyDescent="0.25">
      <c r="A79" s="85">
        <v>41075</v>
      </c>
      <c r="B79" s="13">
        <v>0.20879629629629629</v>
      </c>
      <c r="C79" s="89">
        <f t="shared" si="6"/>
        <v>41075.208796296298</v>
      </c>
      <c r="D79" s="82" t="s">
        <v>16</v>
      </c>
      <c r="E79" s="82">
        <f t="shared" si="7"/>
        <v>1</v>
      </c>
      <c r="F79" s="48">
        <v>7.09</v>
      </c>
      <c r="G79" s="82">
        <v>98.4</v>
      </c>
      <c r="H79" s="82">
        <v>1</v>
      </c>
      <c r="I79" s="82">
        <v>2</v>
      </c>
      <c r="J79" s="36">
        <f>VLOOKUP(I79,'Stratification Schemes'!$J$2:$L$3,2,TRUE)</f>
        <v>9.59</v>
      </c>
      <c r="K79" s="36">
        <f>VLOOKUP(I79,'Stratification Schemes'!$J$2:$L$3,3,TRUE)</f>
        <v>10.42</v>
      </c>
      <c r="L79" s="36">
        <f t="shared" si="8"/>
        <v>2</v>
      </c>
      <c r="M79" s="36" t="s">
        <v>34</v>
      </c>
    </row>
    <row r="80" spans="1:13" x14ac:dyDescent="0.25">
      <c r="A80" s="85">
        <v>41075</v>
      </c>
      <c r="B80" s="13">
        <v>0.23648148148148149</v>
      </c>
      <c r="C80" s="89">
        <f t="shared" ref="C80:C85" si="9">A80+B80</f>
        <v>41075.236481481479</v>
      </c>
      <c r="D80" s="82" t="s">
        <v>16</v>
      </c>
      <c r="E80" s="82">
        <f t="shared" si="7"/>
        <v>1</v>
      </c>
      <c r="F80" s="48">
        <v>6.83</v>
      </c>
      <c r="G80" s="82">
        <v>106.4</v>
      </c>
      <c r="H80" s="82">
        <v>1</v>
      </c>
      <c r="I80" s="82">
        <v>2</v>
      </c>
      <c r="J80" s="36">
        <f>VLOOKUP(I80,'Stratification Schemes'!$J$2:$L$3,2,TRUE)</f>
        <v>9.59</v>
      </c>
      <c r="K80" s="36">
        <f>VLOOKUP(I80,'Stratification Schemes'!$J$2:$L$3,3,TRUE)</f>
        <v>10.42</v>
      </c>
      <c r="L80" s="36">
        <f t="shared" si="8"/>
        <v>2</v>
      </c>
      <c r="M80" s="36" t="s">
        <v>34</v>
      </c>
    </row>
    <row r="81" spans="1:15" x14ac:dyDescent="0.25">
      <c r="A81" s="85">
        <v>41075</v>
      </c>
      <c r="B81" s="13">
        <v>0.25222222222222224</v>
      </c>
      <c r="C81" s="89">
        <f t="shared" si="9"/>
        <v>41075.252222222225</v>
      </c>
      <c r="D81" s="82" t="s">
        <v>16</v>
      </c>
      <c r="E81" s="82">
        <f t="shared" si="7"/>
        <v>1</v>
      </c>
      <c r="F81" s="48">
        <v>7.3</v>
      </c>
      <c r="G81" s="82">
        <v>90.7</v>
      </c>
      <c r="H81" s="82">
        <v>1</v>
      </c>
      <c r="I81" s="82">
        <v>2</v>
      </c>
      <c r="J81" s="36">
        <f>VLOOKUP(I81,'Stratification Schemes'!$J$2:$L$3,2,TRUE)</f>
        <v>9.59</v>
      </c>
      <c r="K81" s="36">
        <f>VLOOKUP(I81,'Stratification Schemes'!$J$2:$L$3,3,TRUE)</f>
        <v>10.42</v>
      </c>
      <c r="L81" s="36">
        <f t="shared" si="8"/>
        <v>2</v>
      </c>
      <c r="M81" s="36" t="s">
        <v>34</v>
      </c>
    </row>
    <row r="82" spans="1:15" x14ac:dyDescent="0.25">
      <c r="A82" s="85">
        <v>41075</v>
      </c>
      <c r="B82" s="13">
        <v>0.25702546296296297</v>
      </c>
      <c r="C82" s="89">
        <f t="shared" si="9"/>
        <v>41075.257025462961</v>
      </c>
      <c r="D82" s="82" t="s">
        <v>16</v>
      </c>
      <c r="E82" s="82">
        <f t="shared" si="7"/>
        <v>1</v>
      </c>
      <c r="F82" s="48">
        <v>7.44</v>
      </c>
      <c r="G82" s="82">
        <v>88.9</v>
      </c>
      <c r="H82" s="82">
        <v>1</v>
      </c>
      <c r="I82" s="82">
        <v>2</v>
      </c>
      <c r="J82" s="36">
        <f>VLOOKUP(I82,'Stratification Schemes'!$J$2:$L$3,2,TRUE)</f>
        <v>9.59</v>
      </c>
      <c r="K82" s="36">
        <f>VLOOKUP(I82,'Stratification Schemes'!$J$2:$L$3,3,TRUE)</f>
        <v>10.42</v>
      </c>
      <c r="L82" s="36">
        <f t="shared" si="8"/>
        <v>2</v>
      </c>
      <c r="M82" s="36" t="s">
        <v>34</v>
      </c>
    </row>
    <row r="83" spans="1:15" x14ac:dyDescent="0.25">
      <c r="A83" s="85">
        <v>41075</v>
      </c>
      <c r="B83" s="13">
        <v>0.64943287037037034</v>
      </c>
      <c r="C83" s="89">
        <f t="shared" si="9"/>
        <v>41075.64943287037</v>
      </c>
      <c r="D83" s="82" t="s">
        <v>16</v>
      </c>
      <c r="E83" s="82">
        <f t="shared" si="7"/>
        <v>1</v>
      </c>
      <c r="F83" s="48">
        <v>3.14</v>
      </c>
      <c r="G83" s="82">
        <v>48.3</v>
      </c>
      <c r="H83" s="82">
        <v>1</v>
      </c>
      <c r="I83" s="82">
        <v>2</v>
      </c>
      <c r="J83" s="36">
        <f>VLOOKUP(I83,'Stratification Schemes'!$J$2:$L$3,2,TRUE)</f>
        <v>9.59</v>
      </c>
      <c r="K83" s="36">
        <f>VLOOKUP(I83,'Stratification Schemes'!$J$2:$L$3,3,TRUE)</f>
        <v>10.42</v>
      </c>
      <c r="L83" s="36">
        <f t="shared" si="8"/>
        <v>2</v>
      </c>
      <c r="M83" s="36" t="s">
        <v>34</v>
      </c>
    </row>
    <row r="84" spans="1:15" x14ac:dyDescent="0.25">
      <c r="A84" s="85">
        <v>41075</v>
      </c>
      <c r="B84" s="13">
        <v>0.71493055555555562</v>
      </c>
      <c r="C84" s="89">
        <f t="shared" si="9"/>
        <v>41075.714930555558</v>
      </c>
      <c r="D84" s="82" t="s">
        <v>16</v>
      </c>
      <c r="E84" s="82">
        <f t="shared" si="7"/>
        <v>1</v>
      </c>
      <c r="F84" s="48">
        <v>7.95</v>
      </c>
      <c r="G84" s="82">
        <v>112.7</v>
      </c>
      <c r="H84" s="82">
        <v>1</v>
      </c>
      <c r="I84" s="82">
        <v>2</v>
      </c>
      <c r="J84" s="36">
        <f>VLOOKUP(I84,'Stratification Schemes'!$J$2:$L$3,2,TRUE)</f>
        <v>9.59</v>
      </c>
      <c r="K84" s="36">
        <f>VLOOKUP(I84,'Stratification Schemes'!$J$2:$L$3,3,TRUE)</f>
        <v>10.42</v>
      </c>
      <c r="L84" s="36">
        <f t="shared" si="8"/>
        <v>2</v>
      </c>
      <c r="M84" s="36" t="s">
        <v>34</v>
      </c>
    </row>
    <row r="85" spans="1:15" x14ac:dyDescent="0.25">
      <c r="A85" s="85">
        <v>41075</v>
      </c>
      <c r="B85" s="13">
        <v>0.9889930555555555</v>
      </c>
      <c r="C85" s="89">
        <f t="shared" si="9"/>
        <v>41075.988993055558</v>
      </c>
      <c r="D85" s="82" t="s">
        <v>16</v>
      </c>
      <c r="E85" s="82">
        <f t="shared" si="7"/>
        <v>1</v>
      </c>
      <c r="F85" s="48">
        <v>3.59</v>
      </c>
      <c r="G85" s="82">
        <v>41.2</v>
      </c>
      <c r="H85" s="82">
        <v>1</v>
      </c>
      <c r="I85" s="82">
        <v>2</v>
      </c>
      <c r="J85" s="36">
        <f>VLOOKUP(I85,'Stratification Schemes'!$J$2:$L$3,2,TRUE)</f>
        <v>9.59</v>
      </c>
      <c r="K85" s="36">
        <f>VLOOKUP(I85,'Stratification Schemes'!$J$2:$L$3,3,TRUE)</f>
        <v>10.42</v>
      </c>
      <c r="L85" s="36">
        <f t="shared" si="8"/>
        <v>2</v>
      </c>
      <c r="M85" s="36" t="s">
        <v>34</v>
      </c>
    </row>
    <row r="86" spans="1:15" x14ac:dyDescent="0.25">
      <c r="A86" s="85">
        <v>41076</v>
      </c>
      <c r="B86" s="13">
        <v>0.10425925925925926</v>
      </c>
      <c r="C86" s="89">
        <f t="shared" ref="C86:C117" si="10">B86+A86</f>
        <v>41076.104259259257</v>
      </c>
      <c r="D86" s="82" t="s">
        <v>16</v>
      </c>
      <c r="E86" s="82">
        <f t="shared" si="7"/>
        <v>1</v>
      </c>
      <c r="F86" s="48">
        <v>1.99</v>
      </c>
      <c r="G86" s="82">
        <v>46.4</v>
      </c>
      <c r="H86" s="82">
        <v>1</v>
      </c>
      <c r="I86" s="82">
        <v>2</v>
      </c>
      <c r="J86" s="36">
        <f>VLOOKUP(I86,'Stratification Schemes'!$J$2:$L$3,2,TRUE)</f>
        <v>9.59</v>
      </c>
      <c r="K86" s="36">
        <f>VLOOKUP(I86,'Stratification Schemes'!$J$2:$L$3,3,TRUE)</f>
        <v>10.42</v>
      </c>
      <c r="L86" s="36">
        <f t="shared" si="8"/>
        <v>2</v>
      </c>
      <c r="M86" s="36" t="s">
        <v>35</v>
      </c>
      <c r="N86" s="54" t="s">
        <v>49</v>
      </c>
      <c r="O86" s="43"/>
    </row>
    <row r="87" spans="1:15" x14ac:dyDescent="0.25">
      <c r="A87" s="85">
        <v>41076</v>
      </c>
      <c r="B87" s="13">
        <v>0.11049768518518517</v>
      </c>
      <c r="C87" s="89">
        <f t="shared" si="10"/>
        <v>41076.110497685186</v>
      </c>
      <c r="D87" s="82" t="s">
        <v>16</v>
      </c>
      <c r="E87" s="82">
        <f t="shared" si="7"/>
        <v>1</v>
      </c>
      <c r="F87" s="48">
        <v>1.1399999999999999</v>
      </c>
      <c r="G87" s="82">
        <v>51.9</v>
      </c>
      <c r="H87" s="82">
        <v>1</v>
      </c>
      <c r="I87" s="82">
        <v>2</v>
      </c>
      <c r="J87" s="36">
        <f>VLOOKUP(I87,'Stratification Schemes'!$J$2:$L$3,2,TRUE)</f>
        <v>9.59</v>
      </c>
      <c r="K87" s="36">
        <f>VLOOKUP(I87,'Stratification Schemes'!$J$2:$L$3,3,TRUE)</f>
        <v>10.42</v>
      </c>
      <c r="L87" s="36">
        <f t="shared" si="8"/>
        <v>2</v>
      </c>
      <c r="M87" s="36" t="s">
        <v>35</v>
      </c>
      <c r="N87" s="54" t="s">
        <v>48</v>
      </c>
      <c r="O87" s="43"/>
    </row>
    <row r="88" spans="1:15" x14ac:dyDescent="0.25">
      <c r="A88" s="85">
        <v>41076</v>
      </c>
      <c r="B88" s="13">
        <v>0.25201388888888887</v>
      </c>
      <c r="C88" s="89">
        <f t="shared" si="10"/>
        <v>41076.252013888887</v>
      </c>
      <c r="D88" s="82" t="s">
        <v>16</v>
      </c>
      <c r="E88" s="82">
        <f t="shared" si="7"/>
        <v>1</v>
      </c>
      <c r="F88" s="48">
        <v>8.82</v>
      </c>
      <c r="G88" s="82">
        <v>82.8</v>
      </c>
      <c r="H88" s="82">
        <v>1</v>
      </c>
      <c r="I88" s="82">
        <v>2</v>
      </c>
      <c r="J88" s="36">
        <f>VLOOKUP(I88,'Stratification Schemes'!$J$2:$L$3,2,TRUE)</f>
        <v>9.59</v>
      </c>
      <c r="K88" s="36">
        <f>VLOOKUP(I88,'Stratification Schemes'!$J$2:$L$3,3,TRUE)</f>
        <v>10.42</v>
      </c>
      <c r="L88" s="36">
        <f t="shared" si="8"/>
        <v>2</v>
      </c>
      <c r="M88" s="36" t="s">
        <v>35</v>
      </c>
    </row>
    <row r="89" spans="1:15" x14ac:dyDescent="0.25">
      <c r="A89" s="85">
        <v>41076</v>
      </c>
      <c r="B89" s="13">
        <v>0.27512731481481484</v>
      </c>
      <c r="C89" s="89">
        <f t="shared" si="10"/>
        <v>41076.275127314817</v>
      </c>
      <c r="D89" s="82" t="s">
        <v>16</v>
      </c>
      <c r="E89" s="82">
        <f t="shared" si="7"/>
        <v>1</v>
      </c>
      <c r="F89" s="48">
        <v>2.5499999999999998</v>
      </c>
      <c r="G89" s="82">
        <v>49</v>
      </c>
      <c r="H89" s="82">
        <v>1</v>
      </c>
      <c r="I89" s="82">
        <v>2</v>
      </c>
      <c r="J89" s="36">
        <f>VLOOKUP(I89,'Stratification Schemes'!$J$2:$L$3,2,TRUE)</f>
        <v>9.59</v>
      </c>
      <c r="K89" s="36">
        <f>VLOOKUP(I89,'Stratification Schemes'!$J$2:$L$3,3,TRUE)</f>
        <v>10.42</v>
      </c>
      <c r="L89" s="36">
        <f t="shared" si="8"/>
        <v>2</v>
      </c>
      <c r="M89" s="36" t="s">
        <v>35</v>
      </c>
    </row>
    <row r="90" spans="1:15" x14ac:dyDescent="0.25">
      <c r="A90" s="85">
        <v>41076</v>
      </c>
      <c r="B90" s="13">
        <v>0.55150462962962965</v>
      </c>
      <c r="C90" s="89">
        <f t="shared" si="10"/>
        <v>41076.551504629628</v>
      </c>
      <c r="D90" s="82" t="s">
        <v>16</v>
      </c>
      <c r="E90" s="82">
        <f t="shared" si="7"/>
        <v>1</v>
      </c>
      <c r="F90" s="48">
        <v>7.94</v>
      </c>
      <c r="G90" s="82">
        <v>110.3</v>
      </c>
      <c r="H90" s="82">
        <v>1</v>
      </c>
      <c r="I90" s="82">
        <v>2</v>
      </c>
      <c r="J90" s="36">
        <f>VLOOKUP(I90,'Stratification Schemes'!$J$2:$L$3,2,TRUE)</f>
        <v>9.59</v>
      </c>
      <c r="K90" s="36">
        <f>VLOOKUP(I90,'Stratification Schemes'!$J$2:$L$3,3,TRUE)</f>
        <v>10.42</v>
      </c>
      <c r="L90" s="36">
        <f t="shared" si="8"/>
        <v>2</v>
      </c>
      <c r="M90" s="36" t="s">
        <v>35</v>
      </c>
    </row>
    <row r="91" spans="1:15" x14ac:dyDescent="0.25">
      <c r="A91" s="85">
        <v>41076</v>
      </c>
      <c r="B91" s="13">
        <v>0.56503472222222217</v>
      </c>
      <c r="C91" s="89">
        <f t="shared" si="10"/>
        <v>41076.565034722225</v>
      </c>
      <c r="D91" s="82" t="s">
        <v>16</v>
      </c>
      <c r="E91" s="82">
        <f t="shared" si="7"/>
        <v>1</v>
      </c>
      <c r="F91" s="48">
        <v>5.38</v>
      </c>
      <c r="G91" s="82">
        <v>57</v>
      </c>
      <c r="H91" s="82">
        <v>1</v>
      </c>
      <c r="I91" s="82">
        <v>2</v>
      </c>
      <c r="J91" s="36">
        <f>VLOOKUP(I91,'Stratification Schemes'!$J$2:$L$3,2,TRUE)</f>
        <v>9.59</v>
      </c>
      <c r="K91" s="36">
        <f>VLOOKUP(I91,'Stratification Schemes'!$J$2:$L$3,3,TRUE)</f>
        <v>10.42</v>
      </c>
      <c r="L91" s="36">
        <f t="shared" si="8"/>
        <v>2</v>
      </c>
      <c r="M91" s="36" t="s">
        <v>35</v>
      </c>
    </row>
    <row r="92" spans="1:15" x14ac:dyDescent="0.25">
      <c r="A92" s="85">
        <v>41076</v>
      </c>
      <c r="B92" s="13">
        <v>0.59111111111111114</v>
      </c>
      <c r="C92" s="89">
        <f t="shared" si="10"/>
        <v>41076.591111111113</v>
      </c>
      <c r="D92" s="82" t="s">
        <v>16</v>
      </c>
      <c r="E92" s="82">
        <f t="shared" si="7"/>
        <v>1</v>
      </c>
      <c r="F92" s="48">
        <v>7.6</v>
      </c>
      <c r="G92" s="82">
        <v>110.4</v>
      </c>
      <c r="H92" s="82">
        <v>1</v>
      </c>
      <c r="I92" s="82">
        <v>2</v>
      </c>
      <c r="J92" s="36">
        <f>VLOOKUP(I92,'Stratification Schemes'!$J$2:$L$3,2,TRUE)</f>
        <v>9.59</v>
      </c>
      <c r="K92" s="36">
        <f>VLOOKUP(I92,'Stratification Schemes'!$J$2:$L$3,3,TRUE)</f>
        <v>10.42</v>
      </c>
      <c r="L92" s="36">
        <f t="shared" si="8"/>
        <v>2</v>
      </c>
      <c r="M92" s="36" t="s">
        <v>35</v>
      </c>
    </row>
    <row r="93" spans="1:15" x14ac:dyDescent="0.25">
      <c r="A93" s="85">
        <v>41076</v>
      </c>
      <c r="B93" s="13">
        <v>0.94395833333333334</v>
      </c>
      <c r="C93" s="89">
        <f t="shared" si="10"/>
        <v>41076.943958333337</v>
      </c>
      <c r="D93" s="82" t="s">
        <v>16</v>
      </c>
      <c r="E93" s="82">
        <f t="shared" si="7"/>
        <v>1</v>
      </c>
      <c r="F93" s="48">
        <v>8.1300000000000008</v>
      </c>
      <c r="G93" s="82">
        <v>125.3</v>
      </c>
      <c r="H93" s="82">
        <v>1</v>
      </c>
      <c r="I93" s="82">
        <v>2</v>
      </c>
      <c r="J93" s="36">
        <f>VLOOKUP(I93,'Stratification Schemes'!$J$2:$L$3,2,TRUE)</f>
        <v>9.59</v>
      </c>
      <c r="K93" s="36">
        <f>VLOOKUP(I93,'Stratification Schemes'!$J$2:$L$3,3,TRUE)</f>
        <v>10.42</v>
      </c>
      <c r="L93" s="36">
        <f t="shared" si="8"/>
        <v>2</v>
      </c>
      <c r="M93" s="36" t="s">
        <v>35</v>
      </c>
    </row>
    <row r="94" spans="1:15" x14ac:dyDescent="0.25">
      <c r="A94" s="85">
        <v>41077</v>
      </c>
      <c r="B94" s="13">
        <v>4.6412037037037036E-2</v>
      </c>
      <c r="C94" s="89">
        <f t="shared" si="10"/>
        <v>41077.046412037038</v>
      </c>
      <c r="D94" s="82" t="s">
        <v>16</v>
      </c>
      <c r="E94" s="82">
        <f t="shared" si="7"/>
        <v>1</v>
      </c>
      <c r="F94" s="48">
        <v>3.29</v>
      </c>
      <c r="G94" s="82">
        <v>52.7</v>
      </c>
      <c r="H94" s="82">
        <v>1</v>
      </c>
      <c r="I94" s="82">
        <v>2</v>
      </c>
      <c r="J94" s="36">
        <f>VLOOKUP(I94,'Stratification Schemes'!$J$2:$L$3,2,TRUE)</f>
        <v>9.59</v>
      </c>
      <c r="K94" s="36">
        <f>VLOOKUP(I94,'Stratification Schemes'!$J$2:$L$3,3,TRUE)</f>
        <v>10.42</v>
      </c>
      <c r="L94" s="36">
        <f t="shared" si="8"/>
        <v>2</v>
      </c>
      <c r="M94" s="36" t="s">
        <v>35</v>
      </c>
      <c r="N94" s="54" t="s">
        <v>51</v>
      </c>
      <c r="O94" s="43"/>
    </row>
    <row r="95" spans="1:15" x14ac:dyDescent="0.25">
      <c r="A95" s="85">
        <v>41077</v>
      </c>
      <c r="B95" s="13">
        <v>7.1608796296296295E-2</v>
      </c>
      <c r="C95" s="89">
        <f t="shared" si="10"/>
        <v>41077.071608796294</v>
      </c>
      <c r="D95" s="82" t="s">
        <v>16</v>
      </c>
      <c r="E95" s="82">
        <f t="shared" si="7"/>
        <v>1</v>
      </c>
      <c r="F95" s="48">
        <v>5.98</v>
      </c>
      <c r="G95" s="82">
        <v>78.2</v>
      </c>
      <c r="H95" s="82">
        <v>1</v>
      </c>
      <c r="I95" s="82">
        <v>2</v>
      </c>
      <c r="J95" s="36">
        <f>VLOOKUP(I95,'Stratification Schemes'!$J$2:$L$3,2,TRUE)</f>
        <v>9.59</v>
      </c>
      <c r="K95" s="36">
        <f>VLOOKUP(I95,'Stratification Schemes'!$J$2:$L$3,3,TRUE)</f>
        <v>10.42</v>
      </c>
      <c r="L95" s="36">
        <f t="shared" si="8"/>
        <v>2</v>
      </c>
      <c r="M95" s="36" t="s">
        <v>35</v>
      </c>
      <c r="N95" s="54" t="s">
        <v>50</v>
      </c>
      <c r="O95" s="43"/>
    </row>
    <row r="96" spans="1:15" x14ac:dyDescent="0.25">
      <c r="A96" s="85">
        <v>41077</v>
      </c>
      <c r="B96" s="13">
        <v>0.10990740740740741</v>
      </c>
      <c r="C96" s="89">
        <f t="shared" si="10"/>
        <v>41077.109907407408</v>
      </c>
      <c r="D96" s="82" t="s">
        <v>16</v>
      </c>
      <c r="E96" s="82">
        <f t="shared" si="7"/>
        <v>1</v>
      </c>
      <c r="F96" s="48">
        <v>2.35</v>
      </c>
      <c r="G96" s="82">
        <v>50.5</v>
      </c>
      <c r="H96" s="82">
        <v>1</v>
      </c>
      <c r="I96" s="82">
        <v>2</v>
      </c>
      <c r="J96" s="36">
        <f>VLOOKUP(I96,'Stratification Schemes'!$J$2:$L$3,2,TRUE)</f>
        <v>9.59</v>
      </c>
      <c r="K96" s="36">
        <f>VLOOKUP(I96,'Stratification Schemes'!$J$2:$L$3,3,TRUE)</f>
        <v>10.42</v>
      </c>
      <c r="L96" s="36">
        <f t="shared" si="8"/>
        <v>2</v>
      </c>
      <c r="M96" s="36" t="s">
        <v>35</v>
      </c>
    </row>
    <row r="97" spans="1:15" x14ac:dyDescent="0.25">
      <c r="A97" s="85">
        <v>41077</v>
      </c>
      <c r="B97" s="13">
        <v>0.11119212962962964</v>
      </c>
      <c r="C97" s="89">
        <f t="shared" si="10"/>
        <v>41077.111192129632</v>
      </c>
      <c r="D97" s="82" t="s">
        <v>16</v>
      </c>
      <c r="E97" s="82">
        <f t="shared" si="7"/>
        <v>1</v>
      </c>
      <c r="F97" s="48">
        <v>7.61</v>
      </c>
      <c r="G97" s="82">
        <v>97.5</v>
      </c>
      <c r="H97" s="82">
        <v>1</v>
      </c>
      <c r="I97" s="82">
        <v>2</v>
      </c>
      <c r="J97" s="36">
        <f>VLOOKUP(I97,'Stratification Schemes'!$J$2:$L$3,2,TRUE)</f>
        <v>9.59</v>
      </c>
      <c r="K97" s="36">
        <f>VLOOKUP(I97,'Stratification Schemes'!$J$2:$L$3,3,TRUE)</f>
        <v>10.42</v>
      </c>
      <c r="L97" s="36">
        <f t="shared" si="8"/>
        <v>2</v>
      </c>
      <c r="M97" s="36" t="s">
        <v>35</v>
      </c>
    </row>
    <row r="98" spans="1:15" x14ac:dyDescent="0.25">
      <c r="A98" s="85">
        <v>41077</v>
      </c>
      <c r="B98" s="13">
        <v>0.15158564814814815</v>
      </c>
      <c r="C98" s="89">
        <f t="shared" si="10"/>
        <v>41077.151585648149</v>
      </c>
      <c r="D98" s="82" t="s">
        <v>23</v>
      </c>
      <c r="E98" s="82">
        <f t="shared" ref="E98:E129" si="11">IF(D98="Up", 1, -2)</f>
        <v>-2</v>
      </c>
      <c r="F98" s="48">
        <v>3.36</v>
      </c>
      <c r="G98" s="82">
        <v>50.7</v>
      </c>
      <c r="H98" s="82">
        <v>1</v>
      </c>
      <c r="I98" s="82">
        <v>2</v>
      </c>
      <c r="J98" s="36">
        <f>VLOOKUP(I98,'Stratification Schemes'!$J$2:$L$3,2,TRUE)</f>
        <v>9.59</v>
      </c>
      <c r="K98" s="36">
        <f>VLOOKUP(I98,'Stratification Schemes'!$J$2:$L$3,3,TRUE)</f>
        <v>10.42</v>
      </c>
      <c r="L98" s="36">
        <f t="shared" ref="L98:L129" si="12">IF(AND(F98&gt;J98,F98&lt;K98),1*E98,2*E98)</f>
        <v>-4</v>
      </c>
      <c r="M98" s="36" t="s">
        <v>35</v>
      </c>
    </row>
    <row r="99" spans="1:15" x14ac:dyDescent="0.25">
      <c r="A99" s="85">
        <v>41077</v>
      </c>
      <c r="B99" s="13">
        <v>0.33611111111111108</v>
      </c>
      <c r="C99" s="89">
        <f t="shared" si="10"/>
        <v>41077.336111111108</v>
      </c>
      <c r="D99" s="82" t="s">
        <v>16</v>
      </c>
      <c r="E99" s="82">
        <f t="shared" si="11"/>
        <v>1</v>
      </c>
      <c r="F99" s="48">
        <v>3.41</v>
      </c>
      <c r="G99" s="82">
        <v>66.8</v>
      </c>
      <c r="H99" s="82">
        <v>1</v>
      </c>
      <c r="I99" s="82">
        <v>2</v>
      </c>
      <c r="J99" s="36">
        <f>VLOOKUP(I99,'Stratification Schemes'!$J$2:$L$3,2,TRUE)</f>
        <v>9.59</v>
      </c>
      <c r="K99" s="36">
        <f>VLOOKUP(I99,'Stratification Schemes'!$J$2:$L$3,3,TRUE)</f>
        <v>10.42</v>
      </c>
      <c r="L99" s="36">
        <f t="shared" si="12"/>
        <v>2</v>
      </c>
      <c r="M99" s="36" t="s">
        <v>35</v>
      </c>
    </row>
    <row r="100" spans="1:15" x14ac:dyDescent="0.25">
      <c r="A100" s="85">
        <v>41077</v>
      </c>
      <c r="B100" s="13">
        <v>0.35424768518518518</v>
      </c>
      <c r="C100" s="89">
        <f t="shared" si="10"/>
        <v>41077.354247685187</v>
      </c>
      <c r="D100" s="82" t="s">
        <v>16</v>
      </c>
      <c r="E100" s="82">
        <f t="shared" si="11"/>
        <v>1</v>
      </c>
      <c r="F100" s="48">
        <v>1.37</v>
      </c>
      <c r="G100" s="82">
        <v>36.5</v>
      </c>
      <c r="H100" s="82">
        <v>1</v>
      </c>
      <c r="I100" s="82">
        <v>2</v>
      </c>
      <c r="J100" s="36">
        <f>VLOOKUP(I100,'Stratification Schemes'!$J$2:$L$3,2,TRUE)</f>
        <v>9.59</v>
      </c>
      <c r="K100" s="36">
        <f>VLOOKUP(I100,'Stratification Schemes'!$J$2:$L$3,3,TRUE)</f>
        <v>10.42</v>
      </c>
      <c r="L100" s="36">
        <f t="shared" si="12"/>
        <v>2</v>
      </c>
      <c r="M100" s="36" t="s">
        <v>35</v>
      </c>
    </row>
    <row r="101" spans="1:15" x14ac:dyDescent="0.25">
      <c r="A101" s="85">
        <v>41077</v>
      </c>
      <c r="B101" s="13">
        <v>0.64721064814814822</v>
      </c>
      <c r="C101" s="89">
        <f t="shared" si="10"/>
        <v>41077.647210648145</v>
      </c>
      <c r="D101" s="82" t="s">
        <v>16</v>
      </c>
      <c r="E101" s="82">
        <f t="shared" si="11"/>
        <v>1</v>
      </c>
      <c r="F101" s="48">
        <v>3.44</v>
      </c>
      <c r="G101" s="82">
        <v>45.1</v>
      </c>
      <c r="H101" s="82">
        <v>1</v>
      </c>
      <c r="I101" s="82">
        <v>2</v>
      </c>
      <c r="J101" s="36">
        <f>VLOOKUP(I101,'Stratification Schemes'!$J$2:$L$3,2,TRUE)</f>
        <v>9.59</v>
      </c>
      <c r="K101" s="36">
        <f>VLOOKUP(I101,'Stratification Schemes'!$J$2:$L$3,3,TRUE)</f>
        <v>10.42</v>
      </c>
      <c r="L101" s="36">
        <f t="shared" si="12"/>
        <v>2</v>
      </c>
      <c r="M101" s="36" t="s">
        <v>35</v>
      </c>
    </row>
    <row r="102" spans="1:15" x14ac:dyDescent="0.25">
      <c r="A102" s="85">
        <v>41077</v>
      </c>
      <c r="B102" s="13">
        <v>0.84208333333333341</v>
      </c>
      <c r="C102" s="89">
        <f t="shared" si="10"/>
        <v>41077.842083333337</v>
      </c>
      <c r="D102" s="82" t="s">
        <v>16</v>
      </c>
      <c r="E102" s="82">
        <f t="shared" si="11"/>
        <v>1</v>
      </c>
      <c r="F102" s="48">
        <v>6</v>
      </c>
      <c r="G102" s="82">
        <v>93</v>
      </c>
      <c r="H102" s="82">
        <v>1</v>
      </c>
      <c r="I102" s="82">
        <v>2</v>
      </c>
      <c r="J102" s="36">
        <f>VLOOKUP(I102,'Stratification Schemes'!$J$2:$L$3,2,TRUE)</f>
        <v>9.59</v>
      </c>
      <c r="K102" s="36">
        <f>VLOOKUP(I102,'Stratification Schemes'!$J$2:$L$3,3,TRUE)</f>
        <v>10.42</v>
      </c>
      <c r="L102" s="36">
        <f t="shared" si="12"/>
        <v>2</v>
      </c>
      <c r="M102" s="36" t="s">
        <v>35</v>
      </c>
    </row>
    <row r="103" spans="1:15" x14ac:dyDescent="0.25">
      <c r="A103" s="85">
        <v>41077</v>
      </c>
      <c r="B103" s="13">
        <v>0.84370370370370373</v>
      </c>
      <c r="C103" s="89">
        <f t="shared" si="10"/>
        <v>41077.8437037037</v>
      </c>
      <c r="D103" s="82" t="s">
        <v>16</v>
      </c>
      <c r="E103" s="82">
        <f t="shared" si="11"/>
        <v>1</v>
      </c>
      <c r="F103" s="48">
        <v>7.52</v>
      </c>
      <c r="G103" s="82">
        <v>79</v>
      </c>
      <c r="H103" s="82">
        <v>1</v>
      </c>
      <c r="I103" s="82">
        <v>2</v>
      </c>
      <c r="J103" s="36">
        <f>VLOOKUP(I103,'Stratification Schemes'!$J$2:$L$3,2,TRUE)</f>
        <v>9.59</v>
      </c>
      <c r="K103" s="36">
        <f>VLOOKUP(I103,'Stratification Schemes'!$J$2:$L$3,3,TRUE)</f>
        <v>10.42</v>
      </c>
      <c r="L103" s="36">
        <f t="shared" si="12"/>
        <v>2</v>
      </c>
      <c r="M103" s="36" t="s">
        <v>35</v>
      </c>
    </row>
    <row r="104" spans="1:15" x14ac:dyDescent="0.25">
      <c r="A104" s="85">
        <v>41077</v>
      </c>
      <c r="B104" s="13">
        <v>0.91719907407407408</v>
      </c>
      <c r="C104" s="89">
        <f t="shared" si="10"/>
        <v>41077.917199074072</v>
      </c>
      <c r="D104" s="82" t="s">
        <v>16</v>
      </c>
      <c r="E104" s="82">
        <f t="shared" si="11"/>
        <v>1</v>
      </c>
      <c r="F104" s="48">
        <v>3.32</v>
      </c>
      <c r="G104" s="82">
        <v>56.3</v>
      </c>
      <c r="H104" s="82">
        <v>1</v>
      </c>
      <c r="I104" s="82">
        <v>2</v>
      </c>
      <c r="J104" s="36">
        <f>VLOOKUP(I104,'Stratification Schemes'!$J$2:$L$3,2,TRUE)</f>
        <v>9.59</v>
      </c>
      <c r="K104" s="36">
        <f>VLOOKUP(I104,'Stratification Schemes'!$J$2:$L$3,3,TRUE)</f>
        <v>10.42</v>
      </c>
      <c r="L104" s="36">
        <f t="shared" si="12"/>
        <v>2</v>
      </c>
      <c r="M104" s="36" t="s">
        <v>35</v>
      </c>
    </row>
    <row r="105" spans="1:15" x14ac:dyDescent="0.25">
      <c r="A105" s="85">
        <v>41077</v>
      </c>
      <c r="B105" s="13">
        <v>0.96350694444444451</v>
      </c>
      <c r="C105" s="89">
        <f t="shared" si="10"/>
        <v>41077.963506944441</v>
      </c>
      <c r="D105" s="82" t="s">
        <v>16</v>
      </c>
      <c r="E105" s="82">
        <f t="shared" si="11"/>
        <v>1</v>
      </c>
      <c r="F105" s="48">
        <v>6.12</v>
      </c>
      <c r="G105" s="82">
        <v>88.1</v>
      </c>
      <c r="H105" s="82">
        <v>1</v>
      </c>
      <c r="I105" s="82">
        <v>2</v>
      </c>
      <c r="J105" s="36">
        <f>VLOOKUP(I105,'Stratification Schemes'!$J$2:$L$3,2,TRUE)</f>
        <v>9.59</v>
      </c>
      <c r="K105" s="36">
        <f>VLOOKUP(I105,'Stratification Schemes'!$J$2:$L$3,3,TRUE)</f>
        <v>10.42</v>
      </c>
      <c r="L105" s="36">
        <f t="shared" si="12"/>
        <v>2</v>
      </c>
      <c r="M105" s="36" t="s">
        <v>35</v>
      </c>
    </row>
    <row r="106" spans="1:15" x14ac:dyDescent="0.25">
      <c r="A106" s="85">
        <v>41077</v>
      </c>
      <c r="B106" s="13">
        <v>0.9644328703703704</v>
      </c>
      <c r="C106" s="89">
        <f t="shared" si="10"/>
        <v>41077.964432870373</v>
      </c>
      <c r="D106" s="82" t="s">
        <v>16</v>
      </c>
      <c r="E106" s="82">
        <f t="shared" si="11"/>
        <v>1</v>
      </c>
      <c r="F106" s="48">
        <v>8.43</v>
      </c>
      <c r="G106" s="82">
        <v>99.9</v>
      </c>
      <c r="H106" s="82">
        <v>1</v>
      </c>
      <c r="I106" s="82">
        <v>2</v>
      </c>
      <c r="J106" s="36">
        <f>VLOOKUP(I106,'Stratification Schemes'!$J$2:$L$3,2,TRUE)</f>
        <v>9.59</v>
      </c>
      <c r="K106" s="36">
        <f>VLOOKUP(I106,'Stratification Schemes'!$J$2:$L$3,3,TRUE)</f>
        <v>10.42</v>
      </c>
      <c r="L106" s="36">
        <f t="shared" si="12"/>
        <v>2</v>
      </c>
      <c r="M106" s="36" t="s">
        <v>35</v>
      </c>
    </row>
    <row r="107" spans="1:15" x14ac:dyDescent="0.25">
      <c r="A107" s="85">
        <v>41078</v>
      </c>
      <c r="B107" s="13">
        <v>4.431712962962963E-2</v>
      </c>
      <c r="C107" s="89">
        <f t="shared" si="10"/>
        <v>41078.044317129628</v>
      </c>
      <c r="D107" s="82" t="s">
        <v>16</v>
      </c>
      <c r="E107" s="82">
        <f t="shared" si="11"/>
        <v>1</v>
      </c>
      <c r="F107" s="48">
        <v>5.83</v>
      </c>
      <c r="G107" s="82">
        <v>91.3</v>
      </c>
      <c r="H107" s="82">
        <v>1</v>
      </c>
      <c r="I107" s="82">
        <v>2</v>
      </c>
      <c r="J107" s="36">
        <f>VLOOKUP(I107,'Stratification Schemes'!$J$2:$L$3,2,TRUE)</f>
        <v>9.59</v>
      </c>
      <c r="K107" s="36">
        <f>VLOOKUP(I107,'Stratification Schemes'!$J$2:$L$3,3,TRUE)</f>
        <v>10.42</v>
      </c>
      <c r="L107" s="36">
        <f t="shared" si="12"/>
        <v>2</v>
      </c>
      <c r="M107" s="36" t="s">
        <v>35</v>
      </c>
      <c r="N107" s="54" t="s">
        <v>53</v>
      </c>
      <c r="O107" s="43"/>
    </row>
    <row r="108" spans="1:15" x14ac:dyDescent="0.25">
      <c r="A108" s="85">
        <v>41078</v>
      </c>
      <c r="B108" s="13">
        <v>4.5034722222222219E-2</v>
      </c>
      <c r="C108" s="89">
        <f t="shared" si="10"/>
        <v>41078.045034722221</v>
      </c>
      <c r="D108" s="82" t="s">
        <v>16</v>
      </c>
      <c r="E108" s="82">
        <f t="shared" si="11"/>
        <v>1</v>
      </c>
      <c r="F108" s="48">
        <v>1.21</v>
      </c>
      <c r="G108" s="82">
        <v>42.6</v>
      </c>
      <c r="H108" s="82">
        <v>1</v>
      </c>
      <c r="I108" s="82">
        <v>2</v>
      </c>
      <c r="J108" s="36">
        <f>VLOOKUP(I108,'Stratification Schemes'!$J$2:$L$3,2,TRUE)</f>
        <v>9.59</v>
      </c>
      <c r="K108" s="36">
        <f>VLOOKUP(I108,'Stratification Schemes'!$J$2:$L$3,3,TRUE)</f>
        <v>10.42</v>
      </c>
      <c r="L108" s="36">
        <f t="shared" si="12"/>
        <v>2</v>
      </c>
      <c r="M108" s="36" t="s">
        <v>35</v>
      </c>
      <c r="N108" s="54" t="s">
        <v>52</v>
      </c>
      <c r="O108" s="43"/>
    </row>
    <row r="109" spans="1:15" x14ac:dyDescent="0.25">
      <c r="A109" s="85">
        <v>41078</v>
      </c>
      <c r="B109" s="13">
        <v>4.5462962962962962E-2</v>
      </c>
      <c r="C109" s="89">
        <f t="shared" si="10"/>
        <v>41078.04546296296</v>
      </c>
      <c r="D109" s="82" t="s">
        <v>16</v>
      </c>
      <c r="E109" s="82">
        <f t="shared" si="11"/>
        <v>1</v>
      </c>
      <c r="F109" s="48">
        <v>3.18</v>
      </c>
      <c r="G109" s="82">
        <v>55.9</v>
      </c>
      <c r="H109" s="82">
        <v>1</v>
      </c>
      <c r="I109" s="82">
        <v>2</v>
      </c>
      <c r="J109" s="36">
        <f>VLOOKUP(I109,'Stratification Schemes'!$J$2:$L$3,2,TRUE)</f>
        <v>9.59</v>
      </c>
      <c r="K109" s="36">
        <f>VLOOKUP(I109,'Stratification Schemes'!$J$2:$L$3,3,TRUE)</f>
        <v>10.42</v>
      </c>
      <c r="L109" s="36">
        <f t="shared" si="12"/>
        <v>2</v>
      </c>
      <c r="M109" s="36" t="s">
        <v>35</v>
      </c>
    </row>
    <row r="110" spans="1:15" x14ac:dyDescent="0.25">
      <c r="A110" s="85">
        <v>41078</v>
      </c>
      <c r="B110" s="13">
        <v>4.6273148148148147E-2</v>
      </c>
      <c r="C110" s="89">
        <f t="shared" si="10"/>
        <v>41078.046273148146</v>
      </c>
      <c r="D110" s="82" t="s">
        <v>16</v>
      </c>
      <c r="E110" s="82">
        <f t="shared" si="11"/>
        <v>1</v>
      </c>
      <c r="F110" s="48">
        <v>2.09</v>
      </c>
      <c r="G110" s="82">
        <v>47.2</v>
      </c>
      <c r="H110" s="82">
        <v>1</v>
      </c>
      <c r="I110" s="82">
        <v>2</v>
      </c>
      <c r="J110" s="36">
        <f>VLOOKUP(I110,'Stratification Schemes'!$J$2:$L$3,2,TRUE)</f>
        <v>9.59</v>
      </c>
      <c r="K110" s="36">
        <f>VLOOKUP(I110,'Stratification Schemes'!$J$2:$L$3,3,TRUE)</f>
        <v>10.42</v>
      </c>
      <c r="L110" s="36">
        <f t="shared" si="12"/>
        <v>2</v>
      </c>
      <c r="M110" s="36" t="s">
        <v>35</v>
      </c>
    </row>
    <row r="111" spans="1:15" x14ac:dyDescent="0.25">
      <c r="A111" s="85">
        <v>41078</v>
      </c>
      <c r="B111" s="13">
        <v>5.0590277777777776E-2</v>
      </c>
      <c r="C111" s="89">
        <f t="shared" si="10"/>
        <v>41078.05059027778</v>
      </c>
      <c r="D111" s="82" t="s">
        <v>16</v>
      </c>
      <c r="E111" s="82">
        <f t="shared" si="11"/>
        <v>1</v>
      </c>
      <c r="F111" s="48">
        <v>2.14</v>
      </c>
      <c r="G111" s="82">
        <v>48.2</v>
      </c>
      <c r="H111" s="82">
        <v>1</v>
      </c>
      <c r="I111" s="82">
        <v>2</v>
      </c>
      <c r="J111" s="36">
        <f>VLOOKUP(I111,'Stratification Schemes'!$J$2:$L$3,2,TRUE)</f>
        <v>9.59</v>
      </c>
      <c r="K111" s="36">
        <f>VLOOKUP(I111,'Stratification Schemes'!$J$2:$L$3,3,TRUE)</f>
        <v>10.42</v>
      </c>
      <c r="L111" s="36">
        <f t="shared" si="12"/>
        <v>2</v>
      </c>
      <c r="M111" s="36" t="s">
        <v>35</v>
      </c>
    </row>
    <row r="112" spans="1:15" x14ac:dyDescent="0.25">
      <c r="A112" s="85">
        <v>41078</v>
      </c>
      <c r="B112" s="13">
        <v>6.5138888888888885E-2</v>
      </c>
      <c r="C112" s="89">
        <f t="shared" si="10"/>
        <v>41078.065138888887</v>
      </c>
      <c r="D112" s="82" t="s">
        <v>16</v>
      </c>
      <c r="E112" s="82">
        <f t="shared" si="11"/>
        <v>1</v>
      </c>
      <c r="F112" s="48">
        <v>3.35</v>
      </c>
      <c r="G112" s="82">
        <v>66.3</v>
      </c>
      <c r="H112" s="82">
        <v>1</v>
      </c>
      <c r="I112" s="82">
        <v>2</v>
      </c>
      <c r="J112" s="36">
        <f>VLOOKUP(I112,'Stratification Schemes'!$J$2:$L$3,2,TRUE)</f>
        <v>9.59</v>
      </c>
      <c r="K112" s="36">
        <f>VLOOKUP(I112,'Stratification Schemes'!$J$2:$L$3,3,TRUE)</f>
        <v>10.42</v>
      </c>
      <c r="L112" s="36">
        <f t="shared" si="12"/>
        <v>2</v>
      </c>
      <c r="M112" s="36" t="s">
        <v>35</v>
      </c>
    </row>
    <row r="113" spans="1:15" x14ac:dyDescent="0.25">
      <c r="A113" s="85">
        <v>41078</v>
      </c>
      <c r="B113" s="13">
        <v>0.13208333333333333</v>
      </c>
      <c r="C113" s="89">
        <f t="shared" si="10"/>
        <v>41078.13208333333</v>
      </c>
      <c r="D113" s="82" t="s">
        <v>16</v>
      </c>
      <c r="E113" s="82">
        <f t="shared" si="11"/>
        <v>1</v>
      </c>
      <c r="F113" s="48">
        <v>4.49</v>
      </c>
      <c r="G113" s="82">
        <v>95.8</v>
      </c>
      <c r="H113" s="82">
        <v>1</v>
      </c>
      <c r="I113" s="82">
        <v>2</v>
      </c>
      <c r="J113" s="36">
        <f>VLOOKUP(I113,'Stratification Schemes'!$J$2:$L$3,2,TRUE)</f>
        <v>9.59</v>
      </c>
      <c r="K113" s="36">
        <f>VLOOKUP(I113,'Stratification Schemes'!$J$2:$L$3,3,TRUE)</f>
        <v>10.42</v>
      </c>
      <c r="L113" s="36">
        <f t="shared" si="12"/>
        <v>2</v>
      </c>
      <c r="M113" s="36" t="s">
        <v>35</v>
      </c>
    </row>
    <row r="114" spans="1:15" x14ac:dyDescent="0.25">
      <c r="A114" s="85">
        <v>41078</v>
      </c>
      <c r="B114" s="13">
        <v>0.16820601851851849</v>
      </c>
      <c r="C114" s="89">
        <f t="shared" si="10"/>
        <v>41078.168206018519</v>
      </c>
      <c r="D114" s="82" t="s">
        <v>16</v>
      </c>
      <c r="E114" s="82">
        <f t="shared" si="11"/>
        <v>1</v>
      </c>
      <c r="F114" s="48">
        <v>7.77</v>
      </c>
      <c r="G114" s="82">
        <v>120.4</v>
      </c>
      <c r="H114" s="82">
        <v>1</v>
      </c>
      <c r="I114" s="82">
        <v>2</v>
      </c>
      <c r="J114" s="36">
        <f>VLOOKUP(I114,'Stratification Schemes'!$J$2:$L$3,2,TRUE)</f>
        <v>9.59</v>
      </c>
      <c r="K114" s="36">
        <f>VLOOKUP(I114,'Stratification Schemes'!$J$2:$L$3,3,TRUE)</f>
        <v>10.42</v>
      </c>
      <c r="L114" s="36">
        <f t="shared" si="12"/>
        <v>2</v>
      </c>
      <c r="M114" s="36" t="s">
        <v>35</v>
      </c>
    </row>
    <row r="115" spans="1:15" x14ac:dyDescent="0.25">
      <c r="A115" s="85">
        <v>41078</v>
      </c>
      <c r="B115" s="13">
        <v>0.23890046296296297</v>
      </c>
      <c r="C115" s="89">
        <f t="shared" si="10"/>
        <v>41078.238900462966</v>
      </c>
      <c r="D115" s="82" t="s">
        <v>16</v>
      </c>
      <c r="E115" s="82">
        <f t="shared" si="11"/>
        <v>1</v>
      </c>
      <c r="F115" s="48">
        <v>4.12</v>
      </c>
      <c r="G115" s="82">
        <v>94.1</v>
      </c>
      <c r="H115" s="82">
        <v>1</v>
      </c>
      <c r="I115" s="82">
        <v>2</v>
      </c>
      <c r="J115" s="36">
        <f>VLOOKUP(I115,'Stratification Schemes'!$J$2:$L$3,2,TRUE)</f>
        <v>9.59</v>
      </c>
      <c r="K115" s="36">
        <f>VLOOKUP(I115,'Stratification Schemes'!$J$2:$L$3,3,TRUE)</f>
        <v>10.42</v>
      </c>
      <c r="L115" s="36">
        <f t="shared" si="12"/>
        <v>2</v>
      </c>
      <c r="M115" s="36" t="s">
        <v>35</v>
      </c>
    </row>
    <row r="116" spans="1:15" x14ac:dyDescent="0.25">
      <c r="A116" s="85">
        <v>41078</v>
      </c>
      <c r="B116" s="13">
        <v>0.3401851851851852</v>
      </c>
      <c r="C116" s="89">
        <f t="shared" si="10"/>
        <v>41078.340185185189</v>
      </c>
      <c r="D116" s="82" t="s">
        <v>16</v>
      </c>
      <c r="E116" s="82">
        <f t="shared" si="11"/>
        <v>1</v>
      </c>
      <c r="F116" s="48">
        <v>3</v>
      </c>
      <c r="G116" s="82">
        <v>95.8</v>
      </c>
      <c r="H116" s="82">
        <v>1</v>
      </c>
      <c r="I116" s="82">
        <v>2</v>
      </c>
      <c r="J116" s="36">
        <f>VLOOKUP(I116,'Stratification Schemes'!$J$2:$L$3,2,TRUE)</f>
        <v>9.59</v>
      </c>
      <c r="K116" s="36">
        <f>VLOOKUP(I116,'Stratification Schemes'!$J$2:$L$3,3,TRUE)</f>
        <v>10.42</v>
      </c>
      <c r="L116" s="36">
        <f t="shared" si="12"/>
        <v>2</v>
      </c>
      <c r="M116" s="36" t="s">
        <v>35</v>
      </c>
    </row>
    <row r="117" spans="1:15" x14ac:dyDescent="0.25">
      <c r="A117" s="85">
        <v>41078</v>
      </c>
      <c r="B117" s="13">
        <v>0.36280092592592594</v>
      </c>
      <c r="C117" s="89">
        <f t="shared" si="10"/>
        <v>41078.362800925926</v>
      </c>
      <c r="D117" s="82" t="s">
        <v>16</v>
      </c>
      <c r="E117" s="82">
        <f t="shared" si="11"/>
        <v>1</v>
      </c>
      <c r="F117" s="48">
        <v>1.59</v>
      </c>
      <c r="G117" s="82">
        <v>38.299999999999997</v>
      </c>
      <c r="H117" s="82">
        <v>1</v>
      </c>
      <c r="I117" s="82">
        <v>2</v>
      </c>
      <c r="J117" s="36">
        <f>VLOOKUP(I117,'Stratification Schemes'!$J$2:$L$3,2,TRUE)</f>
        <v>9.59</v>
      </c>
      <c r="K117" s="36">
        <f>VLOOKUP(I117,'Stratification Schemes'!$J$2:$L$3,3,TRUE)</f>
        <v>10.42</v>
      </c>
      <c r="L117" s="36">
        <f t="shared" si="12"/>
        <v>2</v>
      </c>
      <c r="M117" s="36" t="s">
        <v>35</v>
      </c>
    </row>
    <row r="118" spans="1:15" x14ac:dyDescent="0.25">
      <c r="A118" s="85">
        <v>41078</v>
      </c>
      <c r="B118" s="13">
        <v>0.37511574074074078</v>
      </c>
      <c r="C118" s="89">
        <f t="shared" ref="C118:C142" si="13">B118+A118</f>
        <v>41078.375115740739</v>
      </c>
      <c r="D118" s="82" t="s">
        <v>16</v>
      </c>
      <c r="E118" s="82">
        <f t="shared" si="11"/>
        <v>1</v>
      </c>
      <c r="F118" s="48">
        <v>4.08</v>
      </c>
      <c r="G118" s="82">
        <v>70.5</v>
      </c>
      <c r="H118" s="82">
        <v>1</v>
      </c>
      <c r="I118" s="82">
        <v>2</v>
      </c>
      <c r="J118" s="36">
        <f>VLOOKUP(I118,'Stratification Schemes'!$J$2:$L$3,2,TRUE)</f>
        <v>9.59</v>
      </c>
      <c r="K118" s="36">
        <f>VLOOKUP(I118,'Stratification Schemes'!$J$2:$L$3,3,TRUE)</f>
        <v>10.42</v>
      </c>
      <c r="L118" s="36">
        <f t="shared" si="12"/>
        <v>2</v>
      </c>
      <c r="M118" s="36" t="s">
        <v>35</v>
      </c>
    </row>
    <row r="119" spans="1:15" x14ac:dyDescent="0.25">
      <c r="A119" s="85">
        <v>41078</v>
      </c>
      <c r="B119" s="13">
        <v>0.37819444444444444</v>
      </c>
      <c r="C119" s="89">
        <f t="shared" si="13"/>
        <v>41078.378194444442</v>
      </c>
      <c r="D119" s="82" t="s">
        <v>16</v>
      </c>
      <c r="E119" s="82">
        <f t="shared" si="11"/>
        <v>1</v>
      </c>
      <c r="F119" s="48">
        <v>2.7</v>
      </c>
      <c r="G119" s="82">
        <v>33.200000000000003</v>
      </c>
      <c r="H119" s="82">
        <v>1</v>
      </c>
      <c r="I119" s="82">
        <v>2</v>
      </c>
      <c r="J119" s="36">
        <f>VLOOKUP(I119,'Stratification Schemes'!$J$2:$L$3,2,TRUE)</f>
        <v>9.59</v>
      </c>
      <c r="K119" s="36">
        <f>VLOOKUP(I119,'Stratification Schemes'!$J$2:$L$3,3,TRUE)</f>
        <v>10.42</v>
      </c>
      <c r="L119" s="36">
        <f t="shared" si="12"/>
        <v>2</v>
      </c>
      <c r="M119" s="36" t="s">
        <v>35</v>
      </c>
    </row>
    <row r="120" spans="1:15" x14ac:dyDescent="0.25">
      <c r="A120" s="85">
        <v>41078</v>
      </c>
      <c r="B120" s="13">
        <v>0.48365740740740742</v>
      </c>
      <c r="C120" s="89">
        <f t="shared" si="13"/>
        <v>41078.483657407407</v>
      </c>
      <c r="D120" s="82" t="s">
        <v>16</v>
      </c>
      <c r="E120" s="82">
        <f t="shared" si="11"/>
        <v>1</v>
      </c>
      <c r="F120" s="48">
        <v>6.01</v>
      </c>
      <c r="G120" s="82">
        <v>73.2</v>
      </c>
      <c r="H120" s="82">
        <v>1</v>
      </c>
      <c r="I120" s="82">
        <v>2</v>
      </c>
      <c r="J120" s="36">
        <f>VLOOKUP(I120,'Stratification Schemes'!$J$2:$L$3,2,TRUE)</f>
        <v>9.59</v>
      </c>
      <c r="K120" s="36">
        <f>VLOOKUP(I120,'Stratification Schemes'!$J$2:$L$3,3,TRUE)</f>
        <v>10.42</v>
      </c>
      <c r="L120" s="36">
        <f t="shared" si="12"/>
        <v>2</v>
      </c>
      <c r="M120" s="36" t="s">
        <v>35</v>
      </c>
    </row>
    <row r="121" spans="1:15" x14ac:dyDescent="0.25">
      <c r="A121" s="85">
        <v>41078</v>
      </c>
      <c r="B121" s="13">
        <v>0.50672453703703701</v>
      </c>
      <c r="C121" s="89">
        <f t="shared" si="13"/>
        <v>41078.506724537037</v>
      </c>
      <c r="D121" s="82" t="s">
        <v>16</v>
      </c>
      <c r="E121" s="82">
        <f t="shared" si="11"/>
        <v>1</v>
      </c>
      <c r="F121" s="48">
        <v>2.77</v>
      </c>
      <c r="G121" s="82">
        <v>68.8</v>
      </c>
      <c r="H121" s="82">
        <v>1</v>
      </c>
      <c r="I121" s="82">
        <v>2</v>
      </c>
      <c r="J121" s="36">
        <f>VLOOKUP(I121,'Stratification Schemes'!$J$2:$L$3,2,TRUE)</f>
        <v>9.59</v>
      </c>
      <c r="K121" s="36">
        <f>VLOOKUP(I121,'Stratification Schemes'!$J$2:$L$3,3,TRUE)</f>
        <v>10.42</v>
      </c>
      <c r="L121" s="36">
        <f t="shared" si="12"/>
        <v>2</v>
      </c>
      <c r="M121" s="36" t="s">
        <v>35</v>
      </c>
    </row>
    <row r="122" spans="1:15" x14ac:dyDescent="0.25">
      <c r="A122" s="85">
        <v>41078</v>
      </c>
      <c r="B122" s="13">
        <v>0.71111111111111114</v>
      </c>
      <c r="C122" s="89">
        <f t="shared" si="13"/>
        <v>41078.711111111108</v>
      </c>
      <c r="D122" s="82" t="s">
        <v>16</v>
      </c>
      <c r="E122" s="82">
        <f t="shared" si="11"/>
        <v>1</v>
      </c>
      <c r="F122" s="48">
        <v>3.3</v>
      </c>
      <c r="G122" s="82">
        <v>62.4</v>
      </c>
      <c r="H122" s="82">
        <v>1</v>
      </c>
      <c r="I122" s="82">
        <v>2</v>
      </c>
      <c r="J122" s="36">
        <f>VLOOKUP(I122,'Stratification Schemes'!$J$2:$L$3,2,TRUE)</f>
        <v>9.59</v>
      </c>
      <c r="K122" s="36">
        <f>VLOOKUP(I122,'Stratification Schemes'!$J$2:$L$3,3,TRUE)</f>
        <v>10.42</v>
      </c>
      <c r="L122" s="36">
        <f t="shared" si="12"/>
        <v>2</v>
      </c>
      <c r="M122" s="36" t="s">
        <v>35</v>
      </c>
    </row>
    <row r="123" spans="1:15" x14ac:dyDescent="0.25">
      <c r="A123" s="85">
        <v>41078</v>
      </c>
      <c r="B123" s="13">
        <v>0.7353587962962963</v>
      </c>
      <c r="C123" s="89">
        <f t="shared" si="13"/>
        <v>41078.735358796293</v>
      </c>
      <c r="D123" s="82" t="s">
        <v>16</v>
      </c>
      <c r="E123" s="82">
        <f t="shared" si="11"/>
        <v>1</v>
      </c>
      <c r="F123" s="48">
        <v>3.99</v>
      </c>
      <c r="G123" s="82">
        <v>67.7</v>
      </c>
      <c r="H123" s="82">
        <v>1</v>
      </c>
      <c r="I123" s="82">
        <v>2</v>
      </c>
      <c r="J123" s="36">
        <f>VLOOKUP(I123,'Stratification Schemes'!$J$2:$L$3,2,TRUE)</f>
        <v>9.59</v>
      </c>
      <c r="K123" s="36">
        <f>VLOOKUP(I123,'Stratification Schemes'!$J$2:$L$3,3,TRUE)</f>
        <v>10.42</v>
      </c>
      <c r="L123" s="36">
        <f t="shared" si="12"/>
        <v>2</v>
      </c>
      <c r="M123" s="36" t="s">
        <v>35</v>
      </c>
    </row>
    <row r="124" spans="1:15" x14ac:dyDescent="0.25">
      <c r="A124" s="85">
        <v>41078</v>
      </c>
      <c r="B124" s="13">
        <v>0.89637731481481486</v>
      </c>
      <c r="C124" s="89">
        <f t="shared" si="13"/>
        <v>41078.896377314813</v>
      </c>
      <c r="D124" s="82" t="s">
        <v>16</v>
      </c>
      <c r="E124" s="82">
        <f t="shared" si="11"/>
        <v>1</v>
      </c>
      <c r="F124" s="48">
        <v>5.85</v>
      </c>
      <c r="G124" s="82">
        <v>109.1</v>
      </c>
      <c r="H124" s="82">
        <v>1</v>
      </c>
      <c r="I124" s="82">
        <v>2</v>
      </c>
      <c r="J124" s="36">
        <f>VLOOKUP(I124,'Stratification Schemes'!$J$2:$L$3,2,TRUE)</f>
        <v>9.59</v>
      </c>
      <c r="K124" s="36">
        <f>VLOOKUP(I124,'Stratification Schemes'!$J$2:$L$3,3,TRUE)</f>
        <v>10.42</v>
      </c>
      <c r="L124" s="36">
        <f t="shared" si="12"/>
        <v>2</v>
      </c>
      <c r="M124" s="36" t="s">
        <v>35</v>
      </c>
    </row>
    <row r="125" spans="1:15" x14ac:dyDescent="0.25">
      <c r="A125" s="85">
        <v>41078</v>
      </c>
      <c r="B125" s="13">
        <v>0.9197685185185186</v>
      </c>
      <c r="C125" s="89">
        <f t="shared" si="13"/>
        <v>41078.919768518521</v>
      </c>
      <c r="D125" s="82" t="s">
        <v>16</v>
      </c>
      <c r="E125" s="82">
        <f t="shared" si="11"/>
        <v>1</v>
      </c>
      <c r="F125" s="48">
        <v>7.87</v>
      </c>
      <c r="G125" s="82">
        <v>97.8</v>
      </c>
      <c r="H125" s="82">
        <v>1</v>
      </c>
      <c r="I125" s="82">
        <v>2</v>
      </c>
      <c r="J125" s="36">
        <f>VLOOKUP(I125,'Stratification Schemes'!$J$2:$L$3,2,TRUE)</f>
        <v>9.59</v>
      </c>
      <c r="K125" s="36">
        <f>VLOOKUP(I125,'Stratification Schemes'!$J$2:$L$3,3,TRUE)</f>
        <v>10.42</v>
      </c>
      <c r="L125" s="36">
        <f t="shared" si="12"/>
        <v>2</v>
      </c>
      <c r="M125" s="36" t="s">
        <v>35</v>
      </c>
    </row>
    <row r="126" spans="1:15" x14ac:dyDescent="0.25">
      <c r="A126" s="85">
        <v>41078</v>
      </c>
      <c r="B126" s="13">
        <v>0.95876157407407403</v>
      </c>
      <c r="C126" s="89">
        <f t="shared" si="13"/>
        <v>41078.958761574075</v>
      </c>
      <c r="D126" s="82" t="s">
        <v>16</v>
      </c>
      <c r="E126" s="82">
        <f t="shared" si="11"/>
        <v>1</v>
      </c>
      <c r="F126" s="48">
        <v>7.59</v>
      </c>
      <c r="G126" s="82">
        <v>112.6</v>
      </c>
      <c r="H126" s="82">
        <v>1</v>
      </c>
      <c r="I126" s="82">
        <v>2</v>
      </c>
      <c r="J126" s="36">
        <f>VLOOKUP(I126,'Stratification Schemes'!$J$2:$L$3,2,TRUE)</f>
        <v>9.59</v>
      </c>
      <c r="K126" s="36">
        <f>VLOOKUP(I126,'Stratification Schemes'!$J$2:$L$3,3,TRUE)</f>
        <v>10.42</v>
      </c>
      <c r="L126" s="36">
        <f t="shared" si="12"/>
        <v>2</v>
      </c>
      <c r="M126" s="36" t="s">
        <v>35</v>
      </c>
    </row>
    <row r="127" spans="1:15" x14ac:dyDescent="0.25">
      <c r="A127" s="85">
        <v>41078</v>
      </c>
      <c r="B127" s="13">
        <v>0.96097222222222223</v>
      </c>
      <c r="C127" s="89">
        <f t="shared" si="13"/>
        <v>41078.960972222223</v>
      </c>
      <c r="D127" s="82" t="s">
        <v>16</v>
      </c>
      <c r="E127" s="82">
        <f t="shared" si="11"/>
        <v>1</v>
      </c>
      <c r="F127" s="48">
        <v>8.84</v>
      </c>
      <c r="G127" s="82">
        <v>129.1</v>
      </c>
      <c r="H127" s="82">
        <v>1</v>
      </c>
      <c r="I127" s="82">
        <v>2</v>
      </c>
      <c r="J127" s="36">
        <f>VLOOKUP(I127,'Stratification Schemes'!$J$2:$L$3,2,TRUE)</f>
        <v>9.59</v>
      </c>
      <c r="K127" s="36">
        <f>VLOOKUP(I127,'Stratification Schemes'!$J$2:$L$3,3,TRUE)</f>
        <v>10.42</v>
      </c>
      <c r="L127" s="36">
        <f t="shared" si="12"/>
        <v>2</v>
      </c>
      <c r="M127" s="36" t="s">
        <v>35</v>
      </c>
    </row>
    <row r="128" spans="1:15" x14ac:dyDescent="0.25">
      <c r="A128" s="85">
        <v>41079</v>
      </c>
      <c r="B128" s="13">
        <v>2.3287037037037037E-2</v>
      </c>
      <c r="C128" s="89">
        <f t="shared" si="13"/>
        <v>41079.023287037038</v>
      </c>
      <c r="D128" s="82" t="s">
        <v>16</v>
      </c>
      <c r="E128" s="82">
        <f t="shared" si="11"/>
        <v>1</v>
      </c>
      <c r="F128" s="48">
        <v>1.47</v>
      </c>
      <c r="G128" s="82">
        <v>37.9</v>
      </c>
      <c r="H128" s="82">
        <v>1</v>
      </c>
      <c r="I128" s="82">
        <v>2</v>
      </c>
      <c r="J128" s="36">
        <f>VLOOKUP(I128,'Stratification Schemes'!$J$2:$L$3,2,TRUE)</f>
        <v>9.59</v>
      </c>
      <c r="K128" s="36">
        <f>VLOOKUP(I128,'Stratification Schemes'!$J$2:$L$3,3,TRUE)</f>
        <v>10.42</v>
      </c>
      <c r="L128" s="36">
        <f t="shared" si="12"/>
        <v>2</v>
      </c>
      <c r="M128" s="36" t="s">
        <v>35</v>
      </c>
      <c r="N128" s="54" t="s">
        <v>54</v>
      </c>
      <c r="O128" s="43"/>
    </row>
    <row r="129" spans="1:20" x14ac:dyDescent="0.25">
      <c r="A129" s="85">
        <v>41079</v>
      </c>
      <c r="B129" s="13">
        <v>2.3483796296296298E-2</v>
      </c>
      <c r="C129" s="89">
        <f t="shared" si="13"/>
        <v>41079.0234837963</v>
      </c>
      <c r="D129" s="82" t="s">
        <v>16</v>
      </c>
      <c r="E129" s="82">
        <f t="shared" si="11"/>
        <v>1</v>
      </c>
      <c r="F129" s="48">
        <v>5.17</v>
      </c>
      <c r="G129" s="82">
        <v>93.1</v>
      </c>
      <c r="H129" s="82">
        <v>1</v>
      </c>
      <c r="I129" s="82">
        <v>2</v>
      </c>
      <c r="J129" s="36">
        <f>VLOOKUP(I129,'Stratification Schemes'!$J$2:$L$3,2,TRUE)</f>
        <v>9.59</v>
      </c>
      <c r="K129" s="36">
        <f>VLOOKUP(I129,'Stratification Schemes'!$J$2:$L$3,3,TRUE)</f>
        <v>10.42</v>
      </c>
      <c r="L129" s="36">
        <f t="shared" si="12"/>
        <v>2</v>
      </c>
      <c r="M129" s="36" t="s">
        <v>35</v>
      </c>
      <c r="N129" s="54" t="s">
        <v>55</v>
      </c>
      <c r="O129" s="43"/>
    </row>
    <row r="130" spans="1:20" x14ac:dyDescent="0.25">
      <c r="A130" s="85">
        <v>41079</v>
      </c>
      <c r="B130" s="13">
        <v>7.2037037037037038E-2</v>
      </c>
      <c r="C130" s="89">
        <f t="shared" si="13"/>
        <v>41079.07203703704</v>
      </c>
      <c r="D130" s="82" t="s">
        <v>16</v>
      </c>
      <c r="E130" s="82">
        <f t="shared" ref="E130:E132" si="14">IF(D130="Up", 1, -2)</f>
        <v>1</v>
      </c>
      <c r="F130" s="48">
        <v>4.28</v>
      </c>
      <c r="G130" s="82">
        <v>96.7</v>
      </c>
      <c r="H130" s="82">
        <v>1</v>
      </c>
      <c r="I130" s="82">
        <v>2</v>
      </c>
      <c r="J130" s="36">
        <f>VLOOKUP(I130,'Stratification Schemes'!$J$2:$L$3,2,TRUE)</f>
        <v>9.59</v>
      </c>
      <c r="K130" s="36">
        <f>VLOOKUP(I130,'Stratification Schemes'!$J$2:$L$3,3,TRUE)</f>
        <v>10.42</v>
      </c>
      <c r="L130" s="36">
        <f t="shared" ref="L130:L161" si="15">IF(AND(F130&gt;J130,F130&lt;K130),1*E130,2*E130)</f>
        <v>2</v>
      </c>
      <c r="M130" s="36" t="s">
        <v>35</v>
      </c>
    </row>
    <row r="131" spans="1:20" x14ac:dyDescent="0.25">
      <c r="A131" s="85">
        <v>41079</v>
      </c>
      <c r="B131" s="13">
        <v>0.10715277777777778</v>
      </c>
      <c r="C131" s="89">
        <f t="shared" si="13"/>
        <v>41079.107152777775</v>
      </c>
      <c r="D131" s="82" t="s">
        <v>16</v>
      </c>
      <c r="E131" s="82">
        <f t="shared" si="14"/>
        <v>1</v>
      </c>
      <c r="F131" s="48">
        <v>2.86</v>
      </c>
      <c r="G131" s="82">
        <v>77.2</v>
      </c>
      <c r="H131" s="82">
        <v>1</v>
      </c>
      <c r="I131" s="82">
        <v>2</v>
      </c>
      <c r="J131" s="36">
        <f>VLOOKUP(I131,'Stratification Schemes'!$J$2:$L$3,2,TRUE)</f>
        <v>9.59</v>
      </c>
      <c r="K131" s="36">
        <f>VLOOKUP(I131,'Stratification Schemes'!$J$2:$L$3,3,TRUE)</f>
        <v>10.42</v>
      </c>
      <c r="L131" s="36">
        <f t="shared" si="15"/>
        <v>2</v>
      </c>
      <c r="M131" s="36" t="s">
        <v>35</v>
      </c>
    </row>
    <row r="132" spans="1:20" x14ac:dyDescent="0.25">
      <c r="A132" s="85">
        <v>41079</v>
      </c>
      <c r="B132" s="13">
        <v>0.11055555555555556</v>
      </c>
      <c r="C132" s="89">
        <f t="shared" si="13"/>
        <v>41079.110555555555</v>
      </c>
      <c r="D132" s="82" t="s">
        <v>16</v>
      </c>
      <c r="E132" s="82">
        <f t="shared" si="14"/>
        <v>1</v>
      </c>
      <c r="F132" s="48">
        <v>3.67</v>
      </c>
      <c r="G132" s="82">
        <v>104.8</v>
      </c>
      <c r="H132" s="82">
        <v>1</v>
      </c>
      <c r="I132" s="82">
        <v>2</v>
      </c>
      <c r="J132" s="36">
        <f>VLOOKUP(I132,'Stratification Schemes'!$J$2:$L$3,2,TRUE)</f>
        <v>9.59</v>
      </c>
      <c r="K132" s="36">
        <f>VLOOKUP(I132,'Stratification Schemes'!$J$2:$L$3,3,TRUE)</f>
        <v>10.42</v>
      </c>
      <c r="L132" s="36">
        <f t="shared" si="15"/>
        <v>2</v>
      </c>
      <c r="M132" s="36" t="s">
        <v>35</v>
      </c>
    </row>
    <row r="133" spans="1:20" x14ac:dyDescent="0.25">
      <c r="A133" s="85">
        <v>41080</v>
      </c>
      <c r="B133" s="13">
        <v>0.15508101851851852</v>
      </c>
      <c r="C133" s="89">
        <f t="shared" si="13"/>
        <v>41080.155081018522</v>
      </c>
      <c r="D133" s="82" t="s">
        <v>16</v>
      </c>
      <c r="E133" s="82">
        <v>1</v>
      </c>
      <c r="F133" s="48">
        <v>3.32</v>
      </c>
      <c r="G133" s="82">
        <v>73.599999999999994</v>
      </c>
      <c r="H133" s="82">
        <v>1</v>
      </c>
      <c r="I133" s="82">
        <v>2</v>
      </c>
      <c r="J133" s="36">
        <f>VLOOKUP(I133,'Stratification Schemes'!$J$2:$L$3,2,TRUE)</f>
        <v>9.59</v>
      </c>
      <c r="K133" s="36">
        <f>VLOOKUP(I133,'Stratification Schemes'!$J$2:$L$3,3,TRUE)</f>
        <v>10.42</v>
      </c>
      <c r="L133" s="36">
        <f t="shared" si="15"/>
        <v>2</v>
      </c>
      <c r="M133" s="36" t="s">
        <v>44</v>
      </c>
    </row>
    <row r="134" spans="1:20" x14ac:dyDescent="0.25">
      <c r="A134" s="86">
        <v>41081</v>
      </c>
      <c r="B134" s="50">
        <v>0.5</v>
      </c>
      <c r="C134" s="89">
        <f t="shared" si="13"/>
        <v>41081.5</v>
      </c>
      <c r="D134" s="82" t="s">
        <v>16</v>
      </c>
      <c r="E134" s="60">
        <v>7</v>
      </c>
      <c r="F134" s="48">
        <v>999</v>
      </c>
      <c r="G134" s="82">
        <v>999</v>
      </c>
      <c r="H134" s="82">
        <v>1</v>
      </c>
      <c r="I134" s="82">
        <v>2</v>
      </c>
      <c r="J134" s="53">
        <f>VLOOKUP(I134,'Stratification Schemes'!$J$2:$L$3,2,TRUE)</f>
        <v>9.59</v>
      </c>
      <c r="K134" s="53">
        <f>VLOOKUP(I134,'Stratification Schemes'!$J$2:$L$3,3,TRUE)</f>
        <v>10.42</v>
      </c>
      <c r="L134" s="53">
        <f t="shared" si="15"/>
        <v>14</v>
      </c>
      <c r="M134" s="53" t="s">
        <v>44</v>
      </c>
      <c r="N134" s="55" t="s">
        <v>46</v>
      </c>
    </row>
    <row r="135" spans="1:20" x14ac:dyDescent="0.25">
      <c r="A135" s="86">
        <v>41082</v>
      </c>
      <c r="B135" s="50">
        <v>0.5</v>
      </c>
      <c r="C135" s="89">
        <f t="shared" si="13"/>
        <v>41082.5</v>
      </c>
      <c r="D135" s="82" t="s">
        <v>16</v>
      </c>
      <c r="E135" s="60">
        <v>7</v>
      </c>
      <c r="F135" s="48">
        <v>999</v>
      </c>
      <c r="G135" s="82">
        <v>999</v>
      </c>
      <c r="H135" s="82">
        <v>1</v>
      </c>
      <c r="I135" s="82">
        <v>2</v>
      </c>
      <c r="J135" s="53">
        <f>VLOOKUP(I135,'Stratification Schemes'!$J$2:$L$3,2,TRUE)</f>
        <v>9.59</v>
      </c>
      <c r="K135" s="53">
        <f>VLOOKUP(I135,'Stratification Schemes'!$J$2:$L$3,3,TRUE)</f>
        <v>10.42</v>
      </c>
      <c r="L135" s="53">
        <f t="shared" si="15"/>
        <v>14</v>
      </c>
      <c r="M135" s="53" t="s">
        <v>44</v>
      </c>
      <c r="N135" s="55" t="s">
        <v>46</v>
      </c>
    </row>
    <row r="136" spans="1:20" x14ac:dyDescent="0.25">
      <c r="A136" s="86">
        <v>41083</v>
      </c>
      <c r="B136" s="50">
        <v>0.5</v>
      </c>
      <c r="C136" s="89">
        <f t="shared" si="13"/>
        <v>41083.5</v>
      </c>
      <c r="D136" s="82" t="s">
        <v>16</v>
      </c>
      <c r="E136" s="60">
        <v>7</v>
      </c>
      <c r="F136" s="48">
        <v>999</v>
      </c>
      <c r="G136" s="82">
        <v>999</v>
      </c>
      <c r="H136" s="82">
        <v>1</v>
      </c>
      <c r="I136" s="82">
        <v>2</v>
      </c>
      <c r="J136" s="53">
        <f>VLOOKUP(I136,'Stratification Schemes'!$J$2:$L$3,2,TRUE)</f>
        <v>9.59</v>
      </c>
      <c r="K136" s="53">
        <f>VLOOKUP(I136,'Stratification Schemes'!$J$2:$L$3,3,TRUE)</f>
        <v>10.42</v>
      </c>
      <c r="L136" s="53">
        <f t="shared" si="15"/>
        <v>14</v>
      </c>
      <c r="M136" s="53" t="s">
        <v>44</v>
      </c>
      <c r="N136" s="55" t="s">
        <v>46</v>
      </c>
    </row>
    <row r="137" spans="1:20" x14ac:dyDescent="0.25">
      <c r="A137" s="86">
        <v>41084</v>
      </c>
      <c r="B137" s="50">
        <v>0.5</v>
      </c>
      <c r="C137" s="89">
        <f t="shared" si="13"/>
        <v>41084.5</v>
      </c>
      <c r="D137" s="82" t="s">
        <v>16</v>
      </c>
      <c r="E137" s="60">
        <v>7</v>
      </c>
      <c r="F137" s="48">
        <v>999</v>
      </c>
      <c r="G137" s="82">
        <v>999</v>
      </c>
      <c r="H137" s="82">
        <v>1</v>
      </c>
      <c r="I137" s="82">
        <v>2</v>
      </c>
      <c r="J137" s="53">
        <f>VLOOKUP(I137,'Stratification Schemes'!$J$2:$L$3,2,TRUE)</f>
        <v>9.59</v>
      </c>
      <c r="K137" s="53">
        <f>VLOOKUP(I137,'Stratification Schemes'!$J$2:$L$3,3,TRUE)</f>
        <v>10.42</v>
      </c>
      <c r="L137" s="53">
        <f t="shared" si="15"/>
        <v>14</v>
      </c>
      <c r="M137" s="53" t="s">
        <v>44</v>
      </c>
      <c r="N137" s="55" t="s">
        <v>46</v>
      </c>
    </row>
    <row r="138" spans="1:20" x14ac:dyDescent="0.25">
      <c r="A138" s="86">
        <v>41085</v>
      </c>
      <c r="B138" s="50">
        <v>0.5</v>
      </c>
      <c r="C138" s="89">
        <f t="shared" si="13"/>
        <v>41085.5</v>
      </c>
      <c r="D138" s="82" t="s">
        <v>16</v>
      </c>
      <c r="E138" s="60">
        <v>7</v>
      </c>
      <c r="F138" s="48">
        <v>999</v>
      </c>
      <c r="G138" s="82">
        <v>999</v>
      </c>
      <c r="H138" s="82">
        <v>1</v>
      </c>
      <c r="I138" s="82">
        <v>2</v>
      </c>
      <c r="J138" s="53">
        <f>VLOOKUP(I138,'Stratification Schemes'!$J$2:$L$3,2,TRUE)</f>
        <v>9.59</v>
      </c>
      <c r="K138" s="53">
        <f>VLOOKUP(I138,'Stratification Schemes'!$J$2:$L$3,3,TRUE)</f>
        <v>10.42</v>
      </c>
      <c r="L138" s="53">
        <f t="shared" si="15"/>
        <v>14</v>
      </c>
      <c r="M138" s="53" t="s">
        <v>44</v>
      </c>
      <c r="N138" s="55" t="s">
        <v>46</v>
      </c>
    </row>
    <row r="139" spans="1:20" x14ac:dyDescent="0.25">
      <c r="A139" s="86">
        <v>41086</v>
      </c>
      <c r="B139" s="50">
        <v>0.5</v>
      </c>
      <c r="C139" s="89">
        <f t="shared" si="13"/>
        <v>41086.5</v>
      </c>
      <c r="D139" s="82" t="s">
        <v>16</v>
      </c>
      <c r="E139" s="60">
        <v>7</v>
      </c>
      <c r="F139" s="48">
        <v>999</v>
      </c>
      <c r="G139" s="82">
        <v>999</v>
      </c>
      <c r="H139" s="82">
        <v>1</v>
      </c>
      <c r="I139" s="82">
        <v>2</v>
      </c>
      <c r="J139" s="53">
        <f>VLOOKUP(I139,'Stratification Schemes'!$J$2:$L$3,2,TRUE)</f>
        <v>9.59</v>
      </c>
      <c r="K139" s="53">
        <f>VLOOKUP(I139,'Stratification Schemes'!$J$2:$L$3,3,TRUE)</f>
        <v>10.42</v>
      </c>
      <c r="L139" s="53">
        <f t="shared" si="15"/>
        <v>14</v>
      </c>
      <c r="M139" s="53" t="s">
        <v>44</v>
      </c>
      <c r="N139" s="55" t="s">
        <v>46</v>
      </c>
    </row>
    <row r="140" spans="1:20" x14ac:dyDescent="0.25">
      <c r="A140" s="86">
        <v>41087</v>
      </c>
      <c r="B140" s="50">
        <v>0.5</v>
      </c>
      <c r="C140" s="89">
        <f t="shared" si="13"/>
        <v>41087.5</v>
      </c>
      <c r="D140" s="82" t="s">
        <v>16</v>
      </c>
      <c r="E140" s="60">
        <v>7</v>
      </c>
      <c r="F140" s="48">
        <v>999</v>
      </c>
      <c r="G140" s="82">
        <v>999</v>
      </c>
      <c r="H140" s="82">
        <v>1</v>
      </c>
      <c r="I140" s="82">
        <v>2</v>
      </c>
      <c r="J140" s="53">
        <f>VLOOKUP(I140,'Stratification Schemes'!$J$2:$L$3,2,TRUE)</f>
        <v>9.59</v>
      </c>
      <c r="K140" s="53">
        <f>VLOOKUP(I140,'Stratification Schemes'!$J$2:$L$3,3,TRUE)</f>
        <v>10.42</v>
      </c>
      <c r="L140" s="53">
        <f t="shared" si="15"/>
        <v>14</v>
      </c>
      <c r="M140" s="53" t="s">
        <v>44</v>
      </c>
      <c r="N140" s="55" t="s">
        <v>46</v>
      </c>
    </row>
    <row r="141" spans="1:20" x14ac:dyDescent="0.25">
      <c r="A141" s="86">
        <v>41088</v>
      </c>
      <c r="B141" s="50">
        <v>0.5</v>
      </c>
      <c r="C141" s="89">
        <f t="shared" si="13"/>
        <v>41088.5</v>
      </c>
      <c r="D141" s="82" t="s">
        <v>16</v>
      </c>
      <c r="E141" s="60">
        <v>7</v>
      </c>
      <c r="F141" s="48">
        <v>999</v>
      </c>
      <c r="G141" s="82">
        <v>999</v>
      </c>
      <c r="H141" s="82">
        <v>1</v>
      </c>
      <c r="I141" s="82">
        <v>2</v>
      </c>
      <c r="J141" s="53">
        <f>VLOOKUP(I141,'Stratification Schemes'!$J$2:$L$3,2,TRUE)</f>
        <v>9.59</v>
      </c>
      <c r="K141" s="53">
        <f>VLOOKUP(I141,'Stratification Schemes'!$J$2:$L$3,3,TRUE)</f>
        <v>10.42</v>
      </c>
      <c r="L141" s="53">
        <f t="shared" si="15"/>
        <v>14</v>
      </c>
      <c r="M141" s="53" t="s">
        <v>44</v>
      </c>
      <c r="N141" s="55" t="s">
        <v>46</v>
      </c>
    </row>
    <row r="142" spans="1:20" x14ac:dyDescent="0.25">
      <c r="A142" s="86">
        <v>41089</v>
      </c>
      <c r="B142" s="50">
        <v>0.5</v>
      </c>
      <c r="C142" s="89">
        <f t="shared" si="13"/>
        <v>41089.5</v>
      </c>
      <c r="D142" s="82" t="s">
        <v>16</v>
      </c>
      <c r="E142" s="60">
        <v>7</v>
      </c>
      <c r="F142" s="48">
        <v>999</v>
      </c>
      <c r="G142" s="82">
        <v>999</v>
      </c>
      <c r="H142" s="82">
        <v>1</v>
      </c>
      <c r="I142" s="82">
        <v>2</v>
      </c>
      <c r="J142" s="53">
        <f>VLOOKUP(I142,'Stratification Schemes'!$J$2:$L$3,2,TRUE)</f>
        <v>9.59</v>
      </c>
      <c r="K142" s="53">
        <f>VLOOKUP(I142,'Stratification Schemes'!$J$2:$L$3,3,TRUE)</f>
        <v>10.42</v>
      </c>
      <c r="L142" s="53">
        <f t="shared" si="15"/>
        <v>14</v>
      </c>
      <c r="M142" s="53" t="s">
        <v>44</v>
      </c>
      <c r="N142" s="55" t="s">
        <v>46</v>
      </c>
    </row>
    <row r="143" spans="1:20" x14ac:dyDescent="0.25">
      <c r="A143" s="86">
        <v>41090</v>
      </c>
      <c r="B143" s="50">
        <v>0.5</v>
      </c>
      <c r="C143" s="89">
        <f t="shared" ref="C143:C144" si="16">B143+A143</f>
        <v>41090.5</v>
      </c>
      <c r="D143" s="82" t="s">
        <v>16</v>
      </c>
      <c r="E143" s="43">
        <v>10</v>
      </c>
      <c r="F143" s="48">
        <v>999</v>
      </c>
      <c r="G143" s="82">
        <v>999</v>
      </c>
      <c r="H143" s="56">
        <v>1</v>
      </c>
      <c r="I143" s="56">
        <v>2</v>
      </c>
      <c r="J143" s="56">
        <f>VLOOKUP(I143,'Stratification Schemes'!$J$2:$L$3,2,TRUE)</f>
        <v>9.59</v>
      </c>
      <c r="K143" s="56">
        <f>VLOOKUP(I143,'Stratification Schemes'!$J$2:$L$3,3,TRUE)</f>
        <v>10.42</v>
      </c>
      <c r="L143" s="56">
        <f t="shared" si="15"/>
        <v>20</v>
      </c>
      <c r="M143" s="56" t="s">
        <v>44</v>
      </c>
      <c r="N143" s="54" t="s">
        <v>60</v>
      </c>
      <c r="O143" s="46"/>
      <c r="P143" s="43"/>
      <c r="T143" s="73" t="s">
        <v>228</v>
      </c>
    </row>
    <row r="144" spans="1:20" x14ac:dyDescent="0.25">
      <c r="A144" s="86">
        <v>41091</v>
      </c>
      <c r="B144" s="50">
        <v>0.5</v>
      </c>
      <c r="C144" s="89">
        <f t="shared" si="16"/>
        <v>41091.5</v>
      </c>
      <c r="D144" s="82" t="s">
        <v>16</v>
      </c>
      <c r="E144" s="43">
        <v>12</v>
      </c>
      <c r="F144" s="48">
        <v>999</v>
      </c>
      <c r="G144" s="82">
        <v>999</v>
      </c>
      <c r="H144" s="56">
        <v>1</v>
      </c>
      <c r="I144" s="56">
        <v>2</v>
      </c>
      <c r="J144" s="56">
        <f>VLOOKUP(I144,'Stratification Schemes'!$J$2:$L$3,2,TRUE)</f>
        <v>9.59</v>
      </c>
      <c r="K144" s="56">
        <f>VLOOKUP(I144,'Stratification Schemes'!$J$2:$L$3,3,TRUE)</f>
        <v>10.42</v>
      </c>
      <c r="L144" s="56">
        <f t="shared" si="15"/>
        <v>24</v>
      </c>
      <c r="M144" s="56" t="s">
        <v>44</v>
      </c>
      <c r="N144" s="54" t="s">
        <v>60</v>
      </c>
      <c r="O144" s="46"/>
      <c r="P144" s="43"/>
    </row>
    <row r="145" spans="1:18" x14ac:dyDescent="0.25">
      <c r="A145" s="85">
        <v>41092</v>
      </c>
      <c r="B145" s="13">
        <v>0.10650462962962963</v>
      </c>
      <c r="C145" s="89">
        <f t="shared" ref="C145:C176" si="17">B145+A145</f>
        <v>41092.106504629628</v>
      </c>
      <c r="D145" s="82" t="s">
        <v>16</v>
      </c>
      <c r="E145" s="82">
        <v>1</v>
      </c>
      <c r="F145" s="48">
        <v>1.98</v>
      </c>
      <c r="G145" s="82">
        <v>147.6</v>
      </c>
      <c r="H145" s="82">
        <v>1</v>
      </c>
      <c r="I145" s="82">
        <v>2</v>
      </c>
      <c r="J145" s="36">
        <f>VLOOKUP(I145,'Stratification Schemes'!$J$2:$L$3,2,TRUE)</f>
        <v>9.59</v>
      </c>
      <c r="K145" s="36">
        <f>VLOOKUP(I145,'Stratification Schemes'!$J$2:$L$3,3,TRUE)</f>
        <v>10.42</v>
      </c>
      <c r="L145" s="36">
        <f t="shared" si="15"/>
        <v>2</v>
      </c>
      <c r="M145" s="36" t="s">
        <v>44</v>
      </c>
      <c r="N145" s="54" t="s">
        <v>61</v>
      </c>
      <c r="O145" s="43"/>
      <c r="P145" s="43"/>
      <c r="Q145" s="43"/>
      <c r="R145" s="43"/>
    </row>
    <row r="146" spans="1:18" x14ac:dyDescent="0.25">
      <c r="A146" s="85">
        <v>41092</v>
      </c>
      <c r="B146" s="13">
        <v>0.38039351851851855</v>
      </c>
      <c r="C146" s="89">
        <f t="shared" si="17"/>
        <v>41092.380393518521</v>
      </c>
      <c r="D146" s="82" t="s">
        <v>16</v>
      </c>
      <c r="E146" s="82">
        <v>1</v>
      </c>
      <c r="F146" s="48">
        <v>2.27</v>
      </c>
      <c r="G146" s="82">
        <v>122.3</v>
      </c>
      <c r="H146" s="82">
        <v>1</v>
      </c>
      <c r="I146" s="82">
        <v>2</v>
      </c>
      <c r="J146" s="36">
        <f>VLOOKUP(I146,'Stratification Schemes'!$J$2:$L$3,2,TRUE)</f>
        <v>9.59</v>
      </c>
      <c r="K146" s="36">
        <f>VLOOKUP(I146,'Stratification Schemes'!$J$2:$L$3,3,TRUE)</f>
        <v>10.42</v>
      </c>
      <c r="L146" s="36">
        <f t="shared" si="15"/>
        <v>2</v>
      </c>
      <c r="M146" s="36" t="s">
        <v>44</v>
      </c>
    </row>
    <row r="147" spans="1:18" x14ac:dyDescent="0.25">
      <c r="A147" s="85">
        <v>41092</v>
      </c>
      <c r="B147" s="13">
        <v>0.46806712962962965</v>
      </c>
      <c r="C147" s="89">
        <f t="shared" si="17"/>
        <v>41092.46806712963</v>
      </c>
      <c r="D147" s="82" t="s">
        <v>16</v>
      </c>
      <c r="E147" s="82">
        <v>1</v>
      </c>
      <c r="F147" s="48">
        <v>3.85</v>
      </c>
      <c r="G147" s="82">
        <v>75.2</v>
      </c>
      <c r="H147" s="82">
        <v>1</v>
      </c>
      <c r="I147" s="82">
        <v>2</v>
      </c>
      <c r="J147" s="36">
        <f>VLOOKUP(I147,'Stratification Schemes'!$J$2:$L$3,2,TRUE)</f>
        <v>9.59</v>
      </c>
      <c r="K147" s="36">
        <f>VLOOKUP(I147,'Stratification Schemes'!$J$2:$L$3,3,TRUE)</f>
        <v>10.42</v>
      </c>
      <c r="L147" s="36">
        <f t="shared" si="15"/>
        <v>2</v>
      </c>
      <c r="M147" s="36" t="s">
        <v>44</v>
      </c>
    </row>
    <row r="148" spans="1:18" x14ac:dyDescent="0.25">
      <c r="A148" s="85">
        <v>41092</v>
      </c>
      <c r="B148" s="13">
        <v>0.6971180555555555</v>
      </c>
      <c r="C148" s="89">
        <f t="shared" si="17"/>
        <v>41092.697118055556</v>
      </c>
      <c r="D148" s="82" t="s">
        <v>16</v>
      </c>
      <c r="E148" s="82">
        <v>1</v>
      </c>
      <c r="F148" s="48">
        <v>2.81</v>
      </c>
      <c r="G148" s="82">
        <v>85.5</v>
      </c>
      <c r="H148" s="82">
        <v>1</v>
      </c>
      <c r="I148" s="82">
        <v>2</v>
      </c>
      <c r="J148" s="36">
        <f>VLOOKUP(I148,'Stratification Schemes'!$J$2:$L$3,2,TRUE)</f>
        <v>9.59</v>
      </c>
      <c r="K148" s="36">
        <f>VLOOKUP(I148,'Stratification Schemes'!$J$2:$L$3,3,TRUE)</f>
        <v>10.42</v>
      </c>
      <c r="L148" s="36">
        <f t="shared" si="15"/>
        <v>2</v>
      </c>
      <c r="M148" s="36" t="s">
        <v>44</v>
      </c>
    </row>
    <row r="149" spans="1:18" x14ac:dyDescent="0.25">
      <c r="A149" s="85">
        <v>41093</v>
      </c>
      <c r="B149" s="13">
        <v>2.388888888888889E-2</v>
      </c>
      <c r="C149" s="89">
        <f t="shared" si="17"/>
        <v>41093.023888888885</v>
      </c>
      <c r="D149" s="82" t="s">
        <v>16</v>
      </c>
      <c r="E149" s="82">
        <v>1</v>
      </c>
      <c r="F149" s="48">
        <v>2.56</v>
      </c>
      <c r="G149" s="82">
        <v>101.5</v>
      </c>
      <c r="H149" s="82">
        <v>1</v>
      </c>
      <c r="I149" s="82">
        <v>2</v>
      </c>
      <c r="J149" s="36">
        <f>VLOOKUP(I149,'Stratification Schemes'!$J$2:$L$3,2,TRUE)</f>
        <v>9.59</v>
      </c>
      <c r="K149" s="36">
        <f>VLOOKUP(I149,'Stratification Schemes'!$J$2:$L$3,3,TRUE)</f>
        <v>10.42</v>
      </c>
      <c r="L149" s="36">
        <f t="shared" si="15"/>
        <v>2</v>
      </c>
      <c r="M149" s="36" t="s">
        <v>44</v>
      </c>
    </row>
    <row r="150" spans="1:18" x14ac:dyDescent="0.25">
      <c r="A150" s="85">
        <v>41093</v>
      </c>
      <c r="B150" s="13">
        <v>3.107638888888889E-2</v>
      </c>
      <c r="C150" s="89">
        <f t="shared" si="17"/>
        <v>41093.031076388892</v>
      </c>
      <c r="D150" s="82" t="s">
        <v>16</v>
      </c>
      <c r="E150" s="82">
        <v>1</v>
      </c>
      <c r="F150" s="48">
        <v>1.56</v>
      </c>
      <c r="G150" s="82">
        <v>119</v>
      </c>
      <c r="H150" s="82">
        <v>1</v>
      </c>
      <c r="I150" s="82">
        <v>2</v>
      </c>
      <c r="J150" s="36">
        <f>VLOOKUP(I150,'Stratification Schemes'!$J$2:$L$3,2,TRUE)</f>
        <v>9.59</v>
      </c>
      <c r="K150" s="36">
        <f>VLOOKUP(I150,'Stratification Schemes'!$J$2:$L$3,3,TRUE)</f>
        <v>10.42</v>
      </c>
      <c r="L150" s="36">
        <f t="shared" si="15"/>
        <v>2</v>
      </c>
      <c r="M150" s="36" t="s">
        <v>44</v>
      </c>
    </row>
    <row r="151" spans="1:18" x14ac:dyDescent="0.25">
      <c r="A151" s="85">
        <v>41093</v>
      </c>
      <c r="B151" s="13">
        <v>0.15437500000000001</v>
      </c>
      <c r="C151" s="89">
        <f t="shared" si="17"/>
        <v>41093.154374999998</v>
      </c>
      <c r="D151" s="82" t="s">
        <v>16</v>
      </c>
      <c r="E151" s="82">
        <v>1</v>
      </c>
      <c r="F151" s="48">
        <v>2.2000000000000002</v>
      </c>
      <c r="G151" s="82">
        <v>109.4</v>
      </c>
      <c r="H151" s="82">
        <v>1</v>
      </c>
      <c r="I151" s="82">
        <v>2</v>
      </c>
      <c r="J151" s="36">
        <f>VLOOKUP(I151,'Stratification Schemes'!$J$2:$L$3,2,TRUE)</f>
        <v>9.59</v>
      </c>
      <c r="K151" s="36">
        <f>VLOOKUP(I151,'Stratification Schemes'!$J$2:$L$3,3,TRUE)</f>
        <v>10.42</v>
      </c>
      <c r="L151" s="36">
        <f t="shared" si="15"/>
        <v>2</v>
      </c>
      <c r="M151" s="36" t="s">
        <v>44</v>
      </c>
    </row>
    <row r="152" spans="1:18" x14ac:dyDescent="0.25">
      <c r="A152" s="85">
        <v>41093</v>
      </c>
      <c r="B152" s="13">
        <v>0.54401620370370374</v>
      </c>
      <c r="C152" s="89">
        <f t="shared" si="17"/>
        <v>41093.544016203705</v>
      </c>
      <c r="D152" s="82" t="s">
        <v>16</v>
      </c>
      <c r="E152" s="82">
        <v>1</v>
      </c>
      <c r="F152" s="48">
        <v>6.93</v>
      </c>
      <c r="G152" s="82">
        <v>86.4</v>
      </c>
      <c r="H152" s="82">
        <v>1</v>
      </c>
      <c r="I152" s="82">
        <v>2</v>
      </c>
      <c r="J152" s="36">
        <f>VLOOKUP(I152,'Stratification Schemes'!$J$2:$L$3,2,TRUE)</f>
        <v>9.59</v>
      </c>
      <c r="K152" s="36">
        <f>VLOOKUP(I152,'Stratification Schemes'!$J$2:$L$3,3,TRUE)</f>
        <v>10.42</v>
      </c>
      <c r="L152" s="36">
        <f t="shared" si="15"/>
        <v>2</v>
      </c>
      <c r="M152" s="36" t="s">
        <v>44</v>
      </c>
    </row>
    <row r="153" spans="1:18" x14ac:dyDescent="0.25">
      <c r="A153" s="85">
        <v>41093</v>
      </c>
      <c r="B153" s="13">
        <v>0.64804398148148146</v>
      </c>
      <c r="C153" s="89">
        <f t="shared" si="17"/>
        <v>41093.648043981484</v>
      </c>
      <c r="D153" s="82" t="s">
        <v>16</v>
      </c>
      <c r="E153" s="82">
        <v>1</v>
      </c>
      <c r="F153" s="48">
        <v>1.63</v>
      </c>
      <c r="G153" s="82">
        <v>108.6</v>
      </c>
      <c r="H153" s="82">
        <v>1</v>
      </c>
      <c r="I153" s="82">
        <v>2</v>
      </c>
      <c r="J153" s="36">
        <f>VLOOKUP(I153,'Stratification Schemes'!$J$2:$L$3,2,TRUE)</f>
        <v>9.59</v>
      </c>
      <c r="K153" s="36">
        <f>VLOOKUP(I153,'Stratification Schemes'!$J$2:$L$3,3,TRUE)</f>
        <v>10.42</v>
      </c>
      <c r="L153" s="36">
        <f t="shared" si="15"/>
        <v>2</v>
      </c>
      <c r="M153" s="36" t="s">
        <v>44</v>
      </c>
    </row>
    <row r="154" spans="1:18" x14ac:dyDescent="0.25">
      <c r="A154" s="85">
        <v>41093</v>
      </c>
      <c r="B154" s="13">
        <v>0.7767708333333333</v>
      </c>
      <c r="C154" s="89">
        <f t="shared" si="17"/>
        <v>41093.776770833334</v>
      </c>
      <c r="D154" s="82" t="s">
        <v>16</v>
      </c>
      <c r="E154" s="82">
        <v>1</v>
      </c>
      <c r="F154" s="48">
        <v>6.93</v>
      </c>
      <c r="G154" s="82">
        <v>106.2</v>
      </c>
      <c r="H154" s="82">
        <v>1</v>
      </c>
      <c r="I154" s="82">
        <v>2</v>
      </c>
      <c r="J154" s="36">
        <f>VLOOKUP(I154,'Stratification Schemes'!$J$2:$L$3,2,TRUE)</f>
        <v>9.59</v>
      </c>
      <c r="K154" s="36">
        <f>VLOOKUP(I154,'Stratification Schemes'!$J$2:$L$3,3,TRUE)</f>
        <v>10.42</v>
      </c>
      <c r="L154" s="36">
        <f t="shared" si="15"/>
        <v>2</v>
      </c>
      <c r="M154" s="36" t="s">
        <v>44</v>
      </c>
    </row>
    <row r="155" spans="1:18" x14ac:dyDescent="0.25">
      <c r="A155" s="85">
        <v>41093</v>
      </c>
      <c r="B155" s="13">
        <v>0.96114583333333325</v>
      </c>
      <c r="C155" s="89">
        <f t="shared" si="17"/>
        <v>41093.961145833331</v>
      </c>
      <c r="D155" s="82" t="s">
        <v>16</v>
      </c>
      <c r="E155" s="82">
        <v>1</v>
      </c>
      <c r="F155" s="48">
        <v>1.76</v>
      </c>
      <c r="G155" s="82">
        <v>138.5</v>
      </c>
      <c r="H155" s="82">
        <v>1</v>
      </c>
      <c r="I155" s="82">
        <v>2</v>
      </c>
      <c r="J155" s="36">
        <f>VLOOKUP(I155,'Stratification Schemes'!$J$2:$L$3,2,TRUE)</f>
        <v>9.59</v>
      </c>
      <c r="K155" s="36">
        <f>VLOOKUP(I155,'Stratification Schemes'!$J$2:$L$3,3,TRUE)</f>
        <v>10.42</v>
      </c>
      <c r="L155" s="36">
        <f t="shared" si="15"/>
        <v>2</v>
      </c>
      <c r="M155" s="36" t="s">
        <v>44</v>
      </c>
    </row>
    <row r="156" spans="1:18" x14ac:dyDescent="0.25">
      <c r="A156" s="85">
        <v>41094</v>
      </c>
      <c r="B156" s="13">
        <v>2.9641203703703701E-2</v>
      </c>
      <c r="C156" s="89">
        <f t="shared" si="17"/>
        <v>41094.029641203706</v>
      </c>
      <c r="D156" s="82" t="s">
        <v>16</v>
      </c>
      <c r="E156" s="82">
        <v>1</v>
      </c>
      <c r="F156" s="48">
        <v>5.41</v>
      </c>
      <c r="G156" s="82">
        <v>105.4</v>
      </c>
      <c r="H156" s="82">
        <v>1</v>
      </c>
      <c r="I156" s="82">
        <v>2</v>
      </c>
      <c r="J156" s="36">
        <f>VLOOKUP(I156,'Stratification Schemes'!$J$2:$L$3,2,TRUE)</f>
        <v>9.59</v>
      </c>
      <c r="K156" s="36">
        <f>VLOOKUP(I156,'Stratification Schemes'!$J$2:$L$3,3,TRUE)</f>
        <v>10.42</v>
      </c>
      <c r="L156" s="36">
        <f t="shared" si="15"/>
        <v>2</v>
      </c>
      <c r="M156" s="36" t="s">
        <v>44</v>
      </c>
      <c r="Q156" s="56"/>
    </row>
    <row r="157" spans="1:18" x14ac:dyDescent="0.25">
      <c r="A157" s="85">
        <v>41094</v>
      </c>
      <c r="B157" s="13">
        <v>0.14747685185185186</v>
      </c>
      <c r="C157" s="89">
        <f t="shared" si="17"/>
        <v>41094.147476851853</v>
      </c>
      <c r="D157" s="82" t="s">
        <v>16</v>
      </c>
      <c r="E157" s="82">
        <v>1</v>
      </c>
      <c r="F157" s="48">
        <v>2.23</v>
      </c>
      <c r="G157" s="82">
        <v>112.2</v>
      </c>
      <c r="H157" s="82">
        <v>1</v>
      </c>
      <c r="I157" s="82">
        <v>2</v>
      </c>
      <c r="J157" s="36">
        <f>VLOOKUP(I157,'Stratification Schemes'!$J$2:$L$3,2,TRUE)</f>
        <v>9.59</v>
      </c>
      <c r="K157" s="36">
        <f>VLOOKUP(I157,'Stratification Schemes'!$J$2:$L$3,3,TRUE)</f>
        <v>10.42</v>
      </c>
      <c r="L157" s="36">
        <f t="shared" si="15"/>
        <v>2</v>
      </c>
      <c r="M157" s="36" t="s">
        <v>44</v>
      </c>
    </row>
    <row r="158" spans="1:18" x14ac:dyDescent="0.25">
      <c r="A158" s="85">
        <v>41094</v>
      </c>
      <c r="B158" s="13">
        <v>0.21765046296296298</v>
      </c>
      <c r="C158" s="89">
        <f t="shared" si="17"/>
        <v>41094.217650462961</v>
      </c>
      <c r="D158" s="82" t="s">
        <v>16</v>
      </c>
      <c r="E158" s="82">
        <v>1</v>
      </c>
      <c r="F158" s="48">
        <v>1.86</v>
      </c>
      <c r="G158" s="82">
        <v>114.5</v>
      </c>
      <c r="H158" s="82">
        <v>1</v>
      </c>
      <c r="I158" s="82">
        <v>2</v>
      </c>
      <c r="J158" s="36">
        <f>VLOOKUP(I158,'Stratification Schemes'!$J$2:$L$3,2,TRUE)</f>
        <v>9.59</v>
      </c>
      <c r="K158" s="36">
        <f>VLOOKUP(I158,'Stratification Schemes'!$J$2:$L$3,3,TRUE)</f>
        <v>10.42</v>
      </c>
      <c r="L158" s="36">
        <f t="shared" si="15"/>
        <v>2</v>
      </c>
      <c r="M158" s="36" t="s">
        <v>44</v>
      </c>
    </row>
    <row r="159" spans="1:18" x14ac:dyDescent="0.25">
      <c r="A159" s="85">
        <v>41094</v>
      </c>
      <c r="B159" s="13">
        <v>0.75010416666666668</v>
      </c>
      <c r="C159" s="89">
        <f t="shared" si="17"/>
        <v>41094.750104166669</v>
      </c>
      <c r="D159" s="82" t="s">
        <v>16</v>
      </c>
      <c r="E159" s="82">
        <v>1</v>
      </c>
      <c r="F159" s="48">
        <v>7.72</v>
      </c>
      <c r="G159" s="82">
        <v>127.8</v>
      </c>
      <c r="H159" s="82">
        <v>1</v>
      </c>
      <c r="I159" s="82">
        <v>2</v>
      </c>
      <c r="J159" s="36">
        <f>VLOOKUP(I159,'Stratification Schemes'!$J$2:$L$3,2,TRUE)</f>
        <v>9.59</v>
      </c>
      <c r="K159" s="36">
        <f>VLOOKUP(I159,'Stratification Schemes'!$J$2:$L$3,3,TRUE)</f>
        <v>10.42</v>
      </c>
      <c r="L159" s="36">
        <f t="shared" si="15"/>
        <v>2</v>
      </c>
      <c r="M159" s="36" t="s">
        <v>44</v>
      </c>
    </row>
    <row r="160" spans="1:18" x14ac:dyDescent="0.25">
      <c r="A160" s="85">
        <v>41094</v>
      </c>
      <c r="B160" s="13">
        <v>0.83718750000000008</v>
      </c>
      <c r="C160" s="89">
        <f t="shared" si="17"/>
        <v>41094.837187500001</v>
      </c>
      <c r="D160" s="82" t="s">
        <v>16</v>
      </c>
      <c r="E160" s="82">
        <v>1</v>
      </c>
      <c r="F160" s="48">
        <v>3.01</v>
      </c>
      <c r="G160" s="82">
        <v>88.9</v>
      </c>
      <c r="H160" s="82">
        <v>1</v>
      </c>
      <c r="I160" s="82">
        <v>2</v>
      </c>
      <c r="J160" s="36">
        <f>VLOOKUP(I160,'Stratification Schemes'!$J$2:$L$3,2,TRUE)</f>
        <v>9.59</v>
      </c>
      <c r="K160" s="36">
        <f>VLOOKUP(I160,'Stratification Schemes'!$J$2:$L$3,3,TRUE)</f>
        <v>10.42</v>
      </c>
      <c r="L160" s="36">
        <f t="shared" si="15"/>
        <v>2</v>
      </c>
      <c r="M160" s="36" t="s">
        <v>44</v>
      </c>
    </row>
    <row r="161" spans="1:13" x14ac:dyDescent="0.25">
      <c r="A161" s="85">
        <v>41094</v>
      </c>
      <c r="B161" s="13">
        <v>0.9385648148148148</v>
      </c>
      <c r="C161" s="89">
        <f t="shared" si="17"/>
        <v>41094.938564814816</v>
      </c>
      <c r="D161" s="82" t="s">
        <v>16</v>
      </c>
      <c r="E161" s="82">
        <v>1</v>
      </c>
      <c r="F161" s="48">
        <v>2.5299999999999998</v>
      </c>
      <c r="G161" s="82">
        <v>121.2</v>
      </c>
      <c r="H161" s="82">
        <v>1</v>
      </c>
      <c r="I161" s="82">
        <v>2</v>
      </c>
      <c r="J161" s="36">
        <f>VLOOKUP(I161,'Stratification Schemes'!$J$2:$L$3,2,TRUE)</f>
        <v>9.59</v>
      </c>
      <c r="K161" s="36">
        <f>VLOOKUP(I161,'Stratification Schemes'!$J$2:$L$3,3,TRUE)</f>
        <v>10.42</v>
      </c>
      <c r="L161" s="36">
        <f t="shared" si="15"/>
        <v>2</v>
      </c>
      <c r="M161" s="36" t="s">
        <v>44</v>
      </c>
    </row>
    <row r="162" spans="1:13" x14ac:dyDescent="0.25">
      <c r="A162" s="85">
        <v>41095</v>
      </c>
      <c r="B162" s="13">
        <v>3.1215277777777783E-2</v>
      </c>
      <c r="C162" s="89">
        <f t="shared" si="17"/>
        <v>41095.031215277777</v>
      </c>
      <c r="D162" s="82" t="s">
        <v>16</v>
      </c>
      <c r="E162" s="82">
        <v>1</v>
      </c>
      <c r="F162" s="82">
        <v>1.95</v>
      </c>
      <c r="G162" s="82">
        <v>110.9</v>
      </c>
      <c r="H162" s="82">
        <v>1</v>
      </c>
      <c r="I162" s="82">
        <v>2</v>
      </c>
      <c r="J162" s="36">
        <f>VLOOKUP(I162,'Stratification Schemes'!$J$2:$L$3,2,TRUE)</f>
        <v>9.59</v>
      </c>
      <c r="K162" s="36">
        <f>VLOOKUP(I162,'Stratification Schemes'!$J$2:$L$3,3,TRUE)</f>
        <v>10.42</v>
      </c>
      <c r="L162" s="36">
        <f t="shared" ref="L162:L193" si="18">IF(AND(F162&gt;J162,F162&lt;K162),1*E162,2*E162)</f>
        <v>2</v>
      </c>
      <c r="M162" s="36" t="s">
        <v>44</v>
      </c>
    </row>
    <row r="163" spans="1:13" x14ac:dyDescent="0.25">
      <c r="A163" s="85">
        <v>41095</v>
      </c>
      <c r="B163" s="13">
        <v>7.0115740740740742E-2</v>
      </c>
      <c r="C163" s="89">
        <f t="shared" si="17"/>
        <v>41095.070115740738</v>
      </c>
      <c r="D163" s="82" t="s">
        <v>16</v>
      </c>
      <c r="E163" s="82">
        <v>1</v>
      </c>
      <c r="F163" s="82">
        <v>2.2400000000000002</v>
      </c>
      <c r="G163" s="82">
        <v>101.2</v>
      </c>
      <c r="H163" s="82">
        <v>1</v>
      </c>
      <c r="I163" s="82">
        <v>2</v>
      </c>
      <c r="J163" s="36">
        <f>VLOOKUP(I163,'Stratification Schemes'!$J$2:$L$3,2,TRUE)</f>
        <v>9.59</v>
      </c>
      <c r="K163" s="36">
        <f>VLOOKUP(I163,'Stratification Schemes'!$J$2:$L$3,3,TRUE)</f>
        <v>10.42</v>
      </c>
      <c r="L163" s="36">
        <f t="shared" si="18"/>
        <v>2</v>
      </c>
      <c r="M163" s="36" t="s">
        <v>44</v>
      </c>
    </row>
    <row r="164" spans="1:13" x14ac:dyDescent="0.25">
      <c r="A164" s="85">
        <v>41095</v>
      </c>
      <c r="B164" s="13">
        <v>0.11180555555555556</v>
      </c>
      <c r="C164" s="89">
        <f t="shared" si="17"/>
        <v>41095.111805555556</v>
      </c>
      <c r="D164" s="82" t="s">
        <v>16</v>
      </c>
      <c r="E164" s="82">
        <v>1</v>
      </c>
      <c r="F164" s="82">
        <v>1.63</v>
      </c>
      <c r="G164" s="82">
        <v>119.5</v>
      </c>
      <c r="H164" s="82">
        <v>1</v>
      </c>
      <c r="I164" s="82">
        <v>2</v>
      </c>
      <c r="J164" s="36">
        <f>VLOOKUP(I164,'Stratification Schemes'!$J$2:$L$3,2,TRUE)</f>
        <v>9.59</v>
      </c>
      <c r="K164" s="36">
        <f>VLOOKUP(I164,'Stratification Schemes'!$J$2:$L$3,3,TRUE)</f>
        <v>10.42</v>
      </c>
      <c r="L164" s="36">
        <f t="shared" si="18"/>
        <v>2</v>
      </c>
      <c r="M164" s="36" t="s">
        <v>44</v>
      </c>
    </row>
    <row r="165" spans="1:13" x14ac:dyDescent="0.25">
      <c r="A165" s="85">
        <v>41095</v>
      </c>
      <c r="B165" s="13">
        <v>0.27642361111111108</v>
      </c>
      <c r="C165" s="89">
        <f t="shared" si="17"/>
        <v>41095.276423611111</v>
      </c>
      <c r="D165" s="82" t="s">
        <v>16</v>
      </c>
      <c r="E165" s="82">
        <v>1</v>
      </c>
      <c r="F165" s="82">
        <v>5.81</v>
      </c>
      <c r="G165" s="82">
        <v>106.3</v>
      </c>
      <c r="H165" s="82">
        <v>1</v>
      </c>
      <c r="I165" s="82">
        <v>2</v>
      </c>
      <c r="J165" s="36">
        <f>VLOOKUP(I165,'Stratification Schemes'!$J$2:$L$3,2,TRUE)</f>
        <v>9.59</v>
      </c>
      <c r="K165" s="36">
        <f>VLOOKUP(I165,'Stratification Schemes'!$J$2:$L$3,3,TRUE)</f>
        <v>10.42</v>
      </c>
      <c r="L165" s="36">
        <f t="shared" si="18"/>
        <v>2</v>
      </c>
      <c r="M165" s="36" t="s">
        <v>44</v>
      </c>
    </row>
    <row r="166" spans="1:13" x14ac:dyDescent="0.25">
      <c r="A166" s="85">
        <v>41095</v>
      </c>
      <c r="B166" s="13">
        <v>0.63203703703703706</v>
      </c>
      <c r="C166" s="89">
        <f t="shared" si="17"/>
        <v>41095.632037037038</v>
      </c>
      <c r="D166" s="82" t="s">
        <v>16</v>
      </c>
      <c r="E166" s="82">
        <v>1</v>
      </c>
      <c r="F166" s="82">
        <v>2.74</v>
      </c>
      <c r="G166" s="82">
        <v>64.8</v>
      </c>
      <c r="H166" s="82">
        <v>1</v>
      </c>
      <c r="I166" s="82">
        <v>2</v>
      </c>
      <c r="J166" s="36">
        <f>VLOOKUP(I166,'Stratification Schemes'!$J$2:$L$3,2,TRUE)</f>
        <v>9.59</v>
      </c>
      <c r="K166" s="36">
        <f>VLOOKUP(I166,'Stratification Schemes'!$J$2:$L$3,3,TRUE)</f>
        <v>10.42</v>
      </c>
      <c r="L166" s="36">
        <f t="shared" si="18"/>
        <v>2</v>
      </c>
      <c r="M166" s="36" t="s">
        <v>44</v>
      </c>
    </row>
    <row r="167" spans="1:13" x14ac:dyDescent="0.25">
      <c r="A167" s="85">
        <v>41095</v>
      </c>
      <c r="B167" s="13">
        <v>0.79347222222222225</v>
      </c>
      <c r="C167" s="89">
        <f t="shared" si="17"/>
        <v>41095.79347222222</v>
      </c>
      <c r="D167" s="82" t="s">
        <v>16</v>
      </c>
      <c r="E167" s="82">
        <v>1</v>
      </c>
      <c r="F167" s="82">
        <v>2.06</v>
      </c>
      <c r="G167" s="82">
        <v>89.8</v>
      </c>
      <c r="H167" s="82">
        <v>1</v>
      </c>
      <c r="I167" s="82">
        <v>2</v>
      </c>
      <c r="J167" s="36">
        <f>VLOOKUP(I167,'Stratification Schemes'!$J$2:$L$3,2,TRUE)</f>
        <v>9.59</v>
      </c>
      <c r="K167" s="36">
        <f>VLOOKUP(I167,'Stratification Schemes'!$J$2:$L$3,3,TRUE)</f>
        <v>10.42</v>
      </c>
      <c r="L167" s="36">
        <f t="shared" si="18"/>
        <v>2</v>
      </c>
      <c r="M167" s="36" t="s">
        <v>44</v>
      </c>
    </row>
    <row r="168" spans="1:13" x14ac:dyDescent="0.25">
      <c r="A168" s="85">
        <v>41095</v>
      </c>
      <c r="B168" s="13">
        <v>0.79718750000000005</v>
      </c>
      <c r="C168" s="89">
        <f t="shared" si="17"/>
        <v>41095.7971875</v>
      </c>
      <c r="D168" s="82" t="s">
        <v>16</v>
      </c>
      <c r="E168" s="82">
        <v>1</v>
      </c>
      <c r="F168" s="82">
        <v>2.14</v>
      </c>
      <c r="G168" s="82">
        <v>80.3</v>
      </c>
      <c r="H168" s="82">
        <v>1</v>
      </c>
      <c r="I168" s="82">
        <v>2</v>
      </c>
      <c r="J168" s="36">
        <f>VLOOKUP(I168,'Stratification Schemes'!$J$2:$L$3,2,TRUE)</f>
        <v>9.59</v>
      </c>
      <c r="K168" s="36">
        <f>VLOOKUP(I168,'Stratification Schemes'!$J$2:$L$3,3,TRUE)</f>
        <v>10.42</v>
      </c>
      <c r="L168" s="36">
        <f t="shared" si="18"/>
        <v>2</v>
      </c>
      <c r="M168" s="36" t="s">
        <v>44</v>
      </c>
    </row>
    <row r="169" spans="1:13" x14ac:dyDescent="0.25">
      <c r="A169" s="85">
        <v>41096</v>
      </c>
      <c r="B169" s="13">
        <v>2.2962962962962966E-2</v>
      </c>
      <c r="C169" s="89">
        <f t="shared" si="17"/>
        <v>41096.022962962961</v>
      </c>
      <c r="D169" s="82" t="s">
        <v>16</v>
      </c>
      <c r="E169" s="82">
        <v>1</v>
      </c>
      <c r="F169" s="82">
        <v>4.92</v>
      </c>
      <c r="G169" s="82">
        <v>105.2</v>
      </c>
      <c r="H169" s="82">
        <v>1</v>
      </c>
      <c r="I169" s="82">
        <v>2</v>
      </c>
      <c r="J169" s="36">
        <f>VLOOKUP(I169,'Stratification Schemes'!$J$2:$L$3,2,TRUE)</f>
        <v>9.59</v>
      </c>
      <c r="K169" s="36">
        <f>VLOOKUP(I169,'Stratification Schemes'!$J$2:$L$3,3,TRUE)</f>
        <v>10.42</v>
      </c>
      <c r="L169" s="36">
        <f t="shared" si="18"/>
        <v>2</v>
      </c>
      <c r="M169" s="36" t="s">
        <v>44</v>
      </c>
    </row>
    <row r="170" spans="1:13" x14ac:dyDescent="0.25">
      <c r="A170" s="85">
        <v>41096</v>
      </c>
      <c r="B170" s="13">
        <v>7.0856481481481479E-2</v>
      </c>
      <c r="C170" s="89">
        <f t="shared" si="17"/>
        <v>41096.070856481485</v>
      </c>
      <c r="D170" s="82" t="s">
        <v>16</v>
      </c>
      <c r="E170" s="82">
        <v>1</v>
      </c>
      <c r="F170" s="82">
        <v>2.0499999999999998</v>
      </c>
      <c r="G170" s="82">
        <v>132.69999999999999</v>
      </c>
      <c r="H170" s="82">
        <v>1</v>
      </c>
      <c r="I170" s="82">
        <v>2</v>
      </c>
      <c r="J170" s="36">
        <f>VLOOKUP(I170,'Stratification Schemes'!$J$2:$L$3,2,TRUE)</f>
        <v>9.59</v>
      </c>
      <c r="K170" s="36">
        <f>VLOOKUP(I170,'Stratification Schemes'!$J$2:$L$3,3,TRUE)</f>
        <v>10.42</v>
      </c>
      <c r="L170" s="36">
        <f t="shared" si="18"/>
        <v>2</v>
      </c>
      <c r="M170" s="36" t="s">
        <v>44</v>
      </c>
    </row>
    <row r="171" spans="1:13" x14ac:dyDescent="0.25">
      <c r="A171" s="85">
        <v>41096</v>
      </c>
      <c r="B171" s="13">
        <v>0.23677083333333335</v>
      </c>
      <c r="C171" s="89">
        <f t="shared" si="17"/>
        <v>41096.236770833333</v>
      </c>
      <c r="D171" s="82" t="s">
        <v>16</v>
      </c>
      <c r="E171" s="82">
        <v>1</v>
      </c>
      <c r="F171" s="82">
        <v>3.36</v>
      </c>
      <c r="G171" s="82">
        <v>108.7</v>
      </c>
      <c r="H171" s="82">
        <v>1</v>
      </c>
      <c r="I171" s="82">
        <v>2</v>
      </c>
      <c r="J171" s="36">
        <f>VLOOKUP(I171,'Stratification Schemes'!$J$2:$L$3,2,TRUE)</f>
        <v>9.59</v>
      </c>
      <c r="K171" s="36">
        <f>VLOOKUP(I171,'Stratification Schemes'!$J$2:$L$3,3,TRUE)</f>
        <v>10.42</v>
      </c>
      <c r="L171" s="36">
        <f t="shared" si="18"/>
        <v>2</v>
      </c>
      <c r="M171" s="36" t="s">
        <v>44</v>
      </c>
    </row>
    <row r="172" spans="1:13" x14ac:dyDescent="0.25">
      <c r="A172" s="85">
        <v>41096</v>
      </c>
      <c r="B172" s="13">
        <v>0.58493055555555562</v>
      </c>
      <c r="C172" s="89">
        <f t="shared" si="17"/>
        <v>41096.584930555553</v>
      </c>
      <c r="D172" s="82" t="s">
        <v>16</v>
      </c>
      <c r="E172" s="82">
        <v>1</v>
      </c>
      <c r="F172" s="82">
        <v>4.6399999999999997</v>
      </c>
      <c r="G172" s="82">
        <v>92.8</v>
      </c>
      <c r="H172" s="82">
        <v>1</v>
      </c>
      <c r="I172" s="82">
        <v>2</v>
      </c>
      <c r="J172" s="36">
        <f>VLOOKUP(I172,'Stratification Schemes'!$J$2:$L$3,2,TRUE)</f>
        <v>9.59</v>
      </c>
      <c r="K172" s="36">
        <f>VLOOKUP(I172,'Stratification Schemes'!$J$2:$L$3,3,TRUE)</f>
        <v>10.42</v>
      </c>
      <c r="L172" s="36">
        <f t="shared" si="18"/>
        <v>2</v>
      </c>
      <c r="M172" s="36" t="s">
        <v>44</v>
      </c>
    </row>
    <row r="173" spans="1:13" x14ac:dyDescent="0.25">
      <c r="A173" s="85">
        <v>41096</v>
      </c>
      <c r="B173" s="13">
        <v>0.73318287037037033</v>
      </c>
      <c r="C173" s="89">
        <f t="shared" si="17"/>
        <v>41096.733182870368</v>
      </c>
      <c r="D173" s="82" t="s">
        <v>16</v>
      </c>
      <c r="E173" s="82">
        <v>1</v>
      </c>
      <c r="F173" s="82">
        <v>2.63</v>
      </c>
      <c r="G173" s="82">
        <v>69</v>
      </c>
      <c r="H173" s="82">
        <v>1</v>
      </c>
      <c r="I173" s="82">
        <v>2</v>
      </c>
      <c r="J173" s="36">
        <f>VLOOKUP(I173,'Stratification Schemes'!$J$2:$L$3,2,TRUE)</f>
        <v>9.59</v>
      </c>
      <c r="K173" s="36">
        <f>VLOOKUP(I173,'Stratification Schemes'!$J$2:$L$3,3,TRUE)</f>
        <v>10.42</v>
      </c>
      <c r="L173" s="36">
        <f t="shared" si="18"/>
        <v>2</v>
      </c>
      <c r="M173" s="36" t="s">
        <v>44</v>
      </c>
    </row>
    <row r="174" spans="1:13" x14ac:dyDescent="0.25">
      <c r="A174" s="85">
        <v>41096</v>
      </c>
      <c r="B174" s="13">
        <v>0.94464120370370364</v>
      </c>
      <c r="C174" s="89">
        <f t="shared" si="17"/>
        <v>41096.944641203707</v>
      </c>
      <c r="D174" s="82" t="s">
        <v>16</v>
      </c>
      <c r="E174" s="82">
        <v>1</v>
      </c>
      <c r="F174" s="82">
        <v>2.41</v>
      </c>
      <c r="G174" s="82">
        <v>82.2</v>
      </c>
      <c r="H174" s="82">
        <v>1</v>
      </c>
      <c r="I174" s="82">
        <v>2</v>
      </c>
      <c r="J174" s="36">
        <f>VLOOKUP(I174,'Stratification Schemes'!$J$2:$L$3,2,TRUE)</f>
        <v>9.59</v>
      </c>
      <c r="K174" s="36">
        <f>VLOOKUP(I174,'Stratification Schemes'!$J$2:$L$3,3,TRUE)</f>
        <v>10.42</v>
      </c>
      <c r="L174" s="36">
        <f t="shared" si="18"/>
        <v>2</v>
      </c>
      <c r="M174" s="36" t="s">
        <v>44</v>
      </c>
    </row>
    <row r="175" spans="1:13" x14ac:dyDescent="0.25">
      <c r="A175" s="85">
        <v>41097</v>
      </c>
      <c r="B175" s="13">
        <v>9.0995370370370365E-2</v>
      </c>
      <c r="C175" s="89">
        <f t="shared" si="17"/>
        <v>41097.090995370374</v>
      </c>
      <c r="D175" s="82" t="s">
        <v>16</v>
      </c>
      <c r="E175" s="82">
        <v>1</v>
      </c>
      <c r="F175" s="82">
        <v>2.77</v>
      </c>
      <c r="G175" s="82">
        <v>98</v>
      </c>
      <c r="H175" s="82">
        <v>1</v>
      </c>
      <c r="I175" s="82">
        <v>2</v>
      </c>
      <c r="J175" s="36">
        <f>VLOOKUP(I175,'Stratification Schemes'!$J$2:$L$3,2,TRUE)</f>
        <v>9.59</v>
      </c>
      <c r="K175" s="36">
        <f>VLOOKUP(I175,'Stratification Schemes'!$J$2:$L$3,3,TRUE)</f>
        <v>10.42</v>
      </c>
      <c r="L175" s="36">
        <f t="shared" si="18"/>
        <v>2</v>
      </c>
      <c r="M175" s="36" t="s">
        <v>44</v>
      </c>
    </row>
    <row r="176" spans="1:13" x14ac:dyDescent="0.25">
      <c r="A176" s="85">
        <v>41097</v>
      </c>
      <c r="B176" s="13">
        <v>0.23511574074074074</v>
      </c>
      <c r="C176" s="89">
        <f t="shared" si="17"/>
        <v>41097.235115740739</v>
      </c>
      <c r="D176" s="82" t="s">
        <v>16</v>
      </c>
      <c r="E176" s="82">
        <v>1</v>
      </c>
      <c r="F176" s="82">
        <v>3.83</v>
      </c>
      <c r="G176" s="82">
        <v>65</v>
      </c>
      <c r="H176" s="82">
        <v>1</v>
      </c>
      <c r="I176" s="82">
        <v>2</v>
      </c>
      <c r="J176" s="36">
        <f>VLOOKUP(I176,'Stratification Schemes'!$J$2:$L$3,2,TRUE)</f>
        <v>9.59</v>
      </c>
      <c r="K176" s="36">
        <f>VLOOKUP(I176,'Stratification Schemes'!$J$2:$L$3,3,TRUE)</f>
        <v>10.42</v>
      </c>
      <c r="L176" s="36">
        <f t="shared" si="18"/>
        <v>2</v>
      </c>
      <c r="M176" s="36" t="s">
        <v>44</v>
      </c>
    </row>
    <row r="177" spans="1:13" x14ac:dyDescent="0.25">
      <c r="A177" s="85">
        <v>41097</v>
      </c>
      <c r="B177" s="13">
        <v>0.50699074074074069</v>
      </c>
      <c r="C177" s="89">
        <f t="shared" ref="C177:C196" si="19">B177+A177</f>
        <v>41097.506990740738</v>
      </c>
      <c r="D177" s="82" t="s">
        <v>16</v>
      </c>
      <c r="E177" s="82">
        <v>1</v>
      </c>
      <c r="F177" s="82">
        <v>2.4500000000000002</v>
      </c>
      <c r="G177" s="82">
        <v>112.1</v>
      </c>
      <c r="H177" s="82">
        <v>1</v>
      </c>
      <c r="I177" s="82">
        <v>2</v>
      </c>
      <c r="J177" s="36">
        <f>VLOOKUP(I177,'Stratification Schemes'!$J$2:$L$3,2,TRUE)</f>
        <v>9.59</v>
      </c>
      <c r="K177" s="36">
        <f>VLOOKUP(I177,'Stratification Schemes'!$J$2:$L$3,3,TRUE)</f>
        <v>10.42</v>
      </c>
      <c r="L177" s="36">
        <f t="shared" si="18"/>
        <v>2</v>
      </c>
      <c r="M177" s="36" t="s">
        <v>44</v>
      </c>
    </row>
    <row r="178" spans="1:13" x14ac:dyDescent="0.25">
      <c r="A178" s="85">
        <v>41097</v>
      </c>
      <c r="B178" s="13">
        <v>0.77853009259259265</v>
      </c>
      <c r="C178" s="89">
        <f t="shared" si="19"/>
        <v>41097.77853009259</v>
      </c>
      <c r="D178" s="82" t="s">
        <v>16</v>
      </c>
      <c r="E178" s="82">
        <v>1</v>
      </c>
      <c r="F178" s="82">
        <v>2.82</v>
      </c>
      <c r="G178" s="82">
        <v>91.4</v>
      </c>
      <c r="H178" s="82">
        <v>1</v>
      </c>
      <c r="I178" s="82">
        <v>2</v>
      </c>
      <c r="J178" s="36">
        <f>VLOOKUP(I178,'Stratification Schemes'!$J$2:$L$3,2,TRUE)</f>
        <v>9.59</v>
      </c>
      <c r="K178" s="36">
        <f>VLOOKUP(I178,'Stratification Schemes'!$J$2:$L$3,3,TRUE)</f>
        <v>10.42</v>
      </c>
      <c r="L178" s="36">
        <f t="shared" si="18"/>
        <v>2</v>
      </c>
      <c r="M178" s="36" t="s">
        <v>44</v>
      </c>
    </row>
    <row r="179" spans="1:13" x14ac:dyDescent="0.25">
      <c r="A179" s="85">
        <v>41097</v>
      </c>
      <c r="B179" s="13">
        <v>0.79268518518518516</v>
      </c>
      <c r="C179" s="89">
        <f t="shared" si="19"/>
        <v>41097.792685185188</v>
      </c>
      <c r="D179" s="82" t="s">
        <v>16</v>
      </c>
      <c r="E179" s="82">
        <v>1</v>
      </c>
      <c r="F179" s="82">
        <v>3.2</v>
      </c>
      <c r="G179" s="82">
        <v>81.400000000000006</v>
      </c>
      <c r="H179" s="82">
        <v>1</v>
      </c>
      <c r="I179" s="82">
        <v>2</v>
      </c>
      <c r="J179" s="36">
        <f>VLOOKUP(I179,'Stratification Schemes'!$J$2:$L$3,2,TRUE)</f>
        <v>9.59</v>
      </c>
      <c r="K179" s="36">
        <f>VLOOKUP(I179,'Stratification Schemes'!$J$2:$L$3,3,TRUE)</f>
        <v>10.42</v>
      </c>
      <c r="L179" s="36">
        <f t="shared" si="18"/>
        <v>2</v>
      </c>
      <c r="M179" s="36" t="s">
        <v>44</v>
      </c>
    </row>
    <row r="180" spans="1:13" x14ac:dyDescent="0.25">
      <c r="A180" s="85">
        <v>41097</v>
      </c>
      <c r="B180" s="13">
        <v>0.98594907407407406</v>
      </c>
      <c r="C180" s="89">
        <f t="shared" si="19"/>
        <v>41097.985949074071</v>
      </c>
      <c r="D180" s="82" t="s">
        <v>16</v>
      </c>
      <c r="E180" s="82">
        <v>1</v>
      </c>
      <c r="F180" s="82">
        <v>3.01</v>
      </c>
      <c r="G180" s="82">
        <v>120.6</v>
      </c>
      <c r="H180" s="82">
        <v>1</v>
      </c>
      <c r="I180" s="82">
        <v>2</v>
      </c>
      <c r="J180" s="36">
        <f>VLOOKUP(I180,'Stratification Schemes'!$J$2:$L$3,2,TRUE)</f>
        <v>9.59</v>
      </c>
      <c r="K180" s="36">
        <f>VLOOKUP(I180,'Stratification Schemes'!$J$2:$L$3,3,TRUE)</f>
        <v>10.42</v>
      </c>
      <c r="L180" s="36">
        <f t="shared" si="18"/>
        <v>2</v>
      </c>
      <c r="M180" s="36" t="s">
        <v>44</v>
      </c>
    </row>
    <row r="181" spans="1:13" x14ac:dyDescent="0.25">
      <c r="A181" s="85">
        <v>41098</v>
      </c>
      <c r="B181" s="13">
        <v>2.1319444444444443E-2</v>
      </c>
      <c r="C181" s="89">
        <f t="shared" si="19"/>
        <v>41098.021319444444</v>
      </c>
      <c r="D181" s="82" t="s">
        <v>16</v>
      </c>
      <c r="E181" s="82">
        <v>1</v>
      </c>
      <c r="F181" s="82">
        <v>2.71</v>
      </c>
      <c r="G181" s="82">
        <v>103.4</v>
      </c>
      <c r="H181" s="82">
        <v>1</v>
      </c>
      <c r="I181" s="82">
        <v>2</v>
      </c>
      <c r="J181" s="36">
        <f>VLOOKUP(I181,'Stratification Schemes'!$J$2:$L$3,2,TRUE)</f>
        <v>9.59</v>
      </c>
      <c r="K181" s="36">
        <f>VLOOKUP(I181,'Stratification Schemes'!$J$2:$L$3,3,TRUE)</f>
        <v>10.42</v>
      </c>
      <c r="L181" s="36">
        <f t="shared" si="18"/>
        <v>2</v>
      </c>
      <c r="M181" s="36" t="s">
        <v>44</v>
      </c>
    </row>
    <row r="182" spans="1:13" x14ac:dyDescent="0.25">
      <c r="A182" s="85">
        <v>41098</v>
      </c>
      <c r="B182" s="13">
        <v>0.54197916666666668</v>
      </c>
      <c r="C182" s="89">
        <f t="shared" si="19"/>
        <v>41098.541979166665</v>
      </c>
      <c r="D182" s="82" t="s">
        <v>16</v>
      </c>
      <c r="E182" s="82">
        <v>1</v>
      </c>
      <c r="F182" s="82">
        <v>2.72</v>
      </c>
      <c r="G182" s="82">
        <v>90.2</v>
      </c>
      <c r="H182" s="82">
        <v>1</v>
      </c>
      <c r="I182" s="82">
        <v>2</v>
      </c>
      <c r="J182" s="36">
        <f>VLOOKUP(I182,'Stratification Schemes'!$J$2:$L$3,2,TRUE)</f>
        <v>9.59</v>
      </c>
      <c r="K182" s="36">
        <f>VLOOKUP(I182,'Stratification Schemes'!$J$2:$L$3,3,TRUE)</f>
        <v>10.42</v>
      </c>
      <c r="L182" s="36">
        <f t="shared" si="18"/>
        <v>2</v>
      </c>
      <c r="M182" s="36" t="s">
        <v>44</v>
      </c>
    </row>
    <row r="183" spans="1:13" x14ac:dyDescent="0.25">
      <c r="A183" s="85">
        <v>41098</v>
      </c>
      <c r="B183" s="13">
        <v>0.73857638888888888</v>
      </c>
      <c r="C183" s="89">
        <f t="shared" si="19"/>
        <v>41098.738576388889</v>
      </c>
      <c r="D183" s="82" t="s">
        <v>16</v>
      </c>
      <c r="E183" s="82">
        <v>1</v>
      </c>
      <c r="F183" s="82">
        <v>1.86</v>
      </c>
      <c r="G183" s="82">
        <v>99.3</v>
      </c>
      <c r="H183" s="82">
        <v>1</v>
      </c>
      <c r="I183" s="82">
        <v>2</v>
      </c>
      <c r="J183" s="36">
        <f>VLOOKUP(I183,'Stratification Schemes'!$J$2:$L$3,2,TRUE)</f>
        <v>9.59</v>
      </c>
      <c r="K183" s="36">
        <f>VLOOKUP(I183,'Stratification Schemes'!$J$2:$L$3,3,TRUE)</f>
        <v>10.42</v>
      </c>
      <c r="L183" s="36">
        <f t="shared" si="18"/>
        <v>2</v>
      </c>
      <c r="M183" s="36" t="s">
        <v>44</v>
      </c>
    </row>
    <row r="184" spans="1:13" x14ac:dyDescent="0.25">
      <c r="A184" s="85">
        <v>41098</v>
      </c>
      <c r="B184" s="13">
        <v>0.92450231481481471</v>
      </c>
      <c r="C184" s="89">
        <f t="shared" si="19"/>
        <v>41098.924502314818</v>
      </c>
      <c r="D184" s="82" t="s">
        <v>16</v>
      </c>
      <c r="E184" s="82">
        <v>1</v>
      </c>
      <c r="F184" s="82">
        <v>2.17</v>
      </c>
      <c r="G184" s="82">
        <v>116.7</v>
      </c>
      <c r="H184" s="82">
        <v>1</v>
      </c>
      <c r="I184" s="82">
        <v>2</v>
      </c>
      <c r="J184" s="36">
        <f>VLOOKUP(I184,'Stratification Schemes'!$J$2:$L$3,2,TRUE)</f>
        <v>9.59</v>
      </c>
      <c r="K184" s="36">
        <f>VLOOKUP(I184,'Stratification Schemes'!$J$2:$L$3,3,TRUE)</f>
        <v>10.42</v>
      </c>
      <c r="L184" s="36">
        <f t="shared" si="18"/>
        <v>2</v>
      </c>
      <c r="M184" s="36" t="s">
        <v>44</v>
      </c>
    </row>
    <row r="185" spans="1:13" x14ac:dyDescent="0.25">
      <c r="A185" s="85">
        <v>41098</v>
      </c>
      <c r="B185" s="13">
        <v>0.9596527777777778</v>
      </c>
      <c r="C185" s="89">
        <f t="shared" si="19"/>
        <v>41098.959652777776</v>
      </c>
      <c r="D185" s="82" t="s">
        <v>16</v>
      </c>
      <c r="E185" s="82">
        <v>1</v>
      </c>
      <c r="F185" s="82">
        <v>3.91</v>
      </c>
      <c r="G185" s="82">
        <v>69.400000000000006</v>
      </c>
      <c r="H185" s="82">
        <v>1</v>
      </c>
      <c r="I185" s="82">
        <v>2</v>
      </c>
      <c r="J185" s="36">
        <f>VLOOKUP(I185,'Stratification Schemes'!$J$2:$L$3,2,TRUE)</f>
        <v>9.59</v>
      </c>
      <c r="K185" s="36">
        <f>VLOOKUP(I185,'Stratification Schemes'!$J$2:$L$3,3,TRUE)</f>
        <v>10.42</v>
      </c>
      <c r="L185" s="36">
        <f t="shared" si="18"/>
        <v>2</v>
      </c>
      <c r="M185" s="36" t="s">
        <v>44</v>
      </c>
    </row>
    <row r="186" spans="1:13" x14ac:dyDescent="0.25">
      <c r="A186" s="85">
        <v>41099</v>
      </c>
      <c r="B186" s="13">
        <v>9.0555555555555556E-2</v>
      </c>
      <c r="C186" s="89">
        <f t="shared" si="19"/>
        <v>41099.090555555558</v>
      </c>
      <c r="D186" s="82" t="s">
        <v>16</v>
      </c>
      <c r="E186" s="82">
        <v>1</v>
      </c>
      <c r="F186" s="82">
        <v>2.21</v>
      </c>
      <c r="G186" s="82">
        <v>82.9</v>
      </c>
      <c r="H186" s="82">
        <v>1</v>
      </c>
      <c r="I186" s="82">
        <v>2</v>
      </c>
      <c r="J186" s="36">
        <f>VLOOKUP(I186,'Stratification Schemes'!$J$2:$L$3,2,TRUE)</f>
        <v>9.59</v>
      </c>
      <c r="K186" s="36">
        <f>VLOOKUP(I186,'Stratification Schemes'!$J$2:$L$3,3,TRUE)</f>
        <v>10.42</v>
      </c>
      <c r="L186" s="36">
        <f t="shared" si="18"/>
        <v>2</v>
      </c>
      <c r="M186" s="36" t="s">
        <v>44</v>
      </c>
    </row>
    <row r="187" spans="1:13" x14ac:dyDescent="0.25">
      <c r="A187" s="85">
        <v>41099</v>
      </c>
      <c r="B187" s="13">
        <v>0.10776620370370371</v>
      </c>
      <c r="C187" s="89">
        <f t="shared" si="19"/>
        <v>41099.107766203706</v>
      </c>
      <c r="D187" s="82" t="s">
        <v>16</v>
      </c>
      <c r="E187" s="82">
        <v>1</v>
      </c>
      <c r="F187" s="82">
        <v>3.97</v>
      </c>
      <c r="G187" s="82">
        <v>75.400000000000006</v>
      </c>
      <c r="H187" s="82">
        <v>1</v>
      </c>
      <c r="I187" s="82">
        <v>2</v>
      </c>
      <c r="J187" s="36">
        <f>VLOOKUP(I187,'Stratification Schemes'!$J$2:$L$3,2,TRUE)</f>
        <v>9.59</v>
      </c>
      <c r="K187" s="36">
        <f>VLOOKUP(I187,'Stratification Schemes'!$J$2:$L$3,3,TRUE)</f>
        <v>10.42</v>
      </c>
      <c r="L187" s="36">
        <f t="shared" si="18"/>
        <v>2</v>
      </c>
      <c r="M187" s="36" t="s">
        <v>44</v>
      </c>
    </row>
    <row r="188" spans="1:13" x14ac:dyDescent="0.25">
      <c r="A188" s="85">
        <v>41099</v>
      </c>
      <c r="B188" s="13">
        <v>0.52625</v>
      </c>
      <c r="C188" s="89">
        <f t="shared" si="19"/>
        <v>41099.526250000003</v>
      </c>
      <c r="D188" s="82" t="s">
        <v>16</v>
      </c>
      <c r="E188" s="82">
        <v>1</v>
      </c>
      <c r="F188" s="82">
        <v>2.5499999999999998</v>
      </c>
      <c r="G188" s="82">
        <v>72.5</v>
      </c>
      <c r="H188" s="82">
        <v>1</v>
      </c>
      <c r="I188" s="82">
        <v>2</v>
      </c>
      <c r="J188" s="36">
        <f>VLOOKUP(I188,'Stratification Schemes'!$J$2:$L$3,2,TRUE)</f>
        <v>9.59</v>
      </c>
      <c r="K188" s="36">
        <f>VLOOKUP(I188,'Stratification Schemes'!$J$2:$L$3,3,TRUE)</f>
        <v>10.42</v>
      </c>
      <c r="L188" s="36">
        <f t="shared" si="18"/>
        <v>2</v>
      </c>
      <c r="M188" s="36" t="s">
        <v>44</v>
      </c>
    </row>
    <row r="189" spans="1:13" x14ac:dyDescent="0.25">
      <c r="A189" s="85">
        <v>41100</v>
      </c>
      <c r="B189" s="13">
        <v>0.12972222222222221</v>
      </c>
      <c r="C189" s="89">
        <f t="shared" si="19"/>
        <v>41100.12972222222</v>
      </c>
      <c r="D189" s="82" t="s">
        <v>16</v>
      </c>
      <c r="E189" s="82">
        <v>1</v>
      </c>
      <c r="F189" s="82">
        <v>6.46</v>
      </c>
      <c r="G189" s="82">
        <v>77.400000000000006</v>
      </c>
      <c r="H189" s="82">
        <v>1</v>
      </c>
      <c r="I189" s="82">
        <v>2</v>
      </c>
      <c r="J189" s="36">
        <f>VLOOKUP(I189,'Stratification Schemes'!$J$2:$L$3,2,TRUE)</f>
        <v>9.59</v>
      </c>
      <c r="K189" s="36">
        <f>VLOOKUP(I189,'Stratification Schemes'!$J$2:$L$3,3,TRUE)</f>
        <v>10.42</v>
      </c>
      <c r="L189" s="36">
        <f t="shared" si="18"/>
        <v>2</v>
      </c>
      <c r="M189" s="36" t="s">
        <v>44</v>
      </c>
    </row>
    <row r="190" spans="1:13" x14ac:dyDescent="0.25">
      <c r="A190" s="85">
        <v>41100</v>
      </c>
      <c r="B190" s="13">
        <v>0.1476388888888889</v>
      </c>
      <c r="C190" s="89">
        <f t="shared" si="19"/>
        <v>41100.147638888891</v>
      </c>
      <c r="D190" s="82" t="s">
        <v>16</v>
      </c>
      <c r="E190" s="82">
        <v>1</v>
      </c>
      <c r="F190" s="82">
        <v>6.72</v>
      </c>
      <c r="G190" s="82">
        <v>81.599999999999994</v>
      </c>
      <c r="H190" s="82">
        <v>1</v>
      </c>
      <c r="I190" s="82">
        <v>2</v>
      </c>
      <c r="J190" s="36">
        <f>VLOOKUP(I190,'Stratification Schemes'!$J$2:$L$3,2,TRUE)</f>
        <v>9.59</v>
      </c>
      <c r="K190" s="36">
        <f>VLOOKUP(I190,'Stratification Schemes'!$J$2:$L$3,3,TRUE)</f>
        <v>10.42</v>
      </c>
      <c r="L190" s="36">
        <f t="shared" si="18"/>
        <v>2</v>
      </c>
      <c r="M190" s="36" t="s">
        <v>44</v>
      </c>
    </row>
    <row r="191" spans="1:13" x14ac:dyDescent="0.25">
      <c r="A191" s="85">
        <v>41100</v>
      </c>
      <c r="B191" s="13">
        <v>0.24634259259259261</v>
      </c>
      <c r="C191" s="89">
        <f t="shared" si="19"/>
        <v>41100.246342592596</v>
      </c>
      <c r="D191" s="82" t="s">
        <v>16</v>
      </c>
      <c r="E191" s="82">
        <v>1</v>
      </c>
      <c r="F191" s="82">
        <v>17.600000000000001</v>
      </c>
      <c r="G191" s="82">
        <v>82.6</v>
      </c>
      <c r="H191" s="82">
        <v>1</v>
      </c>
      <c r="I191" s="82">
        <v>2</v>
      </c>
      <c r="J191" s="36">
        <f>VLOOKUP(I191,'Stratification Schemes'!$J$2:$L$3,2,TRUE)</f>
        <v>9.59</v>
      </c>
      <c r="K191" s="36">
        <f>VLOOKUP(I191,'Stratification Schemes'!$J$2:$L$3,3,TRUE)</f>
        <v>10.42</v>
      </c>
      <c r="L191" s="36">
        <f t="shared" si="18"/>
        <v>2</v>
      </c>
      <c r="M191" s="36" t="s">
        <v>44</v>
      </c>
    </row>
    <row r="192" spans="1:13" x14ac:dyDescent="0.25">
      <c r="A192" s="85">
        <v>41100</v>
      </c>
      <c r="B192" s="13">
        <v>0.71237268518518515</v>
      </c>
      <c r="C192" s="89">
        <f t="shared" si="19"/>
        <v>41100.712372685186</v>
      </c>
      <c r="D192" s="82" t="s">
        <v>16</v>
      </c>
      <c r="E192" s="82">
        <v>1</v>
      </c>
      <c r="F192" s="82">
        <v>1.97</v>
      </c>
      <c r="G192" s="82">
        <v>101.6</v>
      </c>
      <c r="H192" s="82">
        <v>1</v>
      </c>
      <c r="I192" s="82">
        <v>2</v>
      </c>
      <c r="J192" s="36">
        <f>VLOOKUP(I192,'Stratification Schemes'!$J$2:$L$3,2,TRUE)</f>
        <v>9.59</v>
      </c>
      <c r="K192" s="36">
        <f>VLOOKUP(I192,'Stratification Schemes'!$J$2:$L$3,3,TRUE)</f>
        <v>10.42</v>
      </c>
      <c r="L192" s="36">
        <f t="shared" si="18"/>
        <v>2</v>
      </c>
      <c r="M192" s="36" t="s">
        <v>44</v>
      </c>
    </row>
    <row r="193" spans="1:27" x14ac:dyDescent="0.25">
      <c r="A193" s="85">
        <v>41100</v>
      </c>
      <c r="B193" s="13">
        <v>0.75184027777777773</v>
      </c>
      <c r="C193" s="89">
        <f t="shared" si="19"/>
        <v>41100.751840277779</v>
      </c>
      <c r="D193" s="82" t="s">
        <v>16</v>
      </c>
      <c r="E193" s="82">
        <v>1</v>
      </c>
      <c r="F193" s="82">
        <v>2.97</v>
      </c>
      <c r="G193" s="82">
        <v>83.1</v>
      </c>
      <c r="H193" s="82">
        <v>1</v>
      </c>
      <c r="I193" s="82">
        <v>2</v>
      </c>
      <c r="J193" s="36">
        <f>VLOOKUP(I193,'Stratification Schemes'!$J$2:$L$3,2,TRUE)</f>
        <v>9.59</v>
      </c>
      <c r="K193" s="36">
        <f>VLOOKUP(I193,'Stratification Schemes'!$J$2:$L$3,3,TRUE)</f>
        <v>10.42</v>
      </c>
      <c r="L193" s="36">
        <f t="shared" si="18"/>
        <v>2</v>
      </c>
      <c r="M193" s="36" t="s">
        <v>44</v>
      </c>
    </row>
    <row r="194" spans="1:27" x14ac:dyDescent="0.25">
      <c r="A194" s="85">
        <v>41100</v>
      </c>
      <c r="B194" s="13">
        <v>0.7779166666666667</v>
      </c>
      <c r="C194" s="89">
        <f t="shared" si="19"/>
        <v>41100.777916666666</v>
      </c>
      <c r="D194" s="82" t="s">
        <v>16</v>
      </c>
      <c r="E194" s="82">
        <v>1</v>
      </c>
      <c r="F194" s="82">
        <v>8.14</v>
      </c>
      <c r="G194" s="82">
        <v>69.8</v>
      </c>
      <c r="H194" s="82">
        <v>1</v>
      </c>
      <c r="I194" s="82">
        <v>2</v>
      </c>
      <c r="J194" s="36">
        <f>VLOOKUP(I194,'Stratification Schemes'!$J$2:$L$3,2,TRUE)</f>
        <v>9.59</v>
      </c>
      <c r="K194" s="36">
        <f>VLOOKUP(I194,'Stratification Schemes'!$J$2:$L$3,3,TRUE)</f>
        <v>10.42</v>
      </c>
      <c r="L194" s="36">
        <f t="shared" ref="L194:L204" si="20">IF(AND(F194&gt;J194,F194&lt;K194),1*E194,2*E194)</f>
        <v>2</v>
      </c>
      <c r="M194" s="36" t="s">
        <v>44</v>
      </c>
    </row>
    <row r="195" spans="1:27" x14ac:dyDescent="0.25">
      <c r="A195" s="85">
        <v>41100</v>
      </c>
      <c r="B195" s="13">
        <v>0.78287037037037033</v>
      </c>
      <c r="C195" s="89">
        <f t="shared" si="19"/>
        <v>41100.782870370371</v>
      </c>
      <c r="D195" s="82" t="s">
        <v>16</v>
      </c>
      <c r="E195" s="82">
        <v>1</v>
      </c>
      <c r="F195" s="82">
        <v>13.1</v>
      </c>
      <c r="G195" s="82">
        <v>60.4</v>
      </c>
      <c r="H195" s="82">
        <v>1</v>
      </c>
      <c r="I195" s="82">
        <v>2</v>
      </c>
      <c r="J195" s="36">
        <f>VLOOKUP(I195,'Stratification Schemes'!$J$2:$L$3,2,TRUE)</f>
        <v>9.59</v>
      </c>
      <c r="K195" s="36">
        <f>VLOOKUP(I195,'Stratification Schemes'!$J$2:$L$3,3,TRUE)</f>
        <v>10.42</v>
      </c>
      <c r="L195" s="36">
        <f t="shared" si="20"/>
        <v>2</v>
      </c>
      <c r="M195" s="36" t="s">
        <v>44</v>
      </c>
    </row>
    <row r="196" spans="1:27" x14ac:dyDescent="0.25">
      <c r="A196" s="85">
        <v>41100</v>
      </c>
      <c r="B196" s="13">
        <v>0.98530092592592589</v>
      </c>
      <c r="C196" s="89">
        <f t="shared" si="19"/>
        <v>41100.985300925924</v>
      </c>
      <c r="D196" s="82" t="s">
        <v>16</v>
      </c>
      <c r="E196" s="82">
        <v>1</v>
      </c>
      <c r="F196" s="82">
        <v>4.3499999999999996</v>
      </c>
      <c r="G196" s="82">
        <v>82</v>
      </c>
      <c r="H196" s="82">
        <v>1</v>
      </c>
      <c r="I196" s="82">
        <v>2</v>
      </c>
      <c r="J196" s="36">
        <f>VLOOKUP(I196,'Stratification Schemes'!$J$2:$L$3,2,TRUE)</f>
        <v>9.59</v>
      </c>
      <c r="K196" s="36">
        <f>VLOOKUP(I196,'Stratification Schemes'!$J$2:$L$3,3,TRUE)</f>
        <v>10.42</v>
      </c>
      <c r="L196" s="36">
        <f t="shared" si="20"/>
        <v>2</v>
      </c>
      <c r="M196" s="36" t="s">
        <v>44</v>
      </c>
    </row>
    <row r="197" spans="1:27" x14ac:dyDescent="0.25">
      <c r="A197" s="86">
        <v>41101</v>
      </c>
      <c r="B197" s="50">
        <v>0.5</v>
      </c>
      <c r="C197" s="89">
        <f t="shared" ref="C197:C199" si="21">B197+A197</f>
        <v>41101.5</v>
      </c>
      <c r="D197" s="82" t="s">
        <v>16</v>
      </c>
      <c r="E197" s="43">
        <v>10</v>
      </c>
      <c r="F197" s="48">
        <v>999</v>
      </c>
      <c r="G197" s="48">
        <v>999</v>
      </c>
      <c r="H197" s="82">
        <v>1</v>
      </c>
      <c r="I197" s="82">
        <v>2</v>
      </c>
      <c r="J197" s="40">
        <f>VLOOKUP(I197,'Stratification Schemes'!$J$2:$L$3,2,TRUE)</f>
        <v>9.59</v>
      </c>
      <c r="K197" s="40">
        <f>VLOOKUP(I197,'Stratification Schemes'!$J$2:$L$3,3,TRUE)</f>
        <v>10.42</v>
      </c>
      <c r="L197" s="40">
        <f t="shared" si="20"/>
        <v>20</v>
      </c>
      <c r="M197" s="40" t="s">
        <v>44</v>
      </c>
      <c r="N197" s="54" t="s">
        <v>47</v>
      </c>
      <c r="O197" s="43"/>
      <c r="P197" s="43"/>
    </row>
    <row r="198" spans="1:27" x14ac:dyDescent="0.25">
      <c r="A198" s="86">
        <v>41102</v>
      </c>
      <c r="B198" s="50">
        <v>0.5</v>
      </c>
      <c r="C198" s="89">
        <f t="shared" si="21"/>
        <v>41102.5</v>
      </c>
      <c r="D198" s="82" t="s">
        <v>16</v>
      </c>
      <c r="E198" s="43">
        <v>11</v>
      </c>
      <c r="F198" s="48">
        <v>999</v>
      </c>
      <c r="G198" s="48">
        <v>999</v>
      </c>
      <c r="H198" s="82">
        <v>1</v>
      </c>
      <c r="I198" s="82">
        <v>2</v>
      </c>
      <c r="J198" s="40">
        <f>VLOOKUP(I198,'Stratification Schemes'!$J$2:$L$3,2,TRUE)</f>
        <v>9.59</v>
      </c>
      <c r="K198" s="40">
        <f>VLOOKUP(I198,'Stratification Schemes'!$J$2:$L$3,3,TRUE)</f>
        <v>10.42</v>
      </c>
      <c r="L198" s="40">
        <f t="shared" si="20"/>
        <v>22</v>
      </c>
      <c r="M198" s="40" t="s">
        <v>44</v>
      </c>
      <c r="N198" s="54" t="s">
        <v>47</v>
      </c>
      <c r="O198" s="43"/>
      <c r="P198" s="43"/>
    </row>
    <row r="199" spans="1:27" x14ac:dyDescent="0.25">
      <c r="A199" s="86">
        <v>41103</v>
      </c>
      <c r="B199" s="50">
        <v>0.5</v>
      </c>
      <c r="C199" s="89">
        <f t="shared" si="21"/>
        <v>41103.5</v>
      </c>
      <c r="D199" s="82" t="s">
        <v>16</v>
      </c>
      <c r="E199" s="43">
        <v>4</v>
      </c>
      <c r="F199" s="48">
        <v>999</v>
      </c>
      <c r="G199" s="48">
        <v>999</v>
      </c>
      <c r="H199" s="82">
        <v>1</v>
      </c>
      <c r="I199" s="82">
        <v>2</v>
      </c>
      <c r="J199" s="40">
        <f>VLOOKUP(I199,'Stratification Schemes'!$J$2:$L$3,2,TRUE)</f>
        <v>9.59</v>
      </c>
      <c r="K199" s="40">
        <f>VLOOKUP(I199,'Stratification Schemes'!$J$2:$L$3,3,TRUE)</f>
        <v>10.42</v>
      </c>
      <c r="L199" s="40">
        <f t="shared" si="20"/>
        <v>8</v>
      </c>
      <c r="M199" s="40" t="s">
        <v>44</v>
      </c>
      <c r="N199" s="54" t="s">
        <v>47</v>
      </c>
      <c r="O199" s="43"/>
      <c r="P199" s="43"/>
    </row>
    <row r="200" spans="1:27" x14ac:dyDescent="0.25">
      <c r="A200" s="86">
        <v>41104</v>
      </c>
      <c r="B200" s="1">
        <v>9.2418981481481477E-2</v>
      </c>
      <c r="C200" s="89">
        <f>B200+A200</f>
        <v>41104.092418981483</v>
      </c>
      <c r="D200" s="82" t="s">
        <v>16</v>
      </c>
      <c r="E200" s="82">
        <v>1</v>
      </c>
      <c r="F200" s="82">
        <v>2.92</v>
      </c>
      <c r="G200" s="82">
        <v>82.8</v>
      </c>
      <c r="H200" s="82">
        <v>1</v>
      </c>
      <c r="I200" s="82">
        <v>2</v>
      </c>
      <c r="J200" s="53">
        <f>VLOOKUP(I200,'Stratification Schemes'!$J$2:$L$3,2,TRUE)</f>
        <v>9.59</v>
      </c>
      <c r="K200" s="53">
        <f>VLOOKUP(I200,'Stratification Schemes'!$J$2:$L$3,3,TRUE)</f>
        <v>10.42</v>
      </c>
      <c r="L200" s="53">
        <f t="shared" si="20"/>
        <v>2</v>
      </c>
      <c r="M200" s="53" t="s">
        <v>44</v>
      </c>
      <c r="N200" s="54" t="s">
        <v>222</v>
      </c>
      <c r="O200" s="43"/>
      <c r="P200" s="43"/>
      <c r="Q200" s="43"/>
      <c r="R200" s="43"/>
      <c r="S200" s="43"/>
    </row>
    <row r="201" spans="1:27" x14ac:dyDescent="0.25">
      <c r="A201" s="85">
        <v>41104</v>
      </c>
      <c r="B201" s="1">
        <v>0.1350925925925926</v>
      </c>
      <c r="C201" s="89">
        <f>B201+A201</f>
        <v>41104.135092592594</v>
      </c>
      <c r="D201" s="82" t="s">
        <v>16</v>
      </c>
      <c r="E201" s="82">
        <v>1</v>
      </c>
      <c r="F201" s="82">
        <v>8.92</v>
      </c>
      <c r="G201" s="82">
        <v>67.3</v>
      </c>
      <c r="H201" s="82">
        <v>1</v>
      </c>
      <c r="I201" s="82">
        <v>2</v>
      </c>
      <c r="J201" s="53">
        <f>VLOOKUP(I201,'Stratification Schemes'!$J$2:$L$3,2,TRUE)</f>
        <v>9.59</v>
      </c>
      <c r="K201" s="53">
        <f>VLOOKUP(I201,'Stratification Schemes'!$J$2:$L$3,3,TRUE)</f>
        <v>10.42</v>
      </c>
      <c r="L201" s="53">
        <f t="shared" si="20"/>
        <v>2</v>
      </c>
      <c r="M201" s="53" t="s">
        <v>44</v>
      </c>
      <c r="N201" s="54" t="s">
        <v>224</v>
      </c>
      <c r="O201" s="43"/>
      <c r="P201" s="43"/>
    </row>
    <row r="202" spans="1:27" x14ac:dyDescent="0.25">
      <c r="A202" s="85">
        <v>41104</v>
      </c>
      <c r="B202" s="1">
        <v>0.21549768518518519</v>
      </c>
      <c r="C202" s="89">
        <f>B202+A202</f>
        <v>41104.215497685182</v>
      </c>
      <c r="D202" s="82" t="s">
        <v>16</v>
      </c>
      <c r="E202" s="82">
        <v>1</v>
      </c>
      <c r="F202" s="82">
        <v>2.4</v>
      </c>
      <c r="G202" s="82">
        <v>84.8</v>
      </c>
      <c r="H202" s="82">
        <v>1</v>
      </c>
      <c r="I202" s="82">
        <v>2</v>
      </c>
      <c r="J202" s="53">
        <f>VLOOKUP(I202,'Stratification Schemes'!$J$2:$L$3,2,TRUE)</f>
        <v>9.59</v>
      </c>
      <c r="K202" s="53">
        <f>VLOOKUP(I202,'Stratification Schemes'!$J$2:$L$3,3,TRUE)</f>
        <v>10.42</v>
      </c>
      <c r="L202" s="53">
        <f t="shared" si="20"/>
        <v>2</v>
      </c>
      <c r="M202" s="53" t="s">
        <v>44</v>
      </c>
    </row>
    <row r="203" spans="1:27" x14ac:dyDescent="0.25">
      <c r="A203" s="85">
        <v>41104</v>
      </c>
      <c r="B203" s="1">
        <v>0.29540509259259257</v>
      </c>
      <c r="C203" s="89">
        <f>B203+A203</f>
        <v>41104.295405092591</v>
      </c>
      <c r="D203" s="82" t="s">
        <v>16</v>
      </c>
      <c r="E203" s="82">
        <v>1</v>
      </c>
      <c r="F203" s="82">
        <v>4.3600000000000003</v>
      </c>
      <c r="G203" s="82">
        <v>96.9</v>
      </c>
      <c r="H203" s="82">
        <v>1</v>
      </c>
      <c r="I203" s="82">
        <v>2</v>
      </c>
      <c r="J203" s="53">
        <f>VLOOKUP(I203,'Stratification Schemes'!$J$2:$L$3,2,TRUE)</f>
        <v>9.59</v>
      </c>
      <c r="K203" s="53">
        <f>VLOOKUP(I203,'Stratification Schemes'!$J$2:$L$3,3,TRUE)</f>
        <v>10.42</v>
      </c>
      <c r="L203" s="53">
        <f t="shared" si="20"/>
        <v>2</v>
      </c>
      <c r="M203" s="53" t="s">
        <v>44</v>
      </c>
    </row>
    <row r="204" spans="1:27" x14ac:dyDescent="0.25">
      <c r="A204" s="85">
        <v>41104</v>
      </c>
      <c r="B204" s="1">
        <v>0.67562500000000003</v>
      </c>
      <c r="C204" s="89">
        <f>B204+A204</f>
        <v>41104.675625000003</v>
      </c>
      <c r="D204" s="82" t="s">
        <v>16</v>
      </c>
      <c r="E204" s="82">
        <v>1</v>
      </c>
      <c r="F204" s="82">
        <v>4.38</v>
      </c>
      <c r="G204" s="82">
        <v>59.5</v>
      </c>
      <c r="H204" s="82">
        <v>1</v>
      </c>
      <c r="I204" s="82">
        <v>2</v>
      </c>
      <c r="J204" s="53">
        <f>VLOOKUP(I204,'Stratification Schemes'!$J$2:$L$3,2,TRUE)</f>
        <v>9.59</v>
      </c>
      <c r="K204" s="53">
        <f>VLOOKUP(I204,'Stratification Schemes'!$J$2:$L$3,3,TRUE)</f>
        <v>10.42</v>
      </c>
      <c r="L204" s="53">
        <f t="shared" si="20"/>
        <v>2</v>
      </c>
      <c r="M204" s="53" t="s">
        <v>44</v>
      </c>
      <c r="Z204" s="13"/>
      <c r="AA204" s="14"/>
    </row>
    <row r="205" spans="1:27" x14ac:dyDescent="0.25">
      <c r="A205" s="85">
        <v>41104</v>
      </c>
      <c r="B205" s="1">
        <v>0.77953703703703703</v>
      </c>
      <c r="C205" s="89">
        <f t="shared" ref="C205:C209" si="22">B205+A205</f>
        <v>41104.779537037037</v>
      </c>
      <c r="D205" s="82" t="s">
        <v>16</v>
      </c>
      <c r="E205" s="82">
        <v>1</v>
      </c>
      <c r="F205" s="82">
        <v>3.09</v>
      </c>
      <c r="G205" s="82">
        <v>82.7</v>
      </c>
      <c r="H205" s="82">
        <v>1</v>
      </c>
      <c r="I205" s="82">
        <v>2</v>
      </c>
      <c r="J205" s="57">
        <f>VLOOKUP(I205,'Stratification Schemes'!$J$2:$L$3,2,TRUE)</f>
        <v>9.59</v>
      </c>
      <c r="K205" s="57">
        <f>VLOOKUP(I205,'Stratification Schemes'!$J$2:$L$3,3,TRUE)</f>
        <v>10.42</v>
      </c>
      <c r="L205" s="57">
        <f t="shared" ref="L205:L209" si="23">IF(AND(F205&gt;J205,F205&lt;K205),1*E205,2*E205)</f>
        <v>2</v>
      </c>
      <c r="M205" s="57" t="s">
        <v>44</v>
      </c>
    </row>
    <row r="206" spans="1:27" x14ac:dyDescent="0.25">
      <c r="A206" s="85">
        <v>41104</v>
      </c>
      <c r="B206" s="1">
        <v>0.79296296296296298</v>
      </c>
      <c r="C206" s="89">
        <f t="shared" si="22"/>
        <v>41104.792962962965</v>
      </c>
      <c r="D206" s="82" t="s">
        <v>16</v>
      </c>
      <c r="E206" s="82">
        <v>1</v>
      </c>
      <c r="F206" s="82">
        <v>7.13</v>
      </c>
      <c r="G206" s="82">
        <v>85.1</v>
      </c>
      <c r="H206" s="82">
        <v>1</v>
      </c>
      <c r="I206" s="82">
        <v>2</v>
      </c>
      <c r="J206" s="57">
        <f>VLOOKUP(I206,'Stratification Schemes'!$J$2:$L$3,2,TRUE)</f>
        <v>9.59</v>
      </c>
      <c r="K206" s="57">
        <f>VLOOKUP(I206,'Stratification Schemes'!$J$2:$L$3,3,TRUE)</f>
        <v>10.42</v>
      </c>
      <c r="L206" s="57">
        <f t="shared" si="23"/>
        <v>2</v>
      </c>
      <c r="M206" s="57" t="s">
        <v>44</v>
      </c>
      <c r="Z206" s="13"/>
      <c r="AA206" s="14"/>
    </row>
    <row r="207" spans="1:27" x14ac:dyDescent="0.25">
      <c r="A207" s="85">
        <v>41104</v>
      </c>
      <c r="B207" s="1">
        <v>0.87131944444444442</v>
      </c>
      <c r="C207" s="89">
        <f t="shared" si="22"/>
        <v>41104.871319444443</v>
      </c>
      <c r="D207" s="82" t="s">
        <v>16</v>
      </c>
      <c r="E207" s="82">
        <v>1</v>
      </c>
      <c r="F207" s="82">
        <v>17.32</v>
      </c>
      <c r="G207" s="82">
        <v>106.7</v>
      </c>
      <c r="H207" s="82">
        <v>2</v>
      </c>
      <c r="I207" s="82">
        <v>2</v>
      </c>
      <c r="J207" s="57">
        <f>VLOOKUP(I207,'Stratification Schemes'!$J$2:$L$3,2,TRUE)</f>
        <v>9.59</v>
      </c>
      <c r="K207" s="57">
        <f>VLOOKUP(I207,'Stratification Schemes'!$J$2:$L$3,3,TRUE)</f>
        <v>10.42</v>
      </c>
      <c r="L207" s="57">
        <f t="shared" si="23"/>
        <v>2</v>
      </c>
      <c r="M207" s="57" t="s">
        <v>44</v>
      </c>
      <c r="Z207" s="13"/>
      <c r="AA207" s="14"/>
    </row>
    <row r="208" spans="1:27" x14ac:dyDescent="0.25">
      <c r="A208" s="85">
        <v>41104</v>
      </c>
      <c r="B208" s="1">
        <v>0.90395833333333331</v>
      </c>
      <c r="C208" s="89">
        <f t="shared" si="22"/>
        <v>41104.903958333336</v>
      </c>
      <c r="D208" s="82" t="s">
        <v>16</v>
      </c>
      <c r="E208" s="82">
        <v>1</v>
      </c>
      <c r="F208" s="82">
        <v>1.88</v>
      </c>
      <c r="G208" s="82">
        <v>116.9</v>
      </c>
      <c r="H208" s="82">
        <v>1</v>
      </c>
      <c r="I208" s="82">
        <v>2</v>
      </c>
      <c r="J208" s="57">
        <f>VLOOKUP(I208,'Stratification Schemes'!$J$2:$L$3,2,TRUE)</f>
        <v>9.59</v>
      </c>
      <c r="K208" s="57">
        <f>VLOOKUP(I208,'Stratification Schemes'!$J$2:$L$3,3,TRUE)</f>
        <v>10.42</v>
      </c>
      <c r="L208" s="57">
        <f t="shared" si="23"/>
        <v>2</v>
      </c>
      <c r="M208" s="57" t="s">
        <v>44</v>
      </c>
      <c r="Z208" s="13"/>
      <c r="AA208" s="14"/>
    </row>
    <row r="209" spans="1:27" x14ac:dyDescent="0.25">
      <c r="A209" s="85">
        <v>41104</v>
      </c>
      <c r="B209" s="1">
        <v>0.99802083333333336</v>
      </c>
      <c r="C209" s="89">
        <f t="shared" si="22"/>
        <v>41104.998020833336</v>
      </c>
      <c r="D209" s="82" t="s">
        <v>16</v>
      </c>
      <c r="E209" s="82">
        <v>1</v>
      </c>
      <c r="F209" s="82">
        <v>13.68</v>
      </c>
      <c r="G209" s="82">
        <v>79.8</v>
      </c>
      <c r="H209" s="82">
        <v>2</v>
      </c>
      <c r="I209" s="82">
        <v>2</v>
      </c>
      <c r="J209" s="57">
        <f>VLOOKUP(I209,'Stratification Schemes'!$J$2:$L$3,2,TRUE)</f>
        <v>9.59</v>
      </c>
      <c r="K209" s="57">
        <f>VLOOKUP(I209,'Stratification Schemes'!$J$2:$L$3,3,TRUE)</f>
        <v>10.42</v>
      </c>
      <c r="L209" s="57">
        <f t="shared" si="23"/>
        <v>2</v>
      </c>
      <c r="M209" s="57" t="s">
        <v>44</v>
      </c>
      <c r="Z209" s="13"/>
      <c r="AA209" s="14"/>
    </row>
    <row r="210" spans="1:27" x14ac:dyDescent="0.25">
      <c r="A210" s="85">
        <v>41105</v>
      </c>
      <c r="B210" s="1">
        <v>1.9293981481481485E-2</v>
      </c>
      <c r="C210" s="89">
        <f t="shared" ref="C210:C219" si="24">B210+A210</f>
        <v>41105.019293981481</v>
      </c>
      <c r="D210" s="82" t="s">
        <v>16</v>
      </c>
      <c r="E210" s="82">
        <v>1</v>
      </c>
      <c r="F210" s="82">
        <v>12.25</v>
      </c>
      <c r="G210" s="82">
        <v>67.2</v>
      </c>
      <c r="H210" s="82">
        <v>2</v>
      </c>
      <c r="I210" s="82">
        <v>2</v>
      </c>
      <c r="J210" s="57">
        <f>VLOOKUP(I210,'Stratification Schemes'!$J$2:$L$3,2,TRUE)</f>
        <v>9.59</v>
      </c>
      <c r="K210" s="57">
        <f>VLOOKUP(I210,'Stratification Schemes'!$J$2:$L$3,3,TRUE)</f>
        <v>10.42</v>
      </c>
      <c r="L210" s="57">
        <f t="shared" ref="L210:L219" si="25">IF(AND(F210&gt;J210,F210&lt;K210),1*E210,2*E210)</f>
        <v>2</v>
      </c>
      <c r="M210" s="57" t="s">
        <v>44</v>
      </c>
      <c r="Z210" s="13"/>
      <c r="AA210" s="14"/>
    </row>
    <row r="211" spans="1:27" x14ac:dyDescent="0.25">
      <c r="A211" s="85">
        <v>41105</v>
      </c>
      <c r="B211" s="1">
        <v>4.3067129629629629E-2</v>
      </c>
      <c r="C211" s="89">
        <f t="shared" si="24"/>
        <v>41105.043067129627</v>
      </c>
      <c r="D211" s="82" t="s">
        <v>16</v>
      </c>
      <c r="E211" s="82">
        <v>1</v>
      </c>
      <c r="F211" s="82">
        <v>8.36</v>
      </c>
      <c r="G211" s="82">
        <v>73</v>
      </c>
      <c r="H211" s="82">
        <v>1</v>
      </c>
      <c r="I211" s="82">
        <v>2</v>
      </c>
      <c r="J211" s="57">
        <f>VLOOKUP(I211,'Stratification Schemes'!$J$2:$L$3,2,TRUE)</f>
        <v>9.59</v>
      </c>
      <c r="K211" s="57">
        <f>VLOOKUP(I211,'Stratification Schemes'!$J$2:$L$3,3,TRUE)</f>
        <v>10.42</v>
      </c>
      <c r="L211" s="57">
        <f t="shared" si="25"/>
        <v>2</v>
      </c>
      <c r="M211" s="57" t="s">
        <v>44</v>
      </c>
      <c r="Z211" s="13"/>
      <c r="AA211" s="14"/>
    </row>
    <row r="212" spans="1:27" x14ac:dyDescent="0.25">
      <c r="A212" s="85">
        <v>41105</v>
      </c>
      <c r="B212" s="1">
        <v>6.8576388888888895E-2</v>
      </c>
      <c r="C212" s="89">
        <f t="shared" si="24"/>
        <v>41105.068576388891</v>
      </c>
      <c r="D212" s="82" t="s">
        <v>16</v>
      </c>
      <c r="E212" s="82">
        <v>1</v>
      </c>
      <c r="F212" s="82">
        <v>3.75</v>
      </c>
      <c r="G212" s="82">
        <v>77.900000000000006</v>
      </c>
      <c r="H212" s="82">
        <v>1</v>
      </c>
      <c r="I212" s="82">
        <v>2</v>
      </c>
      <c r="J212" s="57">
        <f>VLOOKUP(I212,'Stratification Schemes'!$J$2:$L$3,2,TRUE)</f>
        <v>9.59</v>
      </c>
      <c r="K212" s="57">
        <f>VLOOKUP(I212,'Stratification Schemes'!$J$2:$L$3,3,TRUE)</f>
        <v>10.42</v>
      </c>
      <c r="L212" s="57">
        <f t="shared" si="25"/>
        <v>2</v>
      </c>
      <c r="M212" s="57" t="s">
        <v>44</v>
      </c>
      <c r="Z212" s="13"/>
      <c r="AA212" s="14"/>
    </row>
    <row r="213" spans="1:27" x14ac:dyDescent="0.25">
      <c r="A213" s="85">
        <v>41105</v>
      </c>
      <c r="B213" s="1">
        <v>0.19136574074074075</v>
      </c>
      <c r="C213" s="89">
        <f t="shared" si="24"/>
        <v>41105.191365740742</v>
      </c>
      <c r="D213" s="82" t="s">
        <v>16</v>
      </c>
      <c r="E213" s="82">
        <v>1</v>
      </c>
      <c r="F213" s="82">
        <v>3.18</v>
      </c>
      <c r="G213" s="82">
        <v>73.599999999999994</v>
      </c>
      <c r="H213" s="82">
        <v>1</v>
      </c>
      <c r="I213" s="82">
        <v>2</v>
      </c>
      <c r="J213" s="57">
        <f>VLOOKUP(I213,'Stratification Schemes'!$J$2:$L$3,2,TRUE)</f>
        <v>9.59</v>
      </c>
      <c r="K213" s="57">
        <f>VLOOKUP(I213,'Stratification Schemes'!$J$2:$L$3,3,TRUE)</f>
        <v>10.42</v>
      </c>
      <c r="L213" s="57">
        <f t="shared" si="25"/>
        <v>2</v>
      </c>
      <c r="M213" s="57" t="s">
        <v>44</v>
      </c>
    </row>
    <row r="214" spans="1:27" x14ac:dyDescent="0.25">
      <c r="A214" s="85">
        <v>41105</v>
      </c>
      <c r="B214" s="1">
        <v>0.21428240740740742</v>
      </c>
      <c r="C214" s="89">
        <f t="shared" si="24"/>
        <v>41105.214282407411</v>
      </c>
      <c r="D214" s="82" t="s">
        <v>16</v>
      </c>
      <c r="E214" s="82">
        <v>1</v>
      </c>
      <c r="F214" s="82">
        <v>1.87</v>
      </c>
      <c r="G214" s="82">
        <v>99.7</v>
      </c>
      <c r="H214" s="82">
        <v>1</v>
      </c>
      <c r="I214" s="82">
        <v>2</v>
      </c>
      <c r="J214" s="57">
        <f>VLOOKUP(I214,'Stratification Schemes'!$J$2:$L$3,2,TRUE)</f>
        <v>9.59</v>
      </c>
      <c r="K214" s="57">
        <f>VLOOKUP(I214,'Stratification Schemes'!$J$2:$L$3,3,TRUE)</f>
        <v>10.42</v>
      </c>
      <c r="L214" s="57">
        <f t="shared" si="25"/>
        <v>2</v>
      </c>
      <c r="M214" s="57" t="s">
        <v>44</v>
      </c>
    </row>
    <row r="215" spans="1:27" x14ac:dyDescent="0.25">
      <c r="A215" s="85">
        <v>41105</v>
      </c>
      <c r="B215" s="1">
        <v>0.52335648148148151</v>
      </c>
      <c r="C215" s="89">
        <f t="shared" si="24"/>
        <v>41105.523356481484</v>
      </c>
      <c r="D215" s="82" t="s">
        <v>16</v>
      </c>
      <c r="E215" s="82">
        <v>1</v>
      </c>
      <c r="F215" s="82">
        <v>4.47</v>
      </c>
      <c r="G215" s="82">
        <v>60.1</v>
      </c>
      <c r="H215" s="82">
        <v>1</v>
      </c>
      <c r="I215" s="82">
        <v>2</v>
      </c>
      <c r="J215" s="57">
        <f>VLOOKUP(I215,'Stratification Schemes'!$J$2:$L$3,2,TRUE)</f>
        <v>9.59</v>
      </c>
      <c r="K215" s="57">
        <f>VLOOKUP(I215,'Stratification Schemes'!$J$2:$L$3,3,TRUE)</f>
        <v>10.42</v>
      </c>
      <c r="L215" s="57">
        <f t="shared" si="25"/>
        <v>2</v>
      </c>
      <c r="M215" s="57" t="s">
        <v>44</v>
      </c>
    </row>
    <row r="216" spans="1:27" x14ac:dyDescent="0.25">
      <c r="A216" s="85">
        <v>41105</v>
      </c>
      <c r="B216" s="1">
        <v>0.5257060185185185</v>
      </c>
      <c r="C216" s="89">
        <f t="shared" si="24"/>
        <v>41105.525706018518</v>
      </c>
      <c r="D216" s="82" t="s">
        <v>16</v>
      </c>
      <c r="E216" s="82">
        <v>1</v>
      </c>
      <c r="F216" s="82">
        <v>3.08</v>
      </c>
      <c r="G216" s="82">
        <v>88.6</v>
      </c>
      <c r="H216" s="82">
        <v>1</v>
      </c>
      <c r="I216" s="82">
        <v>2</v>
      </c>
      <c r="J216" s="57">
        <f>VLOOKUP(I216,'Stratification Schemes'!$J$2:$L$3,2,TRUE)</f>
        <v>9.59</v>
      </c>
      <c r="K216" s="57">
        <f>VLOOKUP(I216,'Stratification Schemes'!$J$2:$L$3,3,TRUE)</f>
        <v>10.42</v>
      </c>
      <c r="L216" s="57">
        <f t="shared" si="25"/>
        <v>2</v>
      </c>
      <c r="M216" s="57" t="s">
        <v>44</v>
      </c>
    </row>
    <row r="217" spans="1:27" x14ac:dyDescent="0.25">
      <c r="A217" s="85">
        <v>41105</v>
      </c>
      <c r="B217" s="1">
        <v>0.54398148148148151</v>
      </c>
      <c r="C217" s="89">
        <f t="shared" si="24"/>
        <v>41105.543981481482</v>
      </c>
      <c r="D217" s="82" t="s">
        <v>16</v>
      </c>
      <c r="E217" s="82">
        <v>1</v>
      </c>
      <c r="F217" s="82">
        <v>2.0499999999999998</v>
      </c>
      <c r="G217" s="82">
        <v>122.1</v>
      </c>
      <c r="H217" s="82">
        <v>1</v>
      </c>
      <c r="I217" s="82">
        <v>2</v>
      </c>
      <c r="J217" s="57">
        <f>VLOOKUP(I217,'Stratification Schemes'!$J$2:$L$3,2,TRUE)</f>
        <v>9.59</v>
      </c>
      <c r="K217" s="57">
        <f>VLOOKUP(I217,'Stratification Schemes'!$J$2:$L$3,3,TRUE)</f>
        <v>10.42</v>
      </c>
      <c r="L217" s="57">
        <f t="shared" si="25"/>
        <v>2</v>
      </c>
      <c r="M217" s="57" t="s">
        <v>44</v>
      </c>
    </row>
    <row r="218" spans="1:27" x14ac:dyDescent="0.25">
      <c r="A218" s="85">
        <v>41105</v>
      </c>
      <c r="B218" s="1">
        <v>0.59251157407407407</v>
      </c>
      <c r="C218" s="89">
        <f t="shared" si="24"/>
        <v>41105.592511574076</v>
      </c>
      <c r="D218" s="82" t="s">
        <v>16</v>
      </c>
      <c r="E218" s="82">
        <v>1</v>
      </c>
      <c r="F218" s="82">
        <v>1.67</v>
      </c>
      <c r="G218" s="82">
        <v>119.2</v>
      </c>
      <c r="H218" s="82">
        <v>1</v>
      </c>
      <c r="I218" s="82">
        <v>2</v>
      </c>
      <c r="J218" s="57">
        <f>VLOOKUP(I218,'Stratification Schemes'!$J$2:$L$3,2,TRUE)</f>
        <v>9.59</v>
      </c>
      <c r="K218" s="57">
        <f>VLOOKUP(I218,'Stratification Schemes'!$J$2:$L$3,3,TRUE)</f>
        <v>10.42</v>
      </c>
      <c r="L218" s="57">
        <f t="shared" si="25"/>
        <v>2</v>
      </c>
      <c r="M218" s="57" t="s">
        <v>44</v>
      </c>
    </row>
    <row r="219" spans="1:27" x14ac:dyDescent="0.25">
      <c r="A219" s="85">
        <v>41105</v>
      </c>
      <c r="B219" s="1">
        <v>0.94785879629629621</v>
      </c>
      <c r="C219" s="89">
        <f t="shared" si="24"/>
        <v>41105.947858796295</v>
      </c>
      <c r="D219" s="82" t="s">
        <v>16</v>
      </c>
      <c r="E219" s="82">
        <v>1</v>
      </c>
      <c r="F219" s="82">
        <v>10.31</v>
      </c>
      <c r="G219" s="82">
        <v>68.3</v>
      </c>
      <c r="H219" s="82">
        <v>2</v>
      </c>
      <c r="I219" s="82">
        <v>2</v>
      </c>
      <c r="J219" s="57">
        <f>VLOOKUP(I219,'Stratification Schemes'!$J$2:$L$3,2,TRUE)</f>
        <v>9.59</v>
      </c>
      <c r="K219" s="57">
        <f>VLOOKUP(I219,'Stratification Schemes'!$J$2:$L$3,3,TRUE)</f>
        <v>10.42</v>
      </c>
      <c r="L219" s="57">
        <f t="shared" si="25"/>
        <v>1</v>
      </c>
      <c r="M219" s="57" t="s">
        <v>44</v>
      </c>
      <c r="R219" s="50"/>
      <c r="S219" s="50"/>
    </row>
    <row r="220" spans="1:27" x14ac:dyDescent="0.25">
      <c r="A220" s="85">
        <v>41106</v>
      </c>
      <c r="B220" s="1">
        <v>5.1608796296296298E-2</v>
      </c>
      <c r="C220" s="89">
        <f t="shared" ref="C220:C226" si="26">B220+A220</f>
        <v>41106.051608796297</v>
      </c>
      <c r="D220" s="82" t="s">
        <v>16</v>
      </c>
      <c r="E220" s="82">
        <v>1</v>
      </c>
      <c r="F220" s="82">
        <v>1.74</v>
      </c>
      <c r="G220" s="82">
        <v>65.7</v>
      </c>
      <c r="H220" s="82">
        <v>1</v>
      </c>
      <c r="I220" s="82">
        <v>2</v>
      </c>
      <c r="J220" s="57">
        <f>VLOOKUP(I220,'Stratification Schemes'!$J$2:$L$3,2,TRUE)</f>
        <v>9.59</v>
      </c>
      <c r="K220" s="57">
        <f>VLOOKUP(I220,'Stratification Schemes'!$J$2:$L$3,3,TRUE)</f>
        <v>10.42</v>
      </c>
      <c r="L220" s="57">
        <f t="shared" ref="L220:L226" si="27">IF(AND(F220&gt;J220,F220&lt;K220),1*E220,2*E220)</f>
        <v>2</v>
      </c>
      <c r="M220" s="57" t="s">
        <v>44</v>
      </c>
      <c r="R220" s="50"/>
      <c r="S220" s="50"/>
    </row>
    <row r="221" spans="1:27" x14ac:dyDescent="0.25">
      <c r="A221" s="85">
        <v>41106</v>
      </c>
      <c r="B221" s="1">
        <v>0.59769675925925925</v>
      </c>
      <c r="C221" s="89">
        <f t="shared" si="26"/>
        <v>41106.597696759258</v>
      </c>
      <c r="D221" s="82" t="s">
        <v>16</v>
      </c>
      <c r="E221" s="82">
        <v>1</v>
      </c>
      <c r="F221" s="82">
        <v>13.85</v>
      </c>
      <c r="G221" s="82">
        <v>61.6</v>
      </c>
      <c r="H221" s="82">
        <v>2</v>
      </c>
      <c r="I221" s="82">
        <v>2</v>
      </c>
      <c r="J221" s="57">
        <f>VLOOKUP(I221,'Stratification Schemes'!$J$2:$L$3,2,TRUE)</f>
        <v>9.59</v>
      </c>
      <c r="K221" s="57">
        <f>VLOOKUP(I221,'Stratification Schemes'!$J$2:$L$3,3,TRUE)</f>
        <v>10.42</v>
      </c>
      <c r="L221" s="57">
        <f t="shared" si="27"/>
        <v>2</v>
      </c>
      <c r="M221" s="57" t="s">
        <v>44</v>
      </c>
    </row>
    <row r="222" spans="1:27" x14ac:dyDescent="0.25">
      <c r="A222" s="85">
        <v>41106</v>
      </c>
      <c r="B222" s="1">
        <v>0.69728009259259249</v>
      </c>
      <c r="C222" s="89">
        <f t="shared" si="26"/>
        <v>41106.697280092594</v>
      </c>
      <c r="D222" s="82" t="s">
        <v>16</v>
      </c>
      <c r="E222" s="82">
        <v>1</v>
      </c>
      <c r="F222" s="82">
        <v>1.64</v>
      </c>
      <c r="G222" s="82">
        <v>78.3</v>
      </c>
      <c r="H222" s="82">
        <v>1</v>
      </c>
      <c r="I222" s="82">
        <v>2</v>
      </c>
      <c r="J222" s="57">
        <f>VLOOKUP(I222,'Stratification Schemes'!$J$2:$L$3,2,TRUE)</f>
        <v>9.59</v>
      </c>
      <c r="K222" s="57">
        <f>VLOOKUP(I222,'Stratification Schemes'!$J$2:$L$3,3,TRUE)</f>
        <v>10.42</v>
      </c>
      <c r="L222" s="57">
        <f t="shared" si="27"/>
        <v>2</v>
      </c>
      <c r="M222" s="57" t="s">
        <v>44</v>
      </c>
    </row>
    <row r="223" spans="1:27" x14ac:dyDescent="0.25">
      <c r="A223" s="85">
        <v>41106</v>
      </c>
      <c r="B223" s="1">
        <v>0.74391203703703701</v>
      </c>
      <c r="C223" s="89">
        <f t="shared" si="26"/>
        <v>41106.74391203704</v>
      </c>
      <c r="D223" s="82" t="s">
        <v>16</v>
      </c>
      <c r="E223" s="82">
        <v>1</v>
      </c>
      <c r="F223" s="82">
        <v>1.36</v>
      </c>
      <c r="G223" s="82">
        <v>63.7</v>
      </c>
      <c r="H223" s="82">
        <v>1</v>
      </c>
      <c r="I223" s="82">
        <v>2</v>
      </c>
      <c r="J223" s="57">
        <f>VLOOKUP(I223,'Stratification Schemes'!$J$2:$L$3,2,TRUE)</f>
        <v>9.59</v>
      </c>
      <c r="K223" s="57">
        <f>VLOOKUP(I223,'Stratification Schemes'!$J$2:$L$3,3,TRUE)</f>
        <v>10.42</v>
      </c>
      <c r="L223" s="57">
        <f t="shared" si="27"/>
        <v>2</v>
      </c>
      <c r="M223" s="57" t="s">
        <v>44</v>
      </c>
    </row>
    <row r="224" spans="1:27" x14ac:dyDescent="0.25">
      <c r="A224" s="85">
        <v>41106</v>
      </c>
      <c r="B224" s="1">
        <v>0.75394675925925936</v>
      </c>
      <c r="C224" s="89">
        <f t="shared" si="26"/>
        <v>41106.753946759258</v>
      </c>
      <c r="D224" s="82" t="s">
        <v>16</v>
      </c>
      <c r="E224" s="82">
        <v>1</v>
      </c>
      <c r="F224" s="82">
        <v>6.59</v>
      </c>
      <c r="G224" s="82">
        <v>54.5</v>
      </c>
      <c r="H224" s="82">
        <v>1</v>
      </c>
      <c r="I224" s="82">
        <v>2</v>
      </c>
      <c r="J224" s="57">
        <f>VLOOKUP(I224,'Stratification Schemes'!$J$2:$L$3,2,TRUE)</f>
        <v>9.59</v>
      </c>
      <c r="K224" s="57">
        <f>VLOOKUP(I224,'Stratification Schemes'!$J$2:$L$3,3,TRUE)</f>
        <v>10.42</v>
      </c>
      <c r="L224" s="57">
        <f t="shared" si="27"/>
        <v>2</v>
      </c>
      <c r="M224" s="57" t="s">
        <v>44</v>
      </c>
      <c r="R224" s="50"/>
      <c r="S224" s="50"/>
    </row>
    <row r="225" spans="1:19" x14ac:dyDescent="0.25">
      <c r="A225" s="85">
        <v>41106</v>
      </c>
      <c r="B225" s="1">
        <v>0.76812499999999995</v>
      </c>
      <c r="C225" s="89">
        <f t="shared" si="26"/>
        <v>41106.768125000002</v>
      </c>
      <c r="D225" s="82" t="s">
        <v>16</v>
      </c>
      <c r="E225" s="82">
        <v>1</v>
      </c>
      <c r="F225" s="82">
        <v>14.64</v>
      </c>
      <c r="G225" s="82">
        <v>71.3</v>
      </c>
      <c r="H225" s="82">
        <v>2</v>
      </c>
      <c r="I225" s="82">
        <v>2</v>
      </c>
      <c r="J225" s="57">
        <f>VLOOKUP(I225,'Stratification Schemes'!$J$2:$L$3,2,TRUE)</f>
        <v>9.59</v>
      </c>
      <c r="K225" s="57">
        <f>VLOOKUP(I225,'Stratification Schemes'!$J$2:$L$3,3,TRUE)</f>
        <v>10.42</v>
      </c>
      <c r="L225" s="57">
        <f t="shared" si="27"/>
        <v>2</v>
      </c>
      <c r="M225" s="57" t="s">
        <v>44</v>
      </c>
      <c r="R225" s="50"/>
      <c r="S225" s="50"/>
    </row>
    <row r="226" spans="1:19" x14ac:dyDescent="0.25">
      <c r="A226" s="85">
        <v>41106</v>
      </c>
      <c r="B226" s="1">
        <v>0.79232638888888884</v>
      </c>
      <c r="C226" s="89">
        <f t="shared" si="26"/>
        <v>41106.792326388888</v>
      </c>
      <c r="D226" s="82" t="s">
        <v>16</v>
      </c>
      <c r="E226" s="82">
        <v>1</v>
      </c>
      <c r="F226" s="82">
        <v>2.65</v>
      </c>
      <c r="G226" s="82">
        <v>84.8</v>
      </c>
      <c r="H226" s="82">
        <v>1</v>
      </c>
      <c r="I226" s="82">
        <v>2</v>
      </c>
      <c r="J226" s="57">
        <f>VLOOKUP(I226,'Stratification Schemes'!$J$2:$L$3,2,TRUE)</f>
        <v>9.59</v>
      </c>
      <c r="K226" s="57">
        <f>VLOOKUP(I226,'Stratification Schemes'!$J$2:$L$3,3,TRUE)</f>
        <v>10.42</v>
      </c>
      <c r="L226" s="57">
        <f t="shared" si="27"/>
        <v>2</v>
      </c>
      <c r="M226" s="57" t="s">
        <v>44</v>
      </c>
    </row>
    <row r="227" spans="1:19" x14ac:dyDescent="0.25">
      <c r="A227" s="85">
        <v>41107</v>
      </c>
      <c r="B227" s="1">
        <v>6.2615740740740736E-2</v>
      </c>
      <c r="C227" s="89">
        <f t="shared" ref="C227:C241" si="28">B227+A227</f>
        <v>41107.062615740739</v>
      </c>
      <c r="D227" s="82" t="s">
        <v>16</v>
      </c>
      <c r="E227" s="82">
        <v>1</v>
      </c>
      <c r="F227" s="82">
        <v>8.91</v>
      </c>
      <c r="G227" s="82">
        <v>60.6</v>
      </c>
      <c r="H227" s="82">
        <v>1</v>
      </c>
      <c r="I227" s="82">
        <v>2</v>
      </c>
      <c r="J227" s="57">
        <f>VLOOKUP(I227,'Stratification Schemes'!$J$2:$L$3,2,TRUE)</f>
        <v>9.59</v>
      </c>
      <c r="K227" s="57">
        <f>VLOOKUP(I227,'Stratification Schemes'!$J$2:$L$3,3,TRUE)</f>
        <v>10.42</v>
      </c>
      <c r="L227" s="57">
        <f t="shared" ref="L227:L241" si="29">IF(AND(F227&gt;J227,F227&lt;K227),1*E227,2*E227)</f>
        <v>2</v>
      </c>
      <c r="M227" s="57" t="s">
        <v>44</v>
      </c>
    </row>
    <row r="228" spans="1:19" x14ac:dyDescent="0.25">
      <c r="A228" s="85">
        <v>41107</v>
      </c>
      <c r="B228" s="1">
        <v>8.5289351851851838E-2</v>
      </c>
      <c r="C228" s="89">
        <f t="shared" si="28"/>
        <v>41107.085289351853</v>
      </c>
      <c r="D228" s="82" t="s">
        <v>16</v>
      </c>
      <c r="E228" s="82">
        <v>1</v>
      </c>
      <c r="F228" s="82">
        <v>2.04</v>
      </c>
      <c r="G228" s="82">
        <v>93.5</v>
      </c>
      <c r="H228" s="82">
        <v>1</v>
      </c>
      <c r="I228" s="82">
        <v>2</v>
      </c>
      <c r="J228" s="57">
        <f>VLOOKUP(I228,'Stratification Schemes'!$J$2:$L$3,2,TRUE)</f>
        <v>9.59</v>
      </c>
      <c r="K228" s="57">
        <f>VLOOKUP(I228,'Stratification Schemes'!$J$2:$L$3,3,TRUE)</f>
        <v>10.42</v>
      </c>
      <c r="L228" s="57">
        <f t="shared" si="29"/>
        <v>2</v>
      </c>
      <c r="M228" s="57" t="s">
        <v>44</v>
      </c>
    </row>
    <row r="229" spans="1:19" x14ac:dyDescent="0.25">
      <c r="A229" s="85">
        <v>41107</v>
      </c>
      <c r="B229" s="1">
        <v>0.21565972222222221</v>
      </c>
      <c r="C229" s="89">
        <f t="shared" si="28"/>
        <v>41107.21565972222</v>
      </c>
      <c r="D229" s="82" t="s">
        <v>16</v>
      </c>
      <c r="E229" s="82">
        <v>1</v>
      </c>
      <c r="F229" s="82">
        <v>6.85</v>
      </c>
      <c r="G229" s="82">
        <v>81.5</v>
      </c>
      <c r="H229" s="82">
        <v>1</v>
      </c>
      <c r="I229" s="82">
        <v>2</v>
      </c>
      <c r="J229" s="57">
        <f>VLOOKUP(I229,'Stratification Schemes'!$J$2:$L$3,2,TRUE)</f>
        <v>9.59</v>
      </c>
      <c r="K229" s="57">
        <f>VLOOKUP(I229,'Stratification Schemes'!$J$2:$L$3,3,TRUE)</f>
        <v>10.42</v>
      </c>
      <c r="L229" s="57">
        <f t="shared" si="29"/>
        <v>2</v>
      </c>
      <c r="M229" s="57" t="s">
        <v>44</v>
      </c>
      <c r="R229" s="50"/>
      <c r="S229" s="50"/>
    </row>
    <row r="230" spans="1:19" x14ac:dyDescent="0.25">
      <c r="A230" s="85">
        <v>41107</v>
      </c>
      <c r="B230" s="1">
        <v>0.23947916666666669</v>
      </c>
      <c r="C230" s="89">
        <f t="shared" si="28"/>
        <v>41107.239479166667</v>
      </c>
      <c r="D230" s="82" t="s">
        <v>16</v>
      </c>
      <c r="E230" s="82">
        <v>1</v>
      </c>
      <c r="F230" s="82">
        <v>3.87</v>
      </c>
      <c r="G230" s="82">
        <v>101</v>
      </c>
      <c r="H230" s="82">
        <v>1</v>
      </c>
      <c r="I230" s="82">
        <v>2</v>
      </c>
      <c r="J230" s="57">
        <f>VLOOKUP(I230,'Stratification Schemes'!$J$2:$L$3,2,TRUE)</f>
        <v>9.59</v>
      </c>
      <c r="K230" s="57">
        <f>VLOOKUP(I230,'Stratification Schemes'!$J$2:$L$3,3,TRUE)</f>
        <v>10.42</v>
      </c>
      <c r="L230" s="57">
        <f t="shared" si="29"/>
        <v>2</v>
      </c>
      <c r="M230" s="57" t="s">
        <v>44</v>
      </c>
      <c r="R230" s="50"/>
      <c r="S230" s="50"/>
    </row>
    <row r="231" spans="1:19" x14ac:dyDescent="0.25">
      <c r="A231" s="85">
        <v>41107</v>
      </c>
      <c r="B231" s="1">
        <v>0.29996527777777776</v>
      </c>
      <c r="C231" s="89">
        <f t="shared" si="28"/>
        <v>41107.29996527778</v>
      </c>
      <c r="D231" s="82" t="s">
        <v>16</v>
      </c>
      <c r="E231" s="82">
        <v>1</v>
      </c>
      <c r="F231" s="82">
        <v>3.82</v>
      </c>
      <c r="G231" s="82">
        <v>84.4</v>
      </c>
      <c r="H231" s="82">
        <v>1</v>
      </c>
      <c r="I231" s="82">
        <v>2</v>
      </c>
      <c r="J231" s="57">
        <f>VLOOKUP(I231,'Stratification Schemes'!$J$2:$L$3,2,TRUE)</f>
        <v>9.59</v>
      </c>
      <c r="K231" s="57">
        <f>VLOOKUP(I231,'Stratification Schemes'!$J$2:$L$3,3,TRUE)</f>
        <v>10.42</v>
      </c>
      <c r="L231" s="57">
        <f t="shared" si="29"/>
        <v>2</v>
      </c>
      <c r="M231" s="57" t="s">
        <v>44</v>
      </c>
    </row>
    <row r="232" spans="1:19" x14ac:dyDescent="0.25">
      <c r="A232" s="85">
        <v>41107</v>
      </c>
      <c r="B232" s="1">
        <v>0.42372685185185183</v>
      </c>
      <c r="C232" s="89">
        <f t="shared" si="28"/>
        <v>41107.423726851855</v>
      </c>
      <c r="D232" s="82" t="s">
        <v>16</v>
      </c>
      <c r="E232" s="82">
        <v>1</v>
      </c>
      <c r="F232" s="82">
        <v>1.99</v>
      </c>
      <c r="G232" s="82">
        <v>95.9</v>
      </c>
      <c r="H232" s="82">
        <v>1</v>
      </c>
      <c r="I232" s="82">
        <v>2</v>
      </c>
      <c r="J232" s="57">
        <f>VLOOKUP(I232,'Stratification Schemes'!$J$2:$L$3,2,TRUE)</f>
        <v>9.59</v>
      </c>
      <c r="K232" s="57">
        <f>VLOOKUP(I232,'Stratification Schemes'!$J$2:$L$3,3,TRUE)</f>
        <v>10.42</v>
      </c>
      <c r="L232" s="57">
        <f t="shared" si="29"/>
        <v>2</v>
      </c>
      <c r="M232" s="57" t="s">
        <v>44</v>
      </c>
    </row>
    <row r="233" spans="1:19" x14ac:dyDescent="0.25">
      <c r="A233" s="85">
        <v>41107</v>
      </c>
      <c r="B233" s="1">
        <v>0.52354166666666668</v>
      </c>
      <c r="C233" s="89">
        <f t="shared" si="28"/>
        <v>41107.523541666669</v>
      </c>
      <c r="D233" s="82" t="s">
        <v>16</v>
      </c>
      <c r="E233" s="82">
        <v>1</v>
      </c>
      <c r="F233" s="82">
        <v>2.02</v>
      </c>
      <c r="G233" s="82">
        <v>113.5</v>
      </c>
      <c r="H233" s="82">
        <v>1</v>
      </c>
      <c r="I233" s="82">
        <v>2</v>
      </c>
      <c r="J233" s="57">
        <f>VLOOKUP(I233,'Stratification Schemes'!$J$2:$L$3,2,TRUE)</f>
        <v>9.59</v>
      </c>
      <c r="K233" s="57">
        <f>VLOOKUP(I233,'Stratification Schemes'!$J$2:$L$3,3,TRUE)</f>
        <v>10.42</v>
      </c>
      <c r="L233" s="57">
        <f t="shared" si="29"/>
        <v>2</v>
      </c>
      <c r="M233" s="57" t="s">
        <v>44</v>
      </c>
    </row>
    <row r="234" spans="1:19" x14ac:dyDescent="0.25">
      <c r="A234" s="85">
        <v>41107</v>
      </c>
      <c r="B234" s="1">
        <v>0.56253472222222223</v>
      </c>
      <c r="C234" s="89">
        <f t="shared" si="28"/>
        <v>41107.562534722223</v>
      </c>
      <c r="D234" s="82" t="s">
        <v>16</v>
      </c>
      <c r="E234" s="82">
        <v>1</v>
      </c>
      <c r="F234" s="82">
        <v>1.47</v>
      </c>
      <c r="G234" s="82">
        <v>84.3</v>
      </c>
      <c r="H234" s="82">
        <v>1</v>
      </c>
      <c r="I234" s="82">
        <v>2</v>
      </c>
      <c r="J234" s="57">
        <f>VLOOKUP(I234,'Stratification Schemes'!$J$2:$L$3,2,TRUE)</f>
        <v>9.59</v>
      </c>
      <c r="K234" s="57">
        <f>VLOOKUP(I234,'Stratification Schemes'!$J$2:$L$3,3,TRUE)</f>
        <v>10.42</v>
      </c>
      <c r="L234" s="57">
        <f t="shared" si="29"/>
        <v>2</v>
      </c>
      <c r="M234" s="57" t="s">
        <v>44</v>
      </c>
      <c r="R234" s="50"/>
      <c r="S234" s="50"/>
    </row>
    <row r="235" spans="1:19" x14ac:dyDescent="0.25">
      <c r="A235" s="85">
        <v>41107</v>
      </c>
      <c r="B235" s="1">
        <v>0.5907175925925926</v>
      </c>
      <c r="C235" s="89">
        <f t="shared" si="28"/>
        <v>41107.590717592589</v>
      </c>
      <c r="D235" s="82" t="s">
        <v>16</v>
      </c>
      <c r="E235" s="82">
        <v>1</v>
      </c>
      <c r="F235" s="82">
        <v>1.73</v>
      </c>
      <c r="G235" s="82">
        <v>87</v>
      </c>
      <c r="H235" s="82">
        <v>1</v>
      </c>
      <c r="I235" s="82">
        <v>2</v>
      </c>
      <c r="J235" s="57">
        <f>VLOOKUP(I235,'Stratification Schemes'!$J$2:$L$3,2,TRUE)</f>
        <v>9.59</v>
      </c>
      <c r="K235" s="57">
        <f>VLOOKUP(I235,'Stratification Schemes'!$J$2:$L$3,3,TRUE)</f>
        <v>10.42</v>
      </c>
      <c r="L235" s="57">
        <f t="shared" si="29"/>
        <v>2</v>
      </c>
      <c r="M235" s="57" t="s">
        <v>44</v>
      </c>
      <c r="R235" s="50"/>
      <c r="S235" s="50"/>
    </row>
    <row r="236" spans="1:19" x14ac:dyDescent="0.25">
      <c r="A236" s="85">
        <v>41107</v>
      </c>
      <c r="B236" s="1">
        <v>0.69012731481481471</v>
      </c>
      <c r="C236" s="89">
        <f t="shared" si="28"/>
        <v>41107.690127314818</v>
      </c>
      <c r="D236" s="82" t="s">
        <v>16</v>
      </c>
      <c r="E236" s="82">
        <v>1</v>
      </c>
      <c r="F236" s="82">
        <v>1.77</v>
      </c>
      <c r="G236" s="82">
        <v>92</v>
      </c>
      <c r="H236" s="82">
        <v>1</v>
      </c>
      <c r="I236" s="82">
        <v>2</v>
      </c>
      <c r="J236" s="57">
        <f>VLOOKUP(I236,'Stratification Schemes'!$J$2:$L$3,2,TRUE)</f>
        <v>9.59</v>
      </c>
      <c r="K236" s="57">
        <f>VLOOKUP(I236,'Stratification Schemes'!$J$2:$L$3,3,TRUE)</f>
        <v>10.42</v>
      </c>
      <c r="L236" s="57">
        <f t="shared" si="29"/>
        <v>2</v>
      </c>
      <c r="M236" s="57" t="s">
        <v>44</v>
      </c>
    </row>
    <row r="237" spans="1:19" x14ac:dyDescent="0.25">
      <c r="A237" s="85">
        <v>41107</v>
      </c>
      <c r="B237" s="1">
        <v>0.87996527777777789</v>
      </c>
      <c r="C237" s="89">
        <f t="shared" si="28"/>
        <v>41107.879965277774</v>
      </c>
      <c r="D237" s="82" t="s">
        <v>16</v>
      </c>
      <c r="E237" s="82">
        <v>1</v>
      </c>
      <c r="F237" s="82">
        <v>2.25</v>
      </c>
      <c r="G237" s="82">
        <v>116.4</v>
      </c>
      <c r="H237" s="82">
        <v>1</v>
      </c>
      <c r="I237" s="82">
        <v>2</v>
      </c>
      <c r="J237" s="57">
        <f>VLOOKUP(I237,'Stratification Schemes'!$J$2:$L$3,2,TRUE)</f>
        <v>9.59</v>
      </c>
      <c r="K237" s="57">
        <f>VLOOKUP(I237,'Stratification Schemes'!$J$2:$L$3,3,TRUE)</f>
        <v>10.42</v>
      </c>
      <c r="L237" s="57">
        <f t="shared" si="29"/>
        <v>2</v>
      </c>
      <c r="M237" s="57" t="s">
        <v>44</v>
      </c>
    </row>
    <row r="238" spans="1:19" x14ac:dyDescent="0.25">
      <c r="A238" s="85">
        <v>41107</v>
      </c>
      <c r="B238" s="1">
        <v>0.89167824074074076</v>
      </c>
      <c r="C238" s="89">
        <f t="shared" si="28"/>
        <v>41107.89167824074</v>
      </c>
      <c r="D238" s="82" t="s">
        <v>16</v>
      </c>
      <c r="E238" s="82">
        <v>1</v>
      </c>
      <c r="F238" s="82">
        <v>17.78</v>
      </c>
      <c r="G238" s="82">
        <v>54.7</v>
      </c>
      <c r="H238" s="82">
        <v>2</v>
      </c>
      <c r="I238" s="82">
        <v>2</v>
      </c>
      <c r="J238" s="57">
        <f>VLOOKUP(I238,'Stratification Schemes'!$J$2:$L$3,2,TRUE)</f>
        <v>9.59</v>
      </c>
      <c r="K238" s="57">
        <f>VLOOKUP(I238,'Stratification Schemes'!$J$2:$L$3,3,TRUE)</f>
        <v>10.42</v>
      </c>
      <c r="L238" s="57">
        <f t="shared" si="29"/>
        <v>2</v>
      </c>
      <c r="M238" s="57" t="s">
        <v>44</v>
      </c>
    </row>
    <row r="239" spans="1:19" x14ac:dyDescent="0.25">
      <c r="A239" s="85">
        <v>41107</v>
      </c>
      <c r="B239" s="1">
        <v>0.89350694444444445</v>
      </c>
      <c r="C239" s="89">
        <f t="shared" si="28"/>
        <v>41107.893506944441</v>
      </c>
      <c r="D239" s="82" t="s">
        <v>16</v>
      </c>
      <c r="E239" s="82">
        <v>1</v>
      </c>
      <c r="F239" s="82">
        <v>16.940000000000001</v>
      </c>
      <c r="G239" s="82">
        <v>64.8</v>
      </c>
      <c r="H239" s="82">
        <v>2</v>
      </c>
      <c r="I239" s="82">
        <v>2</v>
      </c>
      <c r="J239" s="57">
        <f>VLOOKUP(I239,'Stratification Schemes'!$J$2:$L$3,2,TRUE)</f>
        <v>9.59</v>
      </c>
      <c r="K239" s="57">
        <f>VLOOKUP(I239,'Stratification Schemes'!$J$2:$L$3,3,TRUE)</f>
        <v>10.42</v>
      </c>
      <c r="L239" s="57">
        <f t="shared" si="29"/>
        <v>2</v>
      </c>
      <c r="M239" s="57" t="s">
        <v>44</v>
      </c>
      <c r="R239" s="50"/>
      <c r="S239" s="50"/>
    </row>
    <row r="240" spans="1:19" x14ac:dyDescent="0.25">
      <c r="A240" s="85">
        <v>41107</v>
      </c>
      <c r="B240" s="1">
        <v>0.92120370370370364</v>
      </c>
      <c r="C240" s="89">
        <f t="shared" si="28"/>
        <v>41107.921203703707</v>
      </c>
      <c r="D240" s="82" t="s">
        <v>16</v>
      </c>
      <c r="E240" s="82">
        <v>1</v>
      </c>
      <c r="F240" s="82">
        <v>2.57</v>
      </c>
      <c r="G240" s="82">
        <v>83.4</v>
      </c>
      <c r="H240" s="82">
        <v>1</v>
      </c>
      <c r="I240" s="82">
        <v>2</v>
      </c>
      <c r="J240" s="57">
        <f>VLOOKUP(I240,'Stratification Schemes'!$J$2:$L$3,2,TRUE)</f>
        <v>9.59</v>
      </c>
      <c r="K240" s="57">
        <f>VLOOKUP(I240,'Stratification Schemes'!$J$2:$L$3,3,TRUE)</f>
        <v>10.42</v>
      </c>
      <c r="L240" s="57">
        <f t="shared" si="29"/>
        <v>2</v>
      </c>
      <c r="M240" s="57" t="s">
        <v>44</v>
      </c>
      <c r="R240" s="50"/>
      <c r="S240" s="50"/>
    </row>
    <row r="241" spans="1:19" x14ac:dyDescent="0.25">
      <c r="A241" s="85">
        <v>41107</v>
      </c>
      <c r="B241" s="1">
        <v>0.94017361111111108</v>
      </c>
      <c r="C241" s="89">
        <f t="shared" si="28"/>
        <v>41107.94017361111</v>
      </c>
      <c r="D241" s="82" t="s">
        <v>16</v>
      </c>
      <c r="E241" s="82">
        <v>1</v>
      </c>
      <c r="F241" s="82">
        <v>1.74</v>
      </c>
      <c r="G241" s="82">
        <v>95.1</v>
      </c>
      <c r="H241" s="82">
        <v>1</v>
      </c>
      <c r="I241" s="82">
        <v>2</v>
      </c>
      <c r="J241" s="57">
        <f>VLOOKUP(I241,'Stratification Schemes'!$J$2:$L$3,2,TRUE)</f>
        <v>9.59</v>
      </c>
      <c r="K241" s="57">
        <f>VLOOKUP(I241,'Stratification Schemes'!$J$2:$L$3,3,TRUE)</f>
        <v>10.42</v>
      </c>
      <c r="L241" s="57">
        <f t="shared" si="29"/>
        <v>2</v>
      </c>
      <c r="M241" s="57" t="s">
        <v>44</v>
      </c>
    </row>
    <row r="242" spans="1:19" x14ac:dyDescent="0.25">
      <c r="A242" s="85">
        <v>41108</v>
      </c>
      <c r="B242" s="1">
        <v>3.2175925925925926E-3</v>
      </c>
      <c r="C242" s="89">
        <f t="shared" ref="C242:C264" si="30">B242+A242</f>
        <v>41108.003217592595</v>
      </c>
      <c r="D242" s="82" t="s">
        <v>16</v>
      </c>
      <c r="E242" s="82">
        <v>2</v>
      </c>
      <c r="F242" s="82">
        <v>1.85</v>
      </c>
      <c r="G242" s="82">
        <v>87.7</v>
      </c>
      <c r="H242" s="82">
        <v>1</v>
      </c>
      <c r="I242" s="82">
        <v>2</v>
      </c>
      <c r="J242" s="57">
        <f>VLOOKUP(I242,'Stratification Schemes'!$J$2:$L$3,2,TRUE)</f>
        <v>9.59</v>
      </c>
      <c r="K242" s="57">
        <f>VLOOKUP(I242,'Stratification Schemes'!$J$2:$L$3,3,TRUE)</f>
        <v>10.42</v>
      </c>
      <c r="L242" s="57">
        <f t="shared" ref="L242:L264" si="31">IF(AND(F242&gt;J242,F242&lt;K242),1*E242,2*E242)</f>
        <v>4</v>
      </c>
      <c r="M242" s="57" t="s">
        <v>44</v>
      </c>
      <c r="N242" s="54" t="s">
        <v>223</v>
      </c>
      <c r="O242" s="43"/>
      <c r="P242" s="43"/>
    </row>
    <row r="243" spans="1:19" x14ac:dyDescent="0.25">
      <c r="A243" s="85">
        <v>41108</v>
      </c>
      <c r="B243" s="1">
        <v>9.5601851851851855E-3</v>
      </c>
      <c r="C243" s="89">
        <f t="shared" si="30"/>
        <v>41108.009560185186</v>
      </c>
      <c r="D243" s="82" t="s">
        <v>16</v>
      </c>
      <c r="E243" s="82">
        <v>2</v>
      </c>
      <c r="F243" s="82">
        <v>1.6</v>
      </c>
      <c r="G243" s="82">
        <v>109.3</v>
      </c>
      <c r="H243" s="82">
        <v>1</v>
      </c>
      <c r="I243" s="82">
        <v>2</v>
      </c>
      <c r="J243" s="57">
        <f>VLOOKUP(I243,'Stratification Schemes'!$J$2:$L$3,2,TRUE)</f>
        <v>9.59</v>
      </c>
      <c r="K243" s="57">
        <f>VLOOKUP(I243,'Stratification Schemes'!$J$2:$L$3,3,TRUE)</f>
        <v>10.42</v>
      </c>
      <c r="L243" s="57">
        <f t="shared" si="31"/>
        <v>4</v>
      </c>
      <c r="M243" s="57" t="s">
        <v>44</v>
      </c>
    </row>
    <row r="244" spans="1:19" x14ac:dyDescent="0.25">
      <c r="A244" s="85">
        <v>41108</v>
      </c>
      <c r="B244" s="1">
        <v>6.4664351851851862E-2</v>
      </c>
      <c r="C244" s="89">
        <f t="shared" si="30"/>
        <v>41108.064664351848</v>
      </c>
      <c r="D244" s="82" t="s">
        <v>16</v>
      </c>
      <c r="E244" s="82">
        <v>2</v>
      </c>
      <c r="F244" s="82">
        <v>5.54</v>
      </c>
      <c r="G244" s="82">
        <v>45.7</v>
      </c>
      <c r="H244" s="82">
        <v>1</v>
      </c>
      <c r="I244" s="82">
        <v>2</v>
      </c>
      <c r="J244" s="57">
        <f>VLOOKUP(I244,'Stratification Schemes'!$J$2:$L$3,2,TRUE)</f>
        <v>9.59</v>
      </c>
      <c r="K244" s="57">
        <f>VLOOKUP(I244,'Stratification Schemes'!$J$2:$L$3,3,TRUE)</f>
        <v>10.42</v>
      </c>
      <c r="L244" s="57">
        <f t="shared" si="31"/>
        <v>4</v>
      </c>
      <c r="M244" s="57" t="s">
        <v>44</v>
      </c>
      <c r="R244" s="50"/>
      <c r="S244" s="50"/>
    </row>
    <row r="245" spans="1:19" x14ac:dyDescent="0.25">
      <c r="A245" s="85">
        <v>41108</v>
      </c>
      <c r="B245" s="1">
        <v>6.4710648148148142E-2</v>
      </c>
      <c r="C245" s="89">
        <f t="shared" si="30"/>
        <v>41108.064710648148</v>
      </c>
      <c r="D245" s="82" t="s">
        <v>16</v>
      </c>
      <c r="E245" s="82">
        <v>2</v>
      </c>
      <c r="F245" s="82">
        <v>2.46</v>
      </c>
      <c r="G245" s="82">
        <v>90.8</v>
      </c>
      <c r="H245" s="82">
        <v>1</v>
      </c>
      <c r="I245" s="82">
        <v>2</v>
      </c>
      <c r="J245" s="57">
        <f>VLOOKUP(I245,'Stratification Schemes'!$J$2:$L$3,2,TRUE)</f>
        <v>9.59</v>
      </c>
      <c r="K245" s="57">
        <f>VLOOKUP(I245,'Stratification Schemes'!$J$2:$L$3,3,TRUE)</f>
        <v>10.42</v>
      </c>
      <c r="L245" s="57">
        <f t="shared" si="31"/>
        <v>4</v>
      </c>
      <c r="M245" s="57" t="s">
        <v>44</v>
      </c>
      <c r="R245" s="50"/>
      <c r="S245" s="50"/>
    </row>
    <row r="246" spans="1:19" x14ac:dyDescent="0.25">
      <c r="A246" s="85">
        <v>41108</v>
      </c>
      <c r="B246" s="1">
        <v>8.5312499999999999E-2</v>
      </c>
      <c r="C246" s="89">
        <f t="shared" si="30"/>
        <v>41108.085312499999</v>
      </c>
      <c r="D246" s="82" t="s">
        <v>16</v>
      </c>
      <c r="E246" s="82">
        <v>2</v>
      </c>
      <c r="F246" s="82">
        <v>1.48</v>
      </c>
      <c r="G246" s="82">
        <v>113.6</v>
      </c>
      <c r="H246" s="82">
        <v>1</v>
      </c>
      <c r="I246" s="82">
        <v>2</v>
      </c>
      <c r="J246" s="57">
        <f>VLOOKUP(I246,'Stratification Schemes'!$J$2:$L$3,2,TRUE)</f>
        <v>9.59</v>
      </c>
      <c r="K246" s="57">
        <f>VLOOKUP(I246,'Stratification Schemes'!$J$2:$L$3,3,TRUE)</f>
        <v>10.42</v>
      </c>
      <c r="L246" s="57">
        <f t="shared" si="31"/>
        <v>4</v>
      </c>
      <c r="M246" s="57" t="s">
        <v>44</v>
      </c>
    </row>
    <row r="247" spans="1:19" x14ac:dyDescent="0.25">
      <c r="A247" s="85">
        <v>41108</v>
      </c>
      <c r="B247" s="1">
        <v>0.13413194444444446</v>
      </c>
      <c r="C247" s="89">
        <f t="shared" si="30"/>
        <v>41108.134131944447</v>
      </c>
      <c r="D247" s="82" t="s">
        <v>16</v>
      </c>
      <c r="E247" s="82">
        <v>2</v>
      </c>
      <c r="F247" s="82">
        <v>7.26</v>
      </c>
      <c r="G247" s="82">
        <v>103.9</v>
      </c>
      <c r="H247" s="82">
        <v>1</v>
      </c>
      <c r="I247" s="82">
        <v>2</v>
      </c>
      <c r="J247" s="57">
        <f>VLOOKUP(I247,'Stratification Schemes'!$J$2:$L$3,2,TRUE)</f>
        <v>9.59</v>
      </c>
      <c r="K247" s="57">
        <f>VLOOKUP(I247,'Stratification Schemes'!$J$2:$L$3,3,TRUE)</f>
        <v>10.42</v>
      </c>
      <c r="L247" s="57">
        <f t="shared" si="31"/>
        <v>4</v>
      </c>
      <c r="M247" s="57" t="s">
        <v>44</v>
      </c>
    </row>
    <row r="248" spans="1:19" x14ac:dyDescent="0.25">
      <c r="A248" s="85">
        <v>41108</v>
      </c>
      <c r="B248" s="1">
        <v>0.13413194444444446</v>
      </c>
      <c r="C248" s="89">
        <f t="shared" si="30"/>
        <v>41108.134131944447</v>
      </c>
      <c r="D248" s="82" t="s">
        <v>16</v>
      </c>
      <c r="E248" s="82">
        <v>2</v>
      </c>
      <c r="F248" s="82">
        <v>7.18</v>
      </c>
      <c r="G248" s="82">
        <v>109.1</v>
      </c>
      <c r="H248" s="82">
        <v>1</v>
      </c>
      <c r="I248" s="82">
        <v>2</v>
      </c>
      <c r="J248" s="57">
        <f>VLOOKUP(I248,'Stratification Schemes'!$J$2:$L$3,2,TRUE)</f>
        <v>9.59</v>
      </c>
      <c r="K248" s="57">
        <f>VLOOKUP(I248,'Stratification Schemes'!$J$2:$L$3,3,TRUE)</f>
        <v>10.42</v>
      </c>
      <c r="L248" s="57">
        <f t="shared" si="31"/>
        <v>4</v>
      </c>
      <c r="M248" s="57" t="s">
        <v>44</v>
      </c>
    </row>
    <row r="249" spans="1:19" x14ac:dyDescent="0.25">
      <c r="A249" s="85">
        <v>41108</v>
      </c>
      <c r="B249" s="1">
        <v>0.14672453703703703</v>
      </c>
      <c r="C249" s="89">
        <f t="shared" si="30"/>
        <v>41108.146724537037</v>
      </c>
      <c r="D249" s="82" t="s">
        <v>16</v>
      </c>
      <c r="E249" s="82">
        <v>2</v>
      </c>
      <c r="F249" s="82">
        <v>1.84</v>
      </c>
      <c r="G249" s="82">
        <v>124.9</v>
      </c>
      <c r="H249" s="82">
        <v>1</v>
      </c>
      <c r="I249" s="82">
        <v>2</v>
      </c>
      <c r="J249" s="57">
        <f>VLOOKUP(I249,'Stratification Schemes'!$J$2:$L$3,2,TRUE)</f>
        <v>9.59</v>
      </c>
      <c r="K249" s="57">
        <f>VLOOKUP(I249,'Stratification Schemes'!$J$2:$L$3,3,TRUE)</f>
        <v>10.42</v>
      </c>
      <c r="L249" s="57">
        <f t="shared" si="31"/>
        <v>4</v>
      </c>
      <c r="M249" s="57" t="s">
        <v>44</v>
      </c>
      <c r="R249" s="50"/>
      <c r="S249" s="50"/>
    </row>
    <row r="250" spans="1:19" x14ac:dyDescent="0.25">
      <c r="A250" s="85">
        <v>41108</v>
      </c>
      <c r="B250" s="1">
        <v>0.17195601851851852</v>
      </c>
      <c r="C250" s="89">
        <f t="shared" si="30"/>
        <v>41108.171956018516</v>
      </c>
      <c r="D250" s="82" t="s">
        <v>16</v>
      </c>
      <c r="E250" s="82">
        <v>2</v>
      </c>
      <c r="F250" s="82">
        <v>1.66</v>
      </c>
      <c r="G250" s="82">
        <v>103.7</v>
      </c>
      <c r="H250" s="82">
        <v>1</v>
      </c>
      <c r="I250" s="82">
        <v>2</v>
      </c>
      <c r="J250" s="57">
        <f>VLOOKUP(I250,'Stratification Schemes'!$J$2:$L$3,2,TRUE)</f>
        <v>9.59</v>
      </c>
      <c r="K250" s="57">
        <f>VLOOKUP(I250,'Stratification Schemes'!$J$2:$L$3,3,TRUE)</f>
        <v>10.42</v>
      </c>
      <c r="L250" s="57">
        <f t="shared" si="31"/>
        <v>4</v>
      </c>
      <c r="M250" s="57" t="s">
        <v>44</v>
      </c>
      <c r="R250" s="50"/>
      <c r="S250" s="50"/>
    </row>
    <row r="251" spans="1:19" x14ac:dyDescent="0.25">
      <c r="A251" s="85">
        <v>41108</v>
      </c>
      <c r="B251" s="1">
        <v>0.17936342592592591</v>
      </c>
      <c r="C251" s="89">
        <f t="shared" si="30"/>
        <v>41108.179363425923</v>
      </c>
      <c r="D251" s="82" t="s">
        <v>16</v>
      </c>
      <c r="E251" s="82">
        <v>2</v>
      </c>
      <c r="F251" s="82">
        <v>10.95</v>
      </c>
      <c r="G251" s="82">
        <v>76</v>
      </c>
      <c r="H251" s="82">
        <v>2</v>
      </c>
      <c r="I251" s="82">
        <v>2</v>
      </c>
      <c r="J251" s="57">
        <f>VLOOKUP(I251,'Stratification Schemes'!$J$2:$L$3,2,TRUE)</f>
        <v>9.59</v>
      </c>
      <c r="K251" s="57">
        <f>VLOOKUP(I251,'Stratification Schemes'!$J$2:$L$3,3,TRUE)</f>
        <v>10.42</v>
      </c>
      <c r="L251" s="57">
        <f t="shared" si="31"/>
        <v>4</v>
      </c>
      <c r="M251" s="57" t="s">
        <v>44</v>
      </c>
    </row>
    <row r="252" spans="1:19" x14ac:dyDescent="0.25">
      <c r="A252" s="85">
        <v>41108</v>
      </c>
      <c r="B252" s="1">
        <v>0.19346064814814815</v>
      </c>
      <c r="C252" s="89">
        <f t="shared" si="30"/>
        <v>41108.193460648145</v>
      </c>
      <c r="D252" s="82" t="s">
        <v>16</v>
      </c>
      <c r="E252" s="82">
        <v>2</v>
      </c>
      <c r="F252" s="82">
        <v>1.79</v>
      </c>
      <c r="G252" s="82">
        <v>83.2</v>
      </c>
      <c r="H252" s="82">
        <v>1</v>
      </c>
      <c r="I252" s="82">
        <v>2</v>
      </c>
      <c r="J252" s="57">
        <f>VLOOKUP(I252,'Stratification Schemes'!$J$2:$L$3,2,TRUE)</f>
        <v>9.59</v>
      </c>
      <c r="K252" s="57">
        <f>VLOOKUP(I252,'Stratification Schemes'!$J$2:$L$3,3,TRUE)</f>
        <v>10.42</v>
      </c>
      <c r="L252" s="57">
        <f t="shared" si="31"/>
        <v>4</v>
      </c>
      <c r="M252" s="57" t="s">
        <v>44</v>
      </c>
    </row>
    <row r="253" spans="1:19" x14ac:dyDescent="0.25">
      <c r="A253" s="85">
        <v>41108</v>
      </c>
      <c r="B253" s="1">
        <v>0.21228009259259259</v>
      </c>
      <c r="C253" s="89">
        <f t="shared" si="30"/>
        <v>41108.212280092594</v>
      </c>
      <c r="D253" s="82" t="s">
        <v>16</v>
      </c>
      <c r="E253" s="82">
        <v>2</v>
      </c>
      <c r="F253" s="82">
        <v>4.0599999999999996</v>
      </c>
      <c r="G253" s="82">
        <v>77</v>
      </c>
      <c r="H253" s="82">
        <v>1</v>
      </c>
      <c r="I253" s="82">
        <v>2</v>
      </c>
      <c r="J253" s="57">
        <f>VLOOKUP(I253,'Stratification Schemes'!$J$2:$L$3,2,TRUE)</f>
        <v>9.59</v>
      </c>
      <c r="K253" s="57">
        <f>VLOOKUP(I253,'Stratification Schemes'!$J$2:$L$3,3,TRUE)</f>
        <v>10.42</v>
      </c>
      <c r="L253" s="57">
        <f t="shared" si="31"/>
        <v>4</v>
      </c>
      <c r="M253" s="57" t="s">
        <v>44</v>
      </c>
    </row>
    <row r="254" spans="1:19" x14ac:dyDescent="0.25">
      <c r="A254" s="85">
        <v>41108</v>
      </c>
      <c r="B254" s="1">
        <v>0.21488425925925925</v>
      </c>
      <c r="C254" s="89">
        <f t="shared" si="30"/>
        <v>41108.214884259258</v>
      </c>
      <c r="D254" s="82" t="s">
        <v>16</v>
      </c>
      <c r="E254" s="82">
        <v>2</v>
      </c>
      <c r="F254" s="82">
        <v>6.82</v>
      </c>
      <c r="G254" s="82">
        <v>81.400000000000006</v>
      </c>
      <c r="H254" s="82">
        <v>1</v>
      </c>
      <c r="I254" s="82">
        <v>2</v>
      </c>
      <c r="J254" s="57">
        <f>VLOOKUP(I254,'Stratification Schemes'!$J$2:$L$3,2,TRUE)</f>
        <v>9.59</v>
      </c>
      <c r="K254" s="57">
        <f>VLOOKUP(I254,'Stratification Schemes'!$J$2:$L$3,3,TRUE)</f>
        <v>10.42</v>
      </c>
      <c r="L254" s="57">
        <f t="shared" si="31"/>
        <v>4</v>
      </c>
      <c r="M254" s="57" t="s">
        <v>44</v>
      </c>
      <c r="R254" s="50"/>
      <c r="S254" s="50"/>
    </row>
    <row r="255" spans="1:19" x14ac:dyDescent="0.25">
      <c r="A255" s="85">
        <v>41108</v>
      </c>
      <c r="B255" s="1">
        <v>0.21763888888888891</v>
      </c>
      <c r="C255" s="89">
        <f t="shared" si="30"/>
        <v>41108.217638888891</v>
      </c>
      <c r="D255" s="82" t="s">
        <v>16</v>
      </c>
      <c r="E255" s="82">
        <v>2</v>
      </c>
      <c r="F255" s="82">
        <v>1.91</v>
      </c>
      <c r="G255" s="82">
        <v>114.1</v>
      </c>
      <c r="H255" s="82">
        <v>1</v>
      </c>
      <c r="I255" s="82">
        <v>2</v>
      </c>
      <c r="J255" s="57">
        <f>VLOOKUP(I255,'Stratification Schemes'!$J$2:$L$3,2,TRUE)</f>
        <v>9.59</v>
      </c>
      <c r="K255" s="57">
        <f>VLOOKUP(I255,'Stratification Schemes'!$J$2:$L$3,3,TRUE)</f>
        <v>10.42</v>
      </c>
      <c r="L255" s="57">
        <f t="shared" si="31"/>
        <v>4</v>
      </c>
      <c r="M255" s="57" t="s">
        <v>44</v>
      </c>
      <c r="R255" s="50"/>
      <c r="S255" s="50"/>
    </row>
    <row r="256" spans="1:19" x14ac:dyDescent="0.25">
      <c r="A256" s="85">
        <v>41108</v>
      </c>
      <c r="B256" s="1">
        <v>0.23341435185185186</v>
      </c>
      <c r="C256" s="89">
        <f t="shared" si="30"/>
        <v>41108.233414351853</v>
      </c>
      <c r="D256" s="82" t="s">
        <v>16</v>
      </c>
      <c r="E256" s="82">
        <v>2</v>
      </c>
      <c r="F256" s="82">
        <v>1.94</v>
      </c>
      <c r="G256" s="82">
        <v>114.5</v>
      </c>
      <c r="H256" s="82">
        <v>1</v>
      </c>
      <c r="I256" s="82">
        <v>2</v>
      </c>
      <c r="J256" s="57">
        <f>VLOOKUP(I256,'Stratification Schemes'!$J$2:$L$3,2,TRUE)</f>
        <v>9.59</v>
      </c>
      <c r="K256" s="57">
        <f>VLOOKUP(I256,'Stratification Schemes'!$J$2:$L$3,3,TRUE)</f>
        <v>10.42</v>
      </c>
      <c r="L256" s="57">
        <f t="shared" si="31"/>
        <v>4</v>
      </c>
      <c r="M256" s="57" t="s">
        <v>44</v>
      </c>
    </row>
    <row r="257" spans="1:28" x14ac:dyDescent="0.25">
      <c r="A257" s="85">
        <v>41108</v>
      </c>
      <c r="B257" s="1">
        <v>0.23947916666666669</v>
      </c>
      <c r="C257" s="89">
        <f t="shared" si="30"/>
        <v>41108.239479166667</v>
      </c>
      <c r="D257" s="82" t="s">
        <v>16</v>
      </c>
      <c r="E257" s="82">
        <v>2</v>
      </c>
      <c r="F257" s="82">
        <v>4.1399999999999997</v>
      </c>
      <c r="G257" s="82">
        <v>68.3</v>
      </c>
      <c r="H257" s="82">
        <v>1</v>
      </c>
      <c r="I257" s="82">
        <v>2</v>
      </c>
      <c r="J257" s="57">
        <f>VLOOKUP(I257,'Stratification Schemes'!$J$2:$L$3,2,TRUE)</f>
        <v>9.59</v>
      </c>
      <c r="K257" s="57">
        <f>VLOOKUP(I257,'Stratification Schemes'!$J$2:$L$3,3,TRUE)</f>
        <v>10.42</v>
      </c>
      <c r="L257" s="57">
        <f t="shared" si="31"/>
        <v>4</v>
      </c>
      <c r="M257" s="57" t="s">
        <v>44</v>
      </c>
    </row>
    <row r="258" spans="1:28" x14ac:dyDescent="0.25">
      <c r="A258" s="85">
        <v>41108</v>
      </c>
      <c r="B258" s="1">
        <v>0.27615740740740741</v>
      </c>
      <c r="C258" s="89">
        <f t="shared" si="30"/>
        <v>41108.27615740741</v>
      </c>
      <c r="D258" s="82" t="s">
        <v>16</v>
      </c>
      <c r="E258" s="82">
        <v>2</v>
      </c>
      <c r="F258" s="82">
        <v>2.0099999999999998</v>
      </c>
      <c r="G258" s="82">
        <v>98.2</v>
      </c>
      <c r="H258" s="82">
        <v>1</v>
      </c>
      <c r="I258" s="82">
        <v>2</v>
      </c>
      <c r="J258" s="57">
        <f>VLOOKUP(I258,'Stratification Schemes'!$J$2:$L$3,2,TRUE)</f>
        <v>9.59</v>
      </c>
      <c r="K258" s="57">
        <f>VLOOKUP(I258,'Stratification Schemes'!$J$2:$L$3,3,TRUE)</f>
        <v>10.42</v>
      </c>
      <c r="L258" s="57">
        <f t="shared" si="31"/>
        <v>4</v>
      </c>
      <c r="M258" s="57" t="s">
        <v>44</v>
      </c>
    </row>
    <row r="259" spans="1:28" x14ac:dyDescent="0.25">
      <c r="A259" s="85">
        <v>41108</v>
      </c>
      <c r="B259" s="1">
        <v>0.32091435185185185</v>
      </c>
      <c r="C259" s="89">
        <f t="shared" si="30"/>
        <v>41108.320914351854</v>
      </c>
      <c r="D259" s="82" t="s">
        <v>16</v>
      </c>
      <c r="E259" s="82">
        <v>2</v>
      </c>
      <c r="F259" s="82">
        <v>1.51</v>
      </c>
      <c r="G259" s="82">
        <v>102.7</v>
      </c>
      <c r="H259" s="82">
        <v>1</v>
      </c>
      <c r="I259" s="82">
        <v>2</v>
      </c>
      <c r="J259" s="57">
        <f>VLOOKUP(I259,'Stratification Schemes'!$J$2:$L$3,2,TRUE)</f>
        <v>9.59</v>
      </c>
      <c r="K259" s="57">
        <f>VLOOKUP(I259,'Stratification Schemes'!$J$2:$L$3,3,TRUE)</f>
        <v>10.42</v>
      </c>
      <c r="L259" s="57">
        <f t="shared" si="31"/>
        <v>4</v>
      </c>
      <c r="M259" s="57" t="s">
        <v>44</v>
      </c>
      <c r="R259" s="50"/>
      <c r="S259" s="50"/>
    </row>
    <row r="260" spans="1:28" x14ac:dyDescent="0.25">
      <c r="A260" s="85">
        <v>41108</v>
      </c>
      <c r="B260" s="1">
        <v>0.36359953703703707</v>
      </c>
      <c r="C260" s="89">
        <f t="shared" si="30"/>
        <v>41108.363599537035</v>
      </c>
      <c r="D260" s="82" t="s">
        <v>16</v>
      </c>
      <c r="E260" s="82">
        <v>2</v>
      </c>
      <c r="F260" s="82">
        <v>1.91</v>
      </c>
      <c r="G260" s="82">
        <v>112.6</v>
      </c>
      <c r="H260" s="82">
        <v>1</v>
      </c>
      <c r="I260" s="82">
        <v>2</v>
      </c>
      <c r="J260" s="57">
        <f>VLOOKUP(I260,'Stratification Schemes'!$J$2:$L$3,2,TRUE)</f>
        <v>9.59</v>
      </c>
      <c r="K260" s="57">
        <f>VLOOKUP(I260,'Stratification Schemes'!$J$2:$L$3,3,TRUE)</f>
        <v>10.42</v>
      </c>
      <c r="L260" s="57">
        <f t="shared" si="31"/>
        <v>4</v>
      </c>
      <c r="M260" s="57" t="s">
        <v>44</v>
      </c>
      <c r="R260" s="50"/>
      <c r="S260" s="50"/>
    </row>
    <row r="261" spans="1:28" x14ac:dyDescent="0.25">
      <c r="A261" s="85">
        <v>41108</v>
      </c>
      <c r="B261" s="1">
        <v>0.39737268518518515</v>
      </c>
      <c r="C261" s="89">
        <f t="shared" si="30"/>
        <v>41108.397372685184</v>
      </c>
      <c r="D261" s="82" t="s">
        <v>16</v>
      </c>
      <c r="E261" s="82">
        <v>2</v>
      </c>
      <c r="F261" s="82">
        <v>1.45</v>
      </c>
      <c r="G261" s="82">
        <v>92.9</v>
      </c>
      <c r="H261" s="82">
        <v>1</v>
      </c>
      <c r="I261" s="82">
        <v>2</v>
      </c>
      <c r="J261" s="57">
        <f>VLOOKUP(I261,'Stratification Schemes'!$J$2:$L$3,2,TRUE)</f>
        <v>9.59</v>
      </c>
      <c r="K261" s="57">
        <f>VLOOKUP(I261,'Stratification Schemes'!$J$2:$L$3,3,TRUE)</f>
        <v>10.42</v>
      </c>
      <c r="L261" s="57">
        <f t="shared" si="31"/>
        <v>4</v>
      </c>
      <c r="M261" s="57" t="s">
        <v>44</v>
      </c>
    </row>
    <row r="262" spans="1:28" x14ac:dyDescent="0.25">
      <c r="A262" s="85">
        <v>41108</v>
      </c>
      <c r="B262" s="1">
        <v>0.4042824074074074</v>
      </c>
      <c r="C262" s="89">
        <f t="shared" si="30"/>
        <v>41108.404282407406</v>
      </c>
      <c r="D262" s="82" t="s">
        <v>16</v>
      </c>
      <c r="E262" s="82">
        <v>2</v>
      </c>
      <c r="F262" s="82">
        <v>1.31</v>
      </c>
      <c r="G262" s="82">
        <v>112.6</v>
      </c>
      <c r="H262" s="82">
        <v>1</v>
      </c>
      <c r="I262" s="82">
        <v>2</v>
      </c>
      <c r="J262" s="57">
        <f>VLOOKUP(I262,'Stratification Schemes'!$J$2:$L$3,2,TRUE)</f>
        <v>9.59</v>
      </c>
      <c r="K262" s="57">
        <f>VLOOKUP(I262,'Stratification Schemes'!$J$2:$L$3,3,TRUE)</f>
        <v>10.42</v>
      </c>
      <c r="L262" s="57">
        <f t="shared" si="31"/>
        <v>4</v>
      </c>
      <c r="M262" s="57" t="s">
        <v>44</v>
      </c>
      <c r="AB262" s="51"/>
    </row>
    <row r="263" spans="1:28" x14ac:dyDescent="0.25">
      <c r="A263" s="85">
        <v>41108</v>
      </c>
      <c r="B263" s="1">
        <v>0.46730324074074076</v>
      </c>
      <c r="C263" s="89">
        <f t="shared" si="30"/>
        <v>41108.467303240737</v>
      </c>
      <c r="D263" s="82" t="s">
        <v>16</v>
      </c>
      <c r="E263" s="82">
        <v>2</v>
      </c>
      <c r="F263" s="82">
        <v>2.02</v>
      </c>
      <c r="G263" s="82">
        <v>114.8</v>
      </c>
      <c r="H263" s="82">
        <v>1</v>
      </c>
      <c r="I263" s="82">
        <v>2</v>
      </c>
      <c r="J263" s="57">
        <f>VLOOKUP(I263,'Stratification Schemes'!$J$2:$L$3,2,TRUE)</f>
        <v>9.59</v>
      </c>
      <c r="K263" s="57">
        <f>VLOOKUP(I263,'Stratification Schemes'!$J$2:$L$3,3,TRUE)</f>
        <v>10.42</v>
      </c>
      <c r="L263" s="57">
        <f t="shared" si="31"/>
        <v>4</v>
      </c>
      <c r="M263" s="57" t="s">
        <v>44</v>
      </c>
    </row>
    <row r="264" spans="1:28" x14ac:dyDescent="0.25">
      <c r="A264" s="85">
        <v>41108</v>
      </c>
      <c r="B264" s="1">
        <v>0.46740740740740744</v>
      </c>
      <c r="C264" s="89">
        <f t="shared" si="30"/>
        <v>41108.467407407406</v>
      </c>
      <c r="D264" s="82" t="s">
        <v>16</v>
      </c>
      <c r="E264" s="82">
        <v>2</v>
      </c>
      <c r="F264" s="82">
        <v>2.72</v>
      </c>
      <c r="G264" s="82">
        <v>121.3</v>
      </c>
      <c r="H264" s="82">
        <v>1</v>
      </c>
      <c r="I264" s="82">
        <v>2</v>
      </c>
      <c r="J264" s="57">
        <f>VLOOKUP(I264,'Stratification Schemes'!$J$2:$L$3,2,TRUE)</f>
        <v>9.59</v>
      </c>
      <c r="K264" s="57">
        <f>VLOOKUP(I264,'Stratification Schemes'!$J$2:$L$3,3,TRUE)</f>
        <v>10.42</v>
      </c>
      <c r="L264" s="57">
        <f t="shared" si="31"/>
        <v>4</v>
      </c>
      <c r="M264" s="57" t="s">
        <v>44</v>
      </c>
      <c r="R264" s="50"/>
      <c r="S264" s="50"/>
    </row>
    <row r="265" spans="1:28" x14ac:dyDescent="0.25">
      <c r="A265" s="86">
        <v>41109</v>
      </c>
      <c r="B265" s="77">
        <v>0.50907407407407401</v>
      </c>
      <c r="C265" s="90">
        <f t="shared" ref="C265:C277" si="32">B265+A265</f>
        <v>41109.509074074071</v>
      </c>
      <c r="D265" s="43" t="s">
        <v>16</v>
      </c>
      <c r="E265" s="43">
        <v>81</v>
      </c>
      <c r="F265" s="78">
        <v>999</v>
      </c>
      <c r="G265" s="43">
        <v>999</v>
      </c>
      <c r="H265" s="43">
        <v>1</v>
      </c>
      <c r="I265" s="43">
        <v>2</v>
      </c>
      <c r="J265" s="43">
        <f>VLOOKUP(I265,'Stratification Schemes'!$J$2:$L$3,2,TRUE)</f>
        <v>9.59</v>
      </c>
      <c r="K265" s="43">
        <f>VLOOKUP(I265,'Stratification Schemes'!$J$2:$L$3,3,TRUE)</f>
        <v>10.42</v>
      </c>
      <c r="L265" s="43">
        <f t="shared" ref="L265:L276" si="33">IF(AND(F265&gt;J265,F265&lt;K265),1*E265,2*E265)</f>
        <v>162</v>
      </c>
      <c r="M265" s="43" t="s">
        <v>44</v>
      </c>
      <c r="N265" s="54" t="s">
        <v>46</v>
      </c>
      <c r="O265" s="43"/>
      <c r="R265" s="50"/>
      <c r="S265" s="50"/>
    </row>
    <row r="266" spans="1:28" x14ac:dyDescent="0.25">
      <c r="A266" s="86">
        <v>41110</v>
      </c>
      <c r="B266" s="77">
        <v>0.55074074074074097</v>
      </c>
      <c r="C266" s="90">
        <f t="shared" si="32"/>
        <v>41110.550740740742</v>
      </c>
      <c r="D266" s="43" t="s">
        <v>16</v>
      </c>
      <c r="E266" s="43">
        <v>81</v>
      </c>
      <c r="F266" s="78">
        <v>999</v>
      </c>
      <c r="G266" s="43">
        <v>999</v>
      </c>
      <c r="H266" s="43">
        <v>1</v>
      </c>
      <c r="I266" s="43">
        <v>2</v>
      </c>
      <c r="J266" s="43">
        <f>VLOOKUP(I266,'Stratification Schemes'!$J$2:$L$3,2,TRUE)</f>
        <v>9.59</v>
      </c>
      <c r="K266" s="43">
        <f>VLOOKUP(I266,'Stratification Schemes'!$J$2:$L$3,3,TRUE)</f>
        <v>10.42</v>
      </c>
      <c r="L266" s="43">
        <f t="shared" si="33"/>
        <v>162</v>
      </c>
      <c r="M266" s="43" t="s">
        <v>44</v>
      </c>
      <c r="N266" s="54" t="s">
        <v>46</v>
      </c>
      <c r="O266" s="43"/>
    </row>
    <row r="267" spans="1:28" x14ac:dyDescent="0.25">
      <c r="A267" s="86">
        <v>41111</v>
      </c>
      <c r="B267" s="77">
        <v>0.59240740740740705</v>
      </c>
      <c r="C267" s="90">
        <f t="shared" si="32"/>
        <v>41111.592407407406</v>
      </c>
      <c r="D267" s="43" t="s">
        <v>16</v>
      </c>
      <c r="E267" s="43">
        <v>81</v>
      </c>
      <c r="F267" s="78">
        <v>999</v>
      </c>
      <c r="G267" s="43">
        <v>999</v>
      </c>
      <c r="H267" s="43">
        <v>1</v>
      </c>
      <c r="I267" s="43">
        <v>2</v>
      </c>
      <c r="J267" s="43">
        <f>VLOOKUP(I267,'Stratification Schemes'!$J$2:$L$3,2,TRUE)</f>
        <v>9.59</v>
      </c>
      <c r="K267" s="43">
        <f>VLOOKUP(I267,'Stratification Schemes'!$J$2:$L$3,3,TRUE)</f>
        <v>10.42</v>
      </c>
      <c r="L267" s="43">
        <f t="shared" si="33"/>
        <v>162</v>
      </c>
      <c r="M267" s="43" t="s">
        <v>44</v>
      </c>
      <c r="N267" s="54" t="s">
        <v>46</v>
      </c>
      <c r="O267" s="43"/>
      <c r="AB267" s="51"/>
    </row>
    <row r="268" spans="1:28" x14ac:dyDescent="0.25">
      <c r="A268" s="86">
        <v>41112</v>
      </c>
      <c r="B268" s="77">
        <v>0.63407407407407401</v>
      </c>
      <c r="C268" s="90">
        <f t="shared" si="32"/>
        <v>41112.634074074071</v>
      </c>
      <c r="D268" s="43" t="s">
        <v>16</v>
      </c>
      <c r="E268" s="43">
        <v>81</v>
      </c>
      <c r="F268" s="78">
        <v>999</v>
      </c>
      <c r="G268" s="43">
        <v>999</v>
      </c>
      <c r="H268" s="43">
        <v>1</v>
      </c>
      <c r="I268" s="43">
        <v>2</v>
      </c>
      <c r="J268" s="43">
        <f>VLOOKUP(I268,'Stratification Schemes'!$J$2:$L$3,2,TRUE)</f>
        <v>9.59</v>
      </c>
      <c r="K268" s="43">
        <f>VLOOKUP(I268,'Stratification Schemes'!$J$2:$L$3,3,TRUE)</f>
        <v>10.42</v>
      </c>
      <c r="L268" s="43">
        <f t="shared" si="33"/>
        <v>162</v>
      </c>
      <c r="M268" s="43" t="s">
        <v>44</v>
      </c>
      <c r="N268" s="54" t="s">
        <v>46</v>
      </c>
      <c r="O268" s="43"/>
    </row>
    <row r="269" spans="1:28" x14ac:dyDescent="0.25">
      <c r="A269" s="86">
        <v>41113</v>
      </c>
      <c r="B269" s="77">
        <v>0.67574074074074097</v>
      </c>
      <c r="C269" s="90">
        <f t="shared" si="32"/>
        <v>41113.675740740742</v>
      </c>
      <c r="D269" s="43" t="s">
        <v>16</v>
      </c>
      <c r="E269" s="43">
        <v>81</v>
      </c>
      <c r="F269" s="78">
        <v>999</v>
      </c>
      <c r="G269" s="43">
        <v>999</v>
      </c>
      <c r="H269" s="43">
        <v>1</v>
      </c>
      <c r="I269" s="43">
        <v>2</v>
      </c>
      <c r="J269" s="43">
        <f>VLOOKUP(I269,'Stratification Schemes'!$J$2:$L$3,2,TRUE)</f>
        <v>9.59</v>
      </c>
      <c r="K269" s="43">
        <f>VLOOKUP(I269,'Stratification Schemes'!$J$2:$L$3,3,TRUE)</f>
        <v>10.42</v>
      </c>
      <c r="L269" s="43">
        <f t="shared" si="33"/>
        <v>162</v>
      </c>
      <c r="M269" s="43" t="s">
        <v>44</v>
      </c>
      <c r="N269" s="54" t="s">
        <v>46</v>
      </c>
      <c r="O269" s="43"/>
      <c r="R269" s="50"/>
      <c r="S269" s="50"/>
    </row>
    <row r="270" spans="1:28" x14ac:dyDescent="0.25">
      <c r="A270" s="86">
        <v>41114</v>
      </c>
      <c r="B270" s="77">
        <v>0.71740740740740705</v>
      </c>
      <c r="C270" s="90">
        <f t="shared" si="32"/>
        <v>41114.717407407406</v>
      </c>
      <c r="D270" s="43" t="s">
        <v>16</v>
      </c>
      <c r="E270" s="43">
        <v>81</v>
      </c>
      <c r="F270" s="78">
        <v>999</v>
      </c>
      <c r="G270" s="43">
        <v>999</v>
      </c>
      <c r="H270" s="43">
        <v>1</v>
      </c>
      <c r="I270" s="43">
        <v>2</v>
      </c>
      <c r="J270" s="43">
        <f>VLOOKUP(I270,'Stratification Schemes'!$J$2:$L$3,2,TRUE)</f>
        <v>9.59</v>
      </c>
      <c r="K270" s="43">
        <f>VLOOKUP(I270,'Stratification Schemes'!$J$2:$L$3,3,TRUE)</f>
        <v>10.42</v>
      </c>
      <c r="L270" s="43">
        <f t="shared" si="33"/>
        <v>162</v>
      </c>
      <c r="M270" s="43" t="s">
        <v>44</v>
      </c>
      <c r="N270" s="54" t="s">
        <v>46</v>
      </c>
      <c r="O270" s="43"/>
      <c r="R270" s="50"/>
      <c r="S270" s="50"/>
    </row>
    <row r="271" spans="1:28" x14ac:dyDescent="0.25">
      <c r="A271" s="86">
        <v>41115</v>
      </c>
      <c r="B271" s="77">
        <v>0.75907407407407401</v>
      </c>
      <c r="C271" s="90">
        <f t="shared" si="32"/>
        <v>41115.759074074071</v>
      </c>
      <c r="D271" s="43" t="s">
        <v>16</v>
      </c>
      <c r="E271" s="43">
        <v>81</v>
      </c>
      <c r="F271" s="78">
        <v>999</v>
      </c>
      <c r="G271" s="43">
        <v>999</v>
      </c>
      <c r="H271" s="43">
        <v>1</v>
      </c>
      <c r="I271" s="43">
        <v>2</v>
      </c>
      <c r="J271" s="43">
        <f>VLOOKUP(I271,'Stratification Schemes'!$J$2:$L$3,2,TRUE)</f>
        <v>9.59</v>
      </c>
      <c r="K271" s="43">
        <f>VLOOKUP(I271,'Stratification Schemes'!$J$2:$L$3,3,TRUE)</f>
        <v>10.42</v>
      </c>
      <c r="L271" s="43">
        <f t="shared" si="33"/>
        <v>162</v>
      </c>
      <c r="M271" s="43" t="s">
        <v>44</v>
      </c>
      <c r="N271" s="54" t="s">
        <v>46</v>
      </c>
      <c r="O271" s="43"/>
    </row>
    <row r="272" spans="1:28" x14ac:dyDescent="0.25">
      <c r="A272" s="86">
        <v>41116</v>
      </c>
      <c r="B272" s="77">
        <v>0.80074074074074097</v>
      </c>
      <c r="C272" s="90">
        <f t="shared" si="32"/>
        <v>41116.800740740742</v>
      </c>
      <c r="D272" s="43" t="s">
        <v>16</v>
      </c>
      <c r="E272" s="43">
        <v>81</v>
      </c>
      <c r="F272" s="78">
        <v>999</v>
      </c>
      <c r="G272" s="43">
        <v>999</v>
      </c>
      <c r="H272" s="43">
        <v>1</v>
      </c>
      <c r="I272" s="43">
        <v>2</v>
      </c>
      <c r="J272" s="43">
        <f>VLOOKUP(I272,'Stratification Schemes'!$J$2:$L$3,2,TRUE)</f>
        <v>9.59</v>
      </c>
      <c r="K272" s="43">
        <f>VLOOKUP(I272,'Stratification Schemes'!$J$2:$L$3,3,TRUE)</f>
        <v>10.42</v>
      </c>
      <c r="L272" s="43">
        <f t="shared" si="33"/>
        <v>162</v>
      </c>
      <c r="M272" s="43" t="s">
        <v>44</v>
      </c>
      <c r="N272" s="54" t="s">
        <v>46</v>
      </c>
      <c r="O272" s="43"/>
      <c r="AB272" s="51"/>
    </row>
    <row r="273" spans="1:28" x14ac:dyDescent="0.25">
      <c r="A273" s="86">
        <v>41117</v>
      </c>
      <c r="B273" s="77">
        <v>0.84240740740740705</v>
      </c>
      <c r="C273" s="90">
        <f t="shared" si="32"/>
        <v>41117.842407407406</v>
      </c>
      <c r="D273" s="43" t="s">
        <v>16</v>
      </c>
      <c r="E273" s="43">
        <v>81</v>
      </c>
      <c r="F273" s="78">
        <v>999</v>
      </c>
      <c r="G273" s="43">
        <v>999</v>
      </c>
      <c r="H273" s="43">
        <v>1</v>
      </c>
      <c r="I273" s="43">
        <v>2</v>
      </c>
      <c r="J273" s="43">
        <f>VLOOKUP(I273,'Stratification Schemes'!$J$2:$L$3,2,TRUE)</f>
        <v>9.59</v>
      </c>
      <c r="K273" s="43">
        <f>VLOOKUP(I273,'Stratification Schemes'!$J$2:$L$3,3,TRUE)</f>
        <v>10.42</v>
      </c>
      <c r="L273" s="43">
        <f t="shared" si="33"/>
        <v>162</v>
      </c>
      <c r="M273" s="43" t="s">
        <v>44</v>
      </c>
      <c r="N273" s="54" t="s">
        <v>46</v>
      </c>
      <c r="O273" s="43"/>
    </row>
    <row r="274" spans="1:28" x14ac:dyDescent="0.25">
      <c r="A274" s="86">
        <v>41118</v>
      </c>
      <c r="B274" s="77">
        <v>0.88407407407407401</v>
      </c>
      <c r="C274" s="90">
        <f t="shared" si="32"/>
        <v>41118.884074074071</v>
      </c>
      <c r="D274" s="43" t="s">
        <v>16</v>
      </c>
      <c r="E274" s="43">
        <v>81</v>
      </c>
      <c r="F274" s="78">
        <v>999</v>
      </c>
      <c r="G274" s="43">
        <v>999</v>
      </c>
      <c r="H274" s="43">
        <v>1</v>
      </c>
      <c r="I274" s="43">
        <v>2</v>
      </c>
      <c r="J274" s="43">
        <f>VLOOKUP(I274,'Stratification Schemes'!$J$2:$L$3,2,TRUE)</f>
        <v>9.59</v>
      </c>
      <c r="K274" s="43">
        <f>VLOOKUP(I274,'Stratification Schemes'!$J$2:$L$3,3,TRUE)</f>
        <v>10.42</v>
      </c>
      <c r="L274" s="43">
        <f t="shared" si="33"/>
        <v>162</v>
      </c>
      <c r="M274" s="43" t="s">
        <v>44</v>
      </c>
      <c r="N274" s="54" t="s">
        <v>46</v>
      </c>
      <c r="O274" s="43"/>
      <c r="R274" s="50"/>
      <c r="S274" s="50"/>
    </row>
    <row r="275" spans="1:28" x14ac:dyDescent="0.25">
      <c r="A275" s="86">
        <v>41119</v>
      </c>
      <c r="B275" s="77">
        <v>0.92574074074074097</v>
      </c>
      <c r="C275" s="90">
        <f t="shared" si="32"/>
        <v>41119.925740740742</v>
      </c>
      <c r="D275" s="43" t="s">
        <v>16</v>
      </c>
      <c r="E275" s="43">
        <v>81</v>
      </c>
      <c r="F275" s="78">
        <v>999</v>
      </c>
      <c r="G275" s="43">
        <v>999</v>
      </c>
      <c r="H275" s="43">
        <v>1</v>
      </c>
      <c r="I275" s="43">
        <v>2</v>
      </c>
      <c r="J275" s="43">
        <f>VLOOKUP(I275,'Stratification Schemes'!$J$2:$L$3,2,TRUE)</f>
        <v>9.59</v>
      </c>
      <c r="K275" s="43">
        <f>VLOOKUP(I275,'Stratification Schemes'!$J$2:$L$3,3,TRUE)</f>
        <v>10.42</v>
      </c>
      <c r="L275" s="43">
        <f t="shared" si="33"/>
        <v>162</v>
      </c>
      <c r="M275" s="43" t="s">
        <v>44</v>
      </c>
      <c r="N275" s="54" t="s">
        <v>46</v>
      </c>
      <c r="O275" s="43"/>
      <c r="R275" s="50"/>
      <c r="S275" s="50"/>
    </row>
    <row r="276" spans="1:28" x14ac:dyDescent="0.25">
      <c r="A276" s="86">
        <v>41120</v>
      </c>
      <c r="B276" s="77">
        <v>0.96740740740740705</v>
      </c>
      <c r="C276" s="90">
        <f t="shared" si="32"/>
        <v>41120.967407407406</v>
      </c>
      <c r="D276" s="43" t="s">
        <v>16</v>
      </c>
      <c r="E276" s="43">
        <v>81</v>
      </c>
      <c r="F276" s="78">
        <v>999</v>
      </c>
      <c r="G276" s="43">
        <v>999</v>
      </c>
      <c r="H276" s="43">
        <v>1</v>
      </c>
      <c r="I276" s="43">
        <v>2</v>
      </c>
      <c r="J276" s="43">
        <f>VLOOKUP(I276,'Stratification Schemes'!$J$2:$L$3,2,TRUE)</f>
        <v>9.59</v>
      </c>
      <c r="K276" s="43">
        <f>VLOOKUP(I276,'Stratification Schemes'!$J$2:$L$3,3,TRUE)</f>
        <v>10.42</v>
      </c>
      <c r="L276" s="43">
        <f t="shared" si="33"/>
        <v>162</v>
      </c>
      <c r="M276" s="43" t="s">
        <v>44</v>
      </c>
      <c r="N276" s="54" t="s">
        <v>46</v>
      </c>
      <c r="O276" s="43"/>
    </row>
    <row r="277" spans="1:28" x14ac:dyDescent="0.25">
      <c r="A277" s="85">
        <v>41121</v>
      </c>
      <c r="B277" s="1">
        <v>0.50156250000000002</v>
      </c>
      <c r="C277" s="89">
        <f t="shared" si="32"/>
        <v>41121.501562500001</v>
      </c>
      <c r="D277" s="82" t="s">
        <v>16</v>
      </c>
      <c r="E277" s="82">
        <v>1</v>
      </c>
      <c r="F277" s="82">
        <v>8.02</v>
      </c>
      <c r="G277" s="82">
        <v>64.5</v>
      </c>
      <c r="H277" s="82">
        <v>1</v>
      </c>
      <c r="I277" s="82">
        <v>2</v>
      </c>
      <c r="J277" s="57">
        <f>VLOOKUP(I277,'Stratification Schemes'!$J$2:$L$3,2,TRUE)</f>
        <v>9.59</v>
      </c>
      <c r="K277" s="57">
        <f>VLOOKUP(I277,'Stratification Schemes'!$J$2:$L$3,3,TRUE)</f>
        <v>10.42</v>
      </c>
      <c r="L277" s="57">
        <f t="shared" ref="L277:L340" si="34">IF(AND(F277&gt;J277,F277&lt;K277),1*E277,2*E277)</f>
        <v>2</v>
      </c>
      <c r="M277" s="57" t="s">
        <v>44</v>
      </c>
      <c r="AB277" s="51"/>
    </row>
    <row r="278" spans="1:28" x14ac:dyDescent="0.25">
      <c r="A278" s="85">
        <v>41121</v>
      </c>
      <c r="B278" s="1">
        <v>0.5056828703703703</v>
      </c>
      <c r="C278" s="89">
        <f t="shared" ref="C278:C341" si="35">B278+A278</f>
        <v>41121.505682870367</v>
      </c>
      <c r="D278" s="82" t="s">
        <v>16</v>
      </c>
      <c r="E278" s="82">
        <v>1</v>
      </c>
      <c r="F278" s="82">
        <v>4.37</v>
      </c>
      <c r="G278" s="82">
        <v>80.5</v>
      </c>
      <c r="H278" s="82">
        <v>1</v>
      </c>
      <c r="I278" s="82">
        <v>2</v>
      </c>
      <c r="J278" s="57">
        <f>VLOOKUP(I278,'Stratification Schemes'!$J$2:$L$3,2,TRUE)</f>
        <v>9.59</v>
      </c>
      <c r="K278" s="57">
        <f>VLOOKUP(I278,'Stratification Schemes'!$J$2:$L$3,3,TRUE)</f>
        <v>10.42</v>
      </c>
      <c r="L278" s="57">
        <f t="shared" si="34"/>
        <v>2</v>
      </c>
      <c r="M278" s="57" t="s">
        <v>44</v>
      </c>
    </row>
    <row r="279" spans="1:28" x14ac:dyDescent="0.25">
      <c r="A279" s="85">
        <v>41121</v>
      </c>
      <c r="B279" s="1">
        <v>0.50666666666666671</v>
      </c>
      <c r="C279" s="89">
        <f t="shared" si="35"/>
        <v>41121.506666666668</v>
      </c>
      <c r="D279" s="82" t="s">
        <v>16</v>
      </c>
      <c r="E279" s="82">
        <v>1</v>
      </c>
      <c r="F279" s="82">
        <v>5.51</v>
      </c>
      <c r="G279" s="82">
        <v>64.900000000000006</v>
      </c>
      <c r="H279" s="82">
        <v>1</v>
      </c>
      <c r="I279" s="82">
        <v>2</v>
      </c>
      <c r="J279" s="57">
        <f>VLOOKUP(I279,'Stratification Schemes'!$J$2:$L$3,2,TRUE)</f>
        <v>9.59</v>
      </c>
      <c r="K279" s="57">
        <f>VLOOKUP(I279,'Stratification Schemes'!$J$2:$L$3,3,TRUE)</f>
        <v>10.42</v>
      </c>
      <c r="L279" s="57">
        <f t="shared" si="34"/>
        <v>2</v>
      </c>
      <c r="M279" s="57" t="s">
        <v>44</v>
      </c>
      <c r="R279" s="50"/>
      <c r="S279" s="50"/>
    </row>
    <row r="280" spans="1:28" x14ac:dyDescent="0.25">
      <c r="A280" s="85">
        <v>41121</v>
      </c>
      <c r="B280" s="1">
        <v>0.50758101851851845</v>
      </c>
      <c r="C280" s="89">
        <f t="shared" si="35"/>
        <v>41121.507581018515</v>
      </c>
      <c r="D280" s="82" t="s">
        <v>16</v>
      </c>
      <c r="E280" s="82">
        <v>1</v>
      </c>
      <c r="F280" s="82">
        <v>2.61</v>
      </c>
      <c r="G280" s="82">
        <v>80</v>
      </c>
      <c r="H280" s="82">
        <v>1</v>
      </c>
      <c r="I280" s="82">
        <v>2</v>
      </c>
      <c r="J280" s="57">
        <f>VLOOKUP(I280,'Stratification Schemes'!$J$2:$L$3,2,TRUE)</f>
        <v>9.59</v>
      </c>
      <c r="K280" s="57">
        <f>VLOOKUP(I280,'Stratification Schemes'!$J$2:$L$3,3,TRUE)</f>
        <v>10.42</v>
      </c>
      <c r="L280" s="57">
        <f t="shared" si="34"/>
        <v>2</v>
      </c>
      <c r="M280" s="57" t="s">
        <v>44</v>
      </c>
      <c r="R280" s="50"/>
      <c r="S280" s="50"/>
    </row>
    <row r="281" spans="1:28" x14ac:dyDescent="0.25">
      <c r="A281" s="85">
        <v>41121</v>
      </c>
      <c r="B281" s="1">
        <v>0.50789351851851849</v>
      </c>
      <c r="C281" s="89">
        <f t="shared" si="35"/>
        <v>41121.507893518516</v>
      </c>
      <c r="D281" s="82" t="s">
        <v>16</v>
      </c>
      <c r="E281" s="82">
        <v>1</v>
      </c>
      <c r="F281" s="82">
        <v>2.5099999999999998</v>
      </c>
      <c r="G281" s="82">
        <v>78.099999999999994</v>
      </c>
      <c r="H281" s="82">
        <v>1</v>
      </c>
      <c r="I281" s="82">
        <v>2</v>
      </c>
      <c r="J281" s="57">
        <f>VLOOKUP(I281,'Stratification Schemes'!$J$2:$L$3,2,TRUE)</f>
        <v>9.59</v>
      </c>
      <c r="K281" s="57">
        <f>VLOOKUP(I281,'Stratification Schemes'!$J$2:$L$3,3,TRUE)</f>
        <v>10.42</v>
      </c>
      <c r="L281" s="57">
        <f t="shared" si="34"/>
        <v>2</v>
      </c>
      <c r="M281" s="57" t="s">
        <v>44</v>
      </c>
    </row>
    <row r="282" spans="1:28" x14ac:dyDescent="0.25">
      <c r="A282" s="85">
        <v>41121</v>
      </c>
      <c r="B282" s="1">
        <v>0.50839120370370372</v>
      </c>
      <c r="C282" s="89">
        <f t="shared" si="35"/>
        <v>41121.508391203701</v>
      </c>
      <c r="D282" s="82" t="s">
        <v>16</v>
      </c>
      <c r="E282" s="82">
        <v>1</v>
      </c>
      <c r="F282" s="82">
        <v>5.08</v>
      </c>
      <c r="G282" s="82">
        <v>55.5</v>
      </c>
      <c r="H282" s="82">
        <v>1</v>
      </c>
      <c r="I282" s="82">
        <v>2</v>
      </c>
      <c r="J282" s="57">
        <f>VLOOKUP(I282,'Stratification Schemes'!$J$2:$L$3,2,TRUE)</f>
        <v>9.59</v>
      </c>
      <c r="K282" s="57">
        <f>VLOOKUP(I282,'Stratification Schemes'!$J$2:$L$3,3,TRUE)</f>
        <v>10.42</v>
      </c>
      <c r="L282" s="57">
        <f t="shared" si="34"/>
        <v>2</v>
      </c>
      <c r="M282" s="57" t="s">
        <v>44</v>
      </c>
      <c r="AB282" s="51"/>
    </row>
    <row r="283" spans="1:28" x14ac:dyDescent="0.25">
      <c r="A283" s="85">
        <v>41121</v>
      </c>
      <c r="B283" s="1">
        <v>0.52303240740740742</v>
      </c>
      <c r="C283" s="89">
        <f t="shared" si="35"/>
        <v>41121.523032407407</v>
      </c>
      <c r="D283" s="82" t="s">
        <v>16</v>
      </c>
      <c r="E283" s="82">
        <v>1</v>
      </c>
      <c r="F283" s="82">
        <v>5.64</v>
      </c>
      <c r="G283" s="82">
        <v>68.3</v>
      </c>
      <c r="H283" s="82">
        <v>1</v>
      </c>
      <c r="I283" s="82">
        <v>2</v>
      </c>
      <c r="J283" s="57">
        <f>VLOOKUP(I283,'Stratification Schemes'!$J$2:$L$3,2,TRUE)</f>
        <v>9.59</v>
      </c>
      <c r="K283" s="57">
        <f>VLOOKUP(I283,'Stratification Schemes'!$J$2:$L$3,3,TRUE)</f>
        <v>10.42</v>
      </c>
      <c r="L283" s="57">
        <f t="shared" si="34"/>
        <v>2</v>
      </c>
      <c r="M283" s="57" t="s">
        <v>44</v>
      </c>
    </row>
    <row r="284" spans="1:28" x14ac:dyDescent="0.25">
      <c r="A284" s="85">
        <v>41121</v>
      </c>
      <c r="B284" s="1">
        <v>0.52641203703703698</v>
      </c>
      <c r="C284" s="89">
        <f t="shared" si="35"/>
        <v>41121.526412037034</v>
      </c>
      <c r="D284" s="82" t="s">
        <v>16</v>
      </c>
      <c r="E284" s="82">
        <v>1</v>
      </c>
      <c r="F284" s="82">
        <v>3.7</v>
      </c>
      <c r="G284" s="82">
        <v>64.599999999999994</v>
      </c>
      <c r="H284" s="82">
        <v>1</v>
      </c>
      <c r="I284" s="82">
        <v>2</v>
      </c>
      <c r="J284" s="57">
        <f>VLOOKUP(I284,'Stratification Schemes'!$J$2:$L$3,2,TRUE)</f>
        <v>9.59</v>
      </c>
      <c r="K284" s="57">
        <f>VLOOKUP(I284,'Stratification Schemes'!$J$2:$L$3,3,TRUE)</f>
        <v>10.42</v>
      </c>
      <c r="L284" s="57">
        <f t="shared" si="34"/>
        <v>2</v>
      </c>
      <c r="M284" s="57" t="s">
        <v>44</v>
      </c>
      <c r="R284" s="50"/>
      <c r="S284" s="50"/>
    </row>
    <row r="285" spans="1:28" x14ac:dyDescent="0.25">
      <c r="A285" s="85">
        <v>41121</v>
      </c>
      <c r="B285" s="1">
        <v>0.54346064814814821</v>
      </c>
      <c r="C285" s="89">
        <f t="shared" si="35"/>
        <v>41121.54346064815</v>
      </c>
      <c r="D285" s="82" t="s">
        <v>16</v>
      </c>
      <c r="E285" s="82">
        <v>1</v>
      </c>
      <c r="F285" s="82">
        <v>2.12</v>
      </c>
      <c r="G285" s="82">
        <v>92.2</v>
      </c>
      <c r="H285" s="82">
        <v>1</v>
      </c>
      <c r="I285" s="82">
        <v>2</v>
      </c>
      <c r="J285" s="57">
        <f>VLOOKUP(I285,'Stratification Schemes'!$J$2:$L$3,2,TRUE)</f>
        <v>9.59</v>
      </c>
      <c r="K285" s="57">
        <f>VLOOKUP(I285,'Stratification Schemes'!$J$2:$L$3,3,TRUE)</f>
        <v>10.42</v>
      </c>
      <c r="L285" s="57">
        <f t="shared" si="34"/>
        <v>2</v>
      </c>
      <c r="M285" s="57" t="s">
        <v>44</v>
      </c>
      <c r="R285" s="50"/>
      <c r="S285" s="50"/>
    </row>
    <row r="286" spans="1:28" x14ac:dyDescent="0.25">
      <c r="A286" s="85">
        <v>41121</v>
      </c>
      <c r="B286" s="1">
        <v>0.54554398148148142</v>
      </c>
      <c r="C286" s="89">
        <f t="shared" si="35"/>
        <v>41121.545543981483</v>
      </c>
      <c r="D286" s="82" t="s">
        <v>16</v>
      </c>
      <c r="E286" s="82">
        <v>1</v>
      </c>
      <c r="F286" s="82">
        <v>3.08</v>
      </c>
      <c r="G286" s="82">
        <v>68.5</v>
      </c>
      <c r="H286" s="82">
        <v>1</v>
      </c>
      <c r="I286" s="82">
        <v>2</v>
      </c>
      <c r="J286" s="57">
        <f>VLOOKUP(I286,'Stratification Schemes'!$J$2:$L$3,2,TRUE)</f>
        <v>9.59</v>
      </c>
      <c r="K286" s="57">
        <f>VLOOKUP(I286,'Stratification Schemes'!$J$2:$L$3,3,TRUE)</f>
        <v>10.42</v>
      </c>
      <c r="L286" s="57">
        <f t="shared" si="34"/>
        <v>2</v>
      </c>
      <c r="M286" s="57" t="s">
        <v>44</v>
      </c>
    </row>
    <row r="287" spans="1:28" x14ac:dyDescent="0.25">
      <c r="A287" s="85">
        <v>41121</v>
      </c>
      <c r="B287" s="1">
        <v>0.54604166666666665</v>
      </c>
      <c r="C287" s="89">
        <f t="shared" si="35"/>
        <v>41121.546041666668</v>
      </c>
      <c r="D287" s="82" t="s">
        <v>16</v>
      </c>
      <c r="E287" s="82">
        <v>1</v>
      </c>
      <c r="F287" s="82">
        <v>5.4</v>
      </c>
      <c r="G287" s="82">
        <v>65</v>
      </c>
      <c r="H287" s="82">
        <v>1</v>
      </c>
      <c r="I287" s="82">
        <v>2</v>
      </c>
      <c r="J287" s="57">
        <f>VLOOKUP(I287,'Stratification Schemes'!$J$2:$L$3,2,TRUE)</f>
        <v>9.59</v>
      </c>
      <c r="K287" s="57">
        <f>VLOOKUP(I287,'Stratification Schemes'!$J$2:$L$3,3,TRUE)</f>
        <v>10.42</v>
      </c>
      <c r="L287" s="57">
        <f t="shared" si="34"/>
        <v>2</v>
      </c>
      <c r="M287" s="57" t="s">
        <v>44</v>
      </c>
      <c r="AB287" s="51"/>
    </row>
    <row r="288" spans="1:28" x14ac:dyDescent="0.25">
      <c r="A288" s="85">
        <v>41121</v>
      </c>
      <c r="B288" s="1">
        <v>0.55053240740740739</v>
      </c>
      <c r="C288" s="89">
        <f t="shared" si="35"/>
        <v>41121.550532407404</v>
      </c>
      <c r="D288" s="82" t="s">
        <v>16</v>
      </c>
      <c r="E288" s="82">
        <v>1</v>
      </c>
      <c r="F288" s="82">
        <v>2.57</v>
      </c>
      <c r="G288" s="82">
        <v>78.7</v>
      </c>
      <c r="H288" s="82">
        <v>1</v>
      </c>
      <c r="I288" s="82">
        <v>2</v>
      </c>
      <c r="J288" s="57">
        <f>VLOOKUP(I288,'Stratification Schemes'!$J$2:$L$3,2,TRUE)</f>
        <v>9.59</v>
      </c>
      <c r="K288" s="57">
        <f>VLOOKUP(I288,'Stratification Schemes'!$J$2:$L$3,3,TRUE)</f>
        <v>10.42</v>
      </c>
      <c r="L288" s="57">
        <f t="shared" si="34"/>
        <v>2</v>
      </c>
      <c r="M288" s="57" t="s">
        <v>44</v>
      </c>
    </row>
    <row r="289" spans="1:28" x14ac:dyDescent="0.25">
      <c r="A289" s="85">
        <v>41121</v>
      </c>
      <c r="B289" s="1">
        <v>0.55062500000000003</v>
      </c>
      <c r="C289" s="89">
        <f t="shared" si="35"/>
        <v>41121.550625000003</v>
      </c>
      <c r="D289" s="82" t="s">
        <v>16</v>
      </c>
      <c r="E289" s="82">
        <v>1</v>
      </c>
      <c r="F289" s="82">
        <v>3.02</v>
      </c>
      <c r="G289" s="82">
        <v>80.099999999999994</v>
      </c>
      <c r="H289" s="82">
        <v>1</v>
      </c>
      <c r="I289" s="82">
        <v>2</v>
      </c>
      <c r="J289" s="57">
        <f>VLOOKUP(I289,'Stratification Schemes'!$J$2:$L$3,2,TRUE)</f>
        <v>9.59</v>
      </c>
      <c r="K289" s="57">
        <f>VLOOKUP(I289,'Stratification Schemes'!$J$2:$L$3,3,TRUE)</f>
        <v>10.42</v>
      </c>
      <c r="L289" s="57">
        <f t="shared" si="34"/>
        <v>2</v>
      </c>
      <c r="M289" s="57" t="s">
        <v>44</v>
      </c>
      <c r="R289" s="50"/>
      <c r="S289" s="50"/>
    </row>
    <row r="290" spans="1:28" x14ac:dyDescent="0.25">
      <c r="A290" s="85">
        <v>41121</v>
      </c>
      <c r="B290" s="1">
        <v>0.55131944444444447</v>
      </c>
      <c r="C290" s="89">
        <f t="shared" si="35"/>
        <v>41121.551319444443</v>
      </c>
      <c r="D290" s="82" t="s">
        <v>16</v>
      </c>
      <c r="E290" s="82">
        <v>1</v>
      </c>
      <c r="F290" s="82">
        <v>2.27</v>
      </c>
      <c r="G290" s="82">
        <v>76.099999999999994</v>
      </c>
      <c r="H290" s="82">
        <v>1</v>
      </c>
      <c r="I290" s="82">
        <v>2</v>
      </c>
      <c r="J290" s="57">
        <f>VLOOKUP(I290,'Stratification Schemes'!$J$2:$L$3,2,TRUE)</f>
        <v>9.59</v>
      </c>
      <c r="K290" s="57">
        <f>VLOOKUP(I290,'Stratification Schemes'!$J$2:$L$3,3,TRUE)</f>
        <v>10.42</v>
      </c>
      <c r="L290" s="57">
        <f t="shared" si="34"/>
        <v>2</v>
      </c>
      <c r="M290" s="57" t="s">
        <v>44</v>
      </c>
      <c r="R290" s="50"/>
      <c r="S290" s="50"/>
    </row>
    <row r="291" spans="1:28" x14ac:dyDescent="0.25">
      <c r="A291" s="85">
        <v>41121</v>
      </c>
      <c r="B291" s="1">
        <v>0.56726851851851856</v>
      </c>
      <c r="C291" s="89">
        <f t="shared" si="35"/>
        <v>41121.56726851852</v>
      </c>
      <c r="D291" s="82" t="s">
        <v>16</v>
      </c>
      <c r="E291" s="82">
        <v>1</v>
      </c>
      <c r="F291" s="82">
        <v>8.26</v>
      </c>
      <c r="G291" s="82">
        <v>73.599999999999994</v>
      </c>
      <c r="H291" s="82">
        <v>1</v>
      </c>
      <c r="I291" s="82">
        <v>2</v>
      </c>
      <c r="J291" s="57">
        <f>VLOOKUP(I291,'Stratification Schemes'!$J$2:$L$3,2,TRUE)</f>
        <v>9.59</v>
      </c>
      <c r="K291" s="57">
        <f>VLOOKUP(I291,'Stratification Schemes'!$J$2:$L$3,3,TRUE)</f>
        <v>10.42</v>
      </c>
      <c r="L291" s="57">
        <f t="shared" si="34"/>
        <v>2</v>
      </c>
      <c r="M291" s="57" t="s">
        <v>44</v>
      </c>
    </row>
    <row r="292" spans="1:28" x14ac:dyDescent="0.25">
      <c r="A292" s="85">
        <v>41121</v>
      </c>
      <c r="B292" s="1">
        <v>0.56939814814814815</v>
      </c>
      <c r="C292" s="89">
        <f t="shared" si="35"/>
        <v>41121.569398148145</v>
      </c>
      <c r="D292" s="82" t="s">
        <v>16</v>
      </c>
      <c r="E292" s="82">
        <v>1</v>
      </c>
      <c r="F292" s="82">
        <v>2.2400000000000002</v>
      </c>
      <c r="G292" s="82">
        <v>63.1</v>
      </c>
      <c r="H292" s="82">
        <v>1</v>
      </c>
      <c r="I292" s="82">
        <v>2</v>
      </c>
      <c r="J292" s="57">
        <f>VLOOKUP(I292,'Stratification Schemes'!$J$2:$L$3,2,TRUE)</f>
        <v>9.59</v>
      </c>
      <c r="K292" s="57">
        <f>VLOOKUP(I292,'Stratification Schemes'!$J$2:$L$3,3,TRUE)</f>
        <v>10.42</v>
      </c>
      <c r="L292" s="57">
        <f t="shared" si="34"/>
        <v>2</v>
      </c>
      <c r="M292" s="57" t="s">
        <v>44</v>
      </c>
      <c r="AB292" s="51"/>
    </row>
    <row r="293" spans="1:28" x14ac:dyDescent="0.25">
      <c r="A293" s="85">
        <v>41121</v>
      </c>
      <c r="B293" s="1">
        <v>0.56938657407407411</v>
      </c>
      <c r="C293" s="89">
        <f t="shared" si="35"/>
        <v>41121.569386574076</v>
      </c>
      <c r="D293" s="82" t="s">
        <v>16</v>
      </c>
      <c r="E293" s="82">
        <v>1</v>
      </c>
      <c r="F293" s="82">
        <v>1.62</v>
      </c>
      <c r="G293" s="82">
        <v>90.5</v>
      </c>
      <c r="H293" s="82">
        <v>1</v>
      </c>
      <c r="I293" s="82">
        <v>2</v>
      </c>
      <c r="J293" s="57">
        <f>VLOOKUP(I293,'Stratification Schemes'!$J$2:$L$3,2,TRUE)</f>
        <v>9.59</v>
      </c>
      <c r="K293" s="57">
        <f>VLOOKUP(I293,'Stratification Schemes'!$J$2:$L$3,3,TRUE)</f>
        <v>10.42</v>
      </c>
      <c r="L293" s="57">
        <f t="shared" si="34"/>
        <v>2</v>
      </c>
      <c r="M293" s="57" t="s">
        <v>44</v>
      </c>
    </row>
    <row r="294" spans="1:28" x14ac:dyDescent="0.25">
      <c r="A294" s="85">
        <v>41121</v>
      </c>
      <c r="B294" s="1">
        <v>0.57178240740740738</v>
      </c>
      <c r="C294" s="89">
        <f t="shared" si="35"/>
        <v>41121.571782407409</v>
      </c>
      <c r="D294" s="82" t="s">
        <v>16</v>
      </c>
      <c r="E294" s="82">
        <v>1</v>
      </c>
      <c r="F294" s="82">
        <v>2.76</v>
      </c>
      <c r="G294" s="82">
        <v>95.2</v>
      </c>
      <c r="H294" s="82">
        <v>1</v>
      </c>
      <c r="I294" s="82">
        <v>2</v>
      </c>
      <c r="J294" s="57">
        <f>VLOOKUP(I294,'Stratification Schemes'!$J$2:$L$3,2,TRUE)</f>
        <v>9.59</v>
      </c>
      <c r="K294" s="57">
        <f>VLOOKUP(I294,'Stratification Schemes'!$J$2:$L$3,3,TRUE)</f>
        <v>10.42</v>
      </c>
      <c r="L294" s="57">
        <f t="shared" si="34"/>
        <v>2</v>
      </c>
      <c r="M294" s="57" t="s">
        <v>44</v>
      </c>
      <c r="R294" s="50"/>
      <c r="S294" s="50"/>
    </row>
    <row r="295" spans="1:28" x14ac:dyDescent="0.25">
      <c r="A295" s="85">
        <v>41121</v>
      </c>
      <c r="B295" s="1">
        <v>0.59050925925925923</v>
      </c>
      <c r="C295" s="89">
        <f t="shared" si="35"/>
        <v>41121.590509259258</v>
      </c>
      <c r="D295" s="82" t="s">
        <v>16</v>
      </c>
      <c r="E295" s="82">
        <v>1</v>
      </c>
      <c r="F295" s="82">
        <v>3.45</v>
      </c>
      <c r="G295" s="82">
        <v>75.900000000000006</v>
      </c>
      <c r="H295" s="82">
        <v>1</v>
      </c>
      <c r="I295" s="82">
        <v>2</v>
      </c>
      <c r="J295" s="57">
        <f>VLOOKUP(I295,'Stratification Schemes'!$J$2:$L$3,2,TRUE)</f>
        <v>9.59</v>
      </c>
      <c r="K295" s="57">
        <f>VLOOKUP(I295,'Stratification Schemes'!$J$2:$L$3,3,TRUE)</f>
        <v>10.42</v>
      </c>
      <c r="L295" s="57">
        <f t="shared" si="34"/>
        <v>2</v>
      </c>
      <c r="M295" s="57" t="s">
        <v>44</v>
      </c>
      <c r="R295" s="50"/>
      <c r="S295" s="50"/>
    </row>
    <row r="296" spans="1:28" x14ac:dyDescent="0.25">
      <c r="A296" s="85">
        <v>41121</v>
      </c>
      <c r="B296" s="1">
        <v>0.62246527777777783</v>
      </c>
      <c r="C296" s="89">
        <f t="shared" si="35"/>
        <v>41121.622465277775</v>
      </c>
      <c r="D296" s="82" t="s">
        <v>16</v>
      </c>
      <c r="E296" s="82">
        <v>1</v>
      </c>
      <c r="F296" s="82">
        <v>15.79</v>
      </c>
      <c r="G296" s="82">
        <v>49.8</v>
      </c>
      <c r="H296" s="82">
        <v>2</v>
      </c>
      <c r="I296" s="82">
        <v>2</v>
      </c>
      <c r="J296" s="57">
        <f>VLOOKUP(I296,'Stratification Schemes'!$J$2:$L$3,2,TRUE)</f>
        <v>9.59</v>
      </c>
      <c r="K296" s="57">
        <f>VLOOKUP(I296,'Stratification Schemes'!$J$2:$L$3,3,TRUE)</f>
        <v>10.42</v>
      </c>
      <c r="L296" s="57">
        <f t="shared" si="34"/>
        <v>2</v>
      </c>
      <c r="M296" s="57" t="s">
        <v>44</v>
      </c>
    </row>
    <row r="297" spans="1:28" x14ac:dyDescent="0.25">
      <c r="A297" s="85">
        <v>41121</v>
      </c>
      <c r="B297" s="1">
        <v>0.62512731481481476</v>
      </c>
      <c r="C297" s="89">
        <f t="shared" si="35"/>
        <v>41121.625127314815</v>
      </c>
      <c r="D297" s="82" t="s">
        <v>16</v>
      </c>
      <c r="E297" s="82">
        <v>1</v>
      </c>
      <c r="F297" s="82">
        <v>1.76</v>
      </c>
      <c r="G297" s="82">
        <v>93.3</v>
      </c>
      <c r="H297" s="82">
        <v>1</v>
      </c>
      <c r="I297" s="82">
        <v>2</v>
      </c>
      <c r="J297" s="57">
        <f>VLOOKUP(I297,'Stratification Schemes'!$J$2:$L$3,2,TRUE)</f>
        <v>9.59</v>
      </c>
      <c r="K297" s="57">
        <f>VLOOKUP(I297,'Stratification Schemes'!$J$2:$L$3,3,TRUE)</f>
        <v>10.42</v>
      </c>
      <c r="L297" s="57">
        <f t="shared" si="34"/>
        <v>2</v>
      </c>
      <c r="M297" s="57" t="s">
        <v>44</v>
      </c>
      <c r="AB297" s="51"/>
    </row>
    <row r="298" spans="1:28" x14ac:dyDescent="0.25">
      <c r="A298" s="85">
        <v>41121</v>
      </c>
      <c r="B298" s="1">
        <v>0.62604166666666672</v>
      </c>
      <c r="C298" s="89">
        <f t="shared" si="35"/>
        <v>41121.62604166667</v>
      </c>
      <c r="D298" s="82" t="s">
        <v>16</v>
      </c>
      <c r="E298" s="82">
        <v>1</v>
      </c>
      <c r="F298" s="82">
        <v>3.22</v>
      </c>
      <c r="G298" s="82">
        <v>70.099999999999994</v>
      </c>
      <c r="H298" s="82">
        <v>1</v>
      </c>
      <c r="I298" s="82">
        <v>2</v>
      </c>
      <c r="J298" s="57">
        <f>VLOOKUP(I298,'Stratification Schemes'!$J$2:$L$3,2,TRUE)</f>
        <v>9.59</v>
      </c>
      <c r="K298" s="57">
        <f>VLOOKUP(I298,'Stratification Schemes'!$J$2:$L$3,3,TRUE)</f>
        <v>10.42</v>
      </c>
      <c r="L298" s="57">
        <f t="shared" si="34"/>
        <v>2</v>
      </c>
      <c r="M298" s="57" t="s">
        <v>44</v>
      </c>
    </row>
    <row r="299" spans="1:28" x14ac:dyDescent="0.25">
      <c r="A299" s="85">
        <v>41121</v>
      </c>
      <c r="B299" s="1">
        <v>0.62785879629629626</v>
      </c>
      <c r="C299" s="89">
        <f t="shared" si="35"/>
        <v>41121.627858796295</v>
      </c>
      <c r="D299" s="82" t="s">
        <v>16</v>
      </c>
      <c r="E299" s="82">
        <v>1</v>
      </c>
      <c r="F299" s="82">
        <v>4.55</v>
      </c>
      <c r="G299" s="82">
        <v>107.2</v>
      </c>
      <c r="H299" s="82">
        <v>1</v>
      </c>
      <c r="I299" s="82">
        <v>2</v>
      </c>
      <c r="J299" s="57">
        <f>VLOOKUP(I299,'Stratification Schemes'!$J$2:$L$3,2,TRUE)</f>
        <v>9.59</v>
      </c>
      <c r="K299" s="57">
        <f>VLOOKUP(I299,'Stratification Schemes'!$J$2:$L$3,3,TRUE)</f>
        <v>10.42</v>
      </c>
      <c r="L299" s="57">
        <f t="shared" si="34"/>
        <v>2</v>
      </c>
      <c r="M299" s="57" t="s">
        <v>44</v>
      </c>
      <c r="R299" s="50"/>
      <c r="S299" s="50"/>
    </row>
    <row r="300" spans="1:28" x14ac:dyDescent="0.25">
      <c r="A300" s="85">
        <v>41121</v>
      </c>
      <c r="B300" s="1">
        <v>0.62835648148148149</v>
      </c>
      <c r="C300" s="89">
        <f t="shared" si="35"/>
        <v>41121.62835648148</v>
      </c>
      <c r="D300" s="82" t="s">
        <v>16</v>
      </c>
      <c r="E300" s="82">
        <v>1</v>
      </c>
      <c r="F300" s="82">
        <v>1.58</v>
      </c>
      <c r="G300" s="82">
        <v>71.2</v>
      </c>
      <c r="H300" s="82">
        <v>1</v>
      </c>
      <c r="I300" s="82">
        <v>2</v>
      </c>
      <c r="J300" s="57">
        <f>VLOOKUP(I300,'Stratification Schemes'!$J$2:$L$3,2,TRUE)</f>
        <v>9.59</v>
      </c>
      <c r="K300" s="57">
        <f>VLOOKUP(I300,'Stratification Schemes'!$J$2:$L$3,3,TRUE)</f>
        <v>10.42</v>
      </c>
      <c r="L300" s="57">
        <f t="shared" si="34"/>
        <v>2</v>
      </c>
      <c r="M300" s="57" t="s">
        <v>44</v>
      </c>
      <c r="R300" s="50"/>
      <c r="S300" s="50"/>
    </row>
    <row r="301" spans="1:28" x14ac:dyDescent="0.25">
      <c r="A301" s="85">
        <v>41121</v>
      </c>
      <c r="B301" s="1">
        <v>0.62923611111111111</v>
      </c>
      <c r="C301" s="89">
        <f t="shared" si="35"/>
        <v>41121.629236111112</v>
      </c>
      <c r="D301" s="82" t="s">
        <v>16</v>
      </c>
      <c r="E301" s="82">
        <v>1</v>
      </c>
      <c r="F301" s="82">
        <v>1.89</v>
      </c>
      <c r="G301" s="82">
        <v>137.69999999999999</v>
      </c>
      <c r="H301" s="82">
        <v>1</v>
      </c>
      <c r="I301" s="82">
        <v>2</v>
      </c>
      <c r="J301" s="57">
        <f>VLOOKUP(I301,'Stratification Schemes'!$J$2:$L$3,2,TRUE)</f>
        <v>9.59</v>
      </c>
      <c r="K301" s="57">
        <f>VLOOKUP(I301,'Stratification Schemes'!$J$2:$L$3,3,TRUE)</f>
        <v>10.42</v>
      </c>
      <c r="L301" s="57">
        <f t="shared" si="34"/>
        <v>2</v>
      </c>
      <c r="M301" s="57" t="s">
        <v>44</v>
      </c>
    </row>
    <row r="302" spans="1:28" x14ac:dyDescent="0.25">
      <c r="A302" s="85">
        <v>41121</v>
      </c>
      <c r="B302" s="1">
        <v>0.62930555555555556</v>
      </c>
      <c r="C302" s="89">
        <f t="shared" si="35"/>
        <v>41121.629305555558</v>
      </c>
      <c r="D302" s="82" t="s">
        <v>16</v>
      </c>
      <c r="E302" s="82">
        <v>1</v>
      </c>
      <c r="F302" s="82">
        <v>2.29</v>
      </c>
      <c r="G302" s="82">
        <v>74.900000000000006</v>
      </c>
      <c r="H302" s="82">
        <v>1</v>
      </c>
      <c r="I302" s="82">
        <v>2</v>
      </c>
      <c r="J302" s="57">
        <f>VLOOKUP(I302,'Stratification Schemes'!$J$2:$L$3,2,TRUE)</f>
        <v>9.59</v>
      </c>
      <c r="K302" s="57">
        <f>VLOOKUP(I302,'Stratification Schemes'!$J$2:$L$3,3,TRUE)</f>
        <v>10.42</v>
      </c>
      <c r="L302" s="57">
        <f t="shared" si="34"/>
        <v>2</v>
      </c>
      <c r="M302" s="57" t="s">
        <v>44</v>
      </c>
      <c r="AB302" s="51"/>
    </row>
    <row r="303" spans="1:28" x14ac:dyDescent="0.25">
      <c r="A303" s="85">
        <v>41121</v>
      </c>
      <c r="B303" s="1">
        <v>0.62939814814814821</v>
      </c>
      <c r="C303" s="89">
        <f t="shared" si="35"/>
        <v>41121.62939814815</v>
      </c>
      <c r="D303" s="82" t="s">
        <v>16</v>
      </c>
      <c r="E303" s="82">
        <v>1</v>
      </c>
      <c r="F303" s="82">
        <v>1.61</v>
      </c>
      <c r="G303" s="82">
        <v>94.6</v>
      </c>
      <c r="H303" s="82">
        <v>1</v>
      </c>
      <c r="I303" s="82">
        <v>2</v>
      </c>
      <c r="J303" s="57">
        <f>VLOOKUP(I303,'Stratification Schemes'!$J$2:$L$3,2,TRUE)</f>
        <v>9.59</v>
      </c>
      <c r="K303" s="57">
        <f>VLOOKUP(I303,'Stratification Schemes'!$J$2:$L$3,3,TRUE)</f>
        <v>10.42</v>
      </c>
      <c r="L303" s="57">
        <f t="shared" si="34"/>
        <v>2</v>
      </c>
      <c r="M303" s="57" t="s">
        <v>44</v>
      </c>
    </row>
    <row r="304" spans="1:28" x14ac:dyDescent="0.25">
      <c r="A304" s="85">
        <v>41121</v>
      </c>
      <c r="B304" s="1">
        <v>0.63074074074074071</v>
      </c>
      <c r="C304" s="89">
        <f t="shared" si="35"/>
        <v>41121.630740740744</v>
      </c>
      <c r="D304" s="82" t="s">
        <v>16</v>
      </c>
      <c r="E304" s="82">
        <v>1</v>
      </c>
      <c r="F304" s="82">
        <v>5.75</v>
      </c>
      <c r="G304" s="82">
        <v>91.5</v>
      </c>
      <c r="H304" s="82">
        <v>1</v>
      </c>
      <c r="I304" s="82">
        <v>2</v>
      </c>
      <c r="J304" s="57">
        <f>VLOOKUP(I304,'Stratification Schemes'!$J$2:$L$3,2,TRUE)</f>
        <v>9.59</v>
      </c>
      <c r="K304" s="57">
        <f>VLOOKUP(I304,'Stratification Schemes'!$J$2:$L$3,3,TRUE)</f>
        <v>10.42</v>
      </c>
      <c r="L304" s="57">
        <f t="shared" si="34"/>
        <v>2</v>
      </c>
      <c r="M304" s="57" t="s">
        <v>44</v>
      </c>
      <c r="R304" s="50"/>
      <c r="S304" s="50"/>
    </row>
    <row r="305" spans="1:28" x14ac:dyDescent="0.25">
      <c r="A305" s="85">
        <v>41121</v>
      </c>
      <c r="B305" s="1">
        <v>0.63929398148148142</v>
      </c>
      <c r="C305" s="89">
        <f t="shared" si="35"/>
        <v>41121.639293981483</v>
      </c>
      <c r="D305" s="82" t="s">
        <v>16</v>
      </c>
      <c r="E305" s="82">
        <v>1</v>
      </c>
      <c r="F305" s="82">
        <v>18.670000000000002</v>
      </c>
      <c r="G305" s="82">
        <v>82</v>
      </c>
      <c r="H305" s="82">
        <v>2</v>
      </c>
      <c r="I305" s="82">
        <v>2</v>
      </c>
      <c r="J305" s="57">
        <f>VLOOKUP(I305,'Stratification Schemes'!$J$2:$L$3,2,TRUE)</f>
        <v>9.59</v>
      </c>
      <c r="K305" s="57">
        <f>VLOOKUP(I305,'Stratification Schemes'!$J$2:$L$3,3,TRUE)</f>
        <v>10.42</v>
      </c>
      <c r="L305" s="57">
        <f t="shared" si="34"/>
        <v>2</v>
      </c>
      <c r="M305" s="57" t="s">
        <v>44</v>
      </c>
      <c r="R305" s="50"/>
      <c r="S305" s="50"/>
    </row>
    <row r="306" spans="1:28" x14ac:dyDescent="0.25">
      <c r="A306" s="85">
        <v>41121</v>
      </c>
      <c r="B306" s="1">
        <v>0.64854166666666668</v>
      </c>
      <c r="C306" s="89">
        <f t="shared" si="35"/>
        <v>41121.648541666669</v>
      </c>
      <c r="D306" s="82" t="s">
        <v>16</v>
      </c>
      <c r="E306" s="82">
        <v>1</v>
      </c>
      <c r="F306" s="82">
        <v>1.48</v>
      </c>
      <c r="G306" s="82">
        <v>94.2</v>
      </c>
      <c r="H306" s="82">
        <v>1</v>
      </c>
      <c r="I306" s="82">
        <v>2</v>
      </c>
      <c r="J306" s="57">
        <f>VLOOKUP(I306,'Stratification Schemes'!$J$2:$L$3,2,TRUE)</f>
        <v>9.59</v>
      </c>
      <c r="K306" s="57">
        <f>VLOOKUP(I306,'Stratification Schemes'!$J$2:$L$3,3,TRUE)</f>
        <v>10.42</v>
      </c>
      <c r="L306" s="57">
        <f t="shared" si="34"/>
        <v>2</v>
      </c>
      <c r="M306" s="57" t="s">
        <v>44</v>
      </c>
    </row>
    <row r="307" spans="1:28" x14ac:dyDescent="0.25">
      <c r="A307" s="85">
        <v>41121</v>
      </c>
      <c r="B307" s="1">
        <v>0.65138888888888891</v>
      </c>
      <c r="C307" s="89">
        <f t="shared" si="35"/>
        <v>41121.651388888888</v>
      </c>
      <c r="D307" s="82" t="s">
        <v>16</v>
      </c>
      <c r="E307" s="82">
        <v>1</v>
      </c>
      <c r="F307" s="82">
        <v>1.56</v>
      </c>
      <c r="G307" s="82">
        <v>104.7</v>
      </c>
      <c r="H307" s="82">
        <v>1</v>
      </c>
      <c r="I307" s="82">
        <v>2</v>
      </c>
      <c r="J307" s="57">
        <f>VLOOKUP(I307,'Stratification Schemes'!$J$2:$L$3,2,TRUE)</f>
        <v>9.59</v>
      </c>
      <c r="K307" s="57">
        <f>VLOOKUP(I307,'Stratification Schemes'!$J$2:$L$3,3,TRUE)</f>
        <v>10.42</v>
      </c>
      <c r="L307" s="57">
        <f t="shared" si="34"/>
        <v>2</v>
      </c>
      <c r="M307" s="57" t="s">
        <v>44</v>
      </c>
      <c r="AB307" s="51"/>
    </row>
    <row r="308" spans="1:28" x14ac:dyDescent="0.25">
      <c r="A308" s="85">
        <v>41121</v>
      </c>
      <c r="B308" s="1">
        <v>0.66771990740740739</v>
      </c>
      <c r="C308" s="89">
        <f t="shared" si="35"/>
        <v>41121.667719907404</v>
      </c>
      <c r="D308" s="82" t="s">
        <v>16</v>
      </c>
      <c r="E308" s="82">
        <v>1</v>
      </c>
      <c r="F308" s="82">
        <v>1.96</v>
      </c>
      <c r="G308" s="82">
        <v>80.5</v>
      </c>
      <c r="H308" s="82">
        <v>1</v>
      </c>
      <c r="I308" s="82">
        <v>2</v>
      </c>
      <c r="J308" s="57">
        <f>VLOOKUP(I308,'Stratification Schemes'!$J$2:$L$3,2,TRUE)</f>
        <v>9.59</v>
      </c>
      <c r="K308" s="57">
        <f>VLOOKUP(I308,'Stratification Schemes'!$J$2:$L$3,3,TRUE)</f>
        <v>10.42</v>
      </c>
      <c r="L308" s="57">
        <f t="shared" si="34"/>
        <v>2</v>
      </c>
      <c r="M308" s="57" t="s">
        <v>44</v>
      </c>
    </row>
    <row r="309" spans="1:28" x14ac:dyDescent="0.25">
      <c r="A309" s="85">
        <v>41121</v>
      </c>
      <c r="B309" s="1">
        <v>0.66771990740740739</v>
      </c>
      <c r="C309" s="89">
        <f t="shared" si="35"/>
        <v>41121.667719907404</v>
      </c>
      <c r="D309" s="82" t="s">
        <v>16</v>
      </c>
      <c r="E309" s="82">
        <v>1</v>
      </c>
      <c r="F309" s="82">
        <v>3.73</v>
      </c>
      <c r="G309" s="82">
        <v>50.3</v>
      </c>
      <c r="H309" s="82">
        <v>1</v>
      </c>
      <c r="I309" s="82">
        <v>2</v>
      </c>
      <c r="J309" s="57">
        <f>VLOOKUP(I309,'Stratification Schemes'!$J$2:$L$3,2,TRUE)</f>
        <v>9.59</v>
      </c>
      <c r="K309" s="57">
        <f>VLOOKUP(I309,'Stratification Schemes'!$J$2:$L$3,3,TRUE)</f>
        <v>10.42</v>
      </c>
      <c r="L309" s="57">
        <f t="shared" si="34"/>
        <v>2</v>
      </c>
      <c r="M309" s="57" t="s">
        <v>44</v>
      </c>
      <c r="R309" s="50"/>
      <c r="S309" s="50"/>
    </row>
    <row r="310" spans="1:28" x14ac:dyDescent="0.25">
      <c r="A310" s="85">
        <v>41121</v>
      </c>
      <c r="B310" s="1">
        <v>0.66932870370370379</v>
      </c>
      <c r="C310" s="89">
        <f t="shared" si="35"/>
        <v>41121.669328703705</v>
      </c>
      <c r="D310" s="82" t="s">
        <v>16</v>
      </c>
      <c r="E310" s="82">
        <v>1</v>
      </c>
      <c r="F310" s="82">
        <v>3.13</v>
      </c>
      <c r="G310" s="82">
        <v>98.7</v>
      </c>
      <c r="H310" s="82">
        <v>1</v>
      </c>
      <c r="I310" s="82">
        <v>2</v>
      </c>
      <c r="J310" s="57">
        <f>VLOOKUP(I310,'Stratification Schemes'!$J$2:$L$3,2,TRUE)</f>
        <v>9.59</v>
      </c>
      <c r="K310" s="57">
        <f>VLOOKUP(I310,'Stratification Schemes'!$J$2:$L$3,3,TRUE)</f>
        <v>10.42</v>
      </c>
      <c r="L310" s="57">
        <f t="shared" si="34"/>
        <v>2</v>
      </c>
      <c r="M310" s="57" t="s">
        <v>44</v>
      </c>
      <c r="R310" s="50"/>
      <c r="S310" s="50"/>
    </row>
    <row r="311" spans="1:28" x14ac:dyDescent="0.25">
      <c r="A311" s="85">
        <v>41121</v>
      </c>
      <c r="B311" s="1">
        <v>0.67034722222222232</v>
      </c>
      <c r="C311" s="89">
        <f t="shared" si="35"/>
        <v>41121.670347222222</v>
      </c>
      <c r="D311" s="82" t="s">
        <v>16</v>
      </c>
      <c r="E311" s="82">
        <v>1</v>
      </c>
      <c r="F311" s="82">
        <v>1.72</v>
      </c>
      <c r="G311" s="82">
        <v>97.3</v>
      </c>
      <c r="H311" s="82">
        <v>1</v>
      </c>
      <c r="I311" s="82">
        <v>2</v>
      </c>
      <c r="J311" s="57">
        <f>VLOOKUP(I311,'Stratification Schemes'!$J$2:$L$3,2,TRUE)</f>
        <v>9.59</v>
      </c>
      <c r="K311" s="57">
        <f>VLOOKUP(I311,'Stratification Schemes'!$J$2:$L$3,3,TRUE)</f>
        <v>10.42</v>
      </c>
      <c r="L311" s="57">
        <f t="shared" si="34"/>
        <v>2</v>
      </c>
      <c r="M311" s="57" t="s">
        <v>44</v>
      </c>
    </row>
    <row r="312" spans="1:28" x14ac:dyDescent="0.25">
      <c r="A312" s="85">
        <v>41121</v>
      </c>
      <c r="B312" s="1">
        <v>0.67605324074074069</v>
      </c>
      <c r="C312" s="89">
        <f t="shared" si="35"/>
        <v>41121.676053240742</v>
      </c>
      <c r="D312" s="82" t="s">
        <v>16</v>
      </c>
      <c r="E312" s="82">
        <v>1</v>
      </c>
      <c r="F312" s="82">
        <v>4.68</v>
      </c>
      <c r="G312" s="82">
        <v>52.8</v>
      </c>
      <c r="H312" s="82">
        <v>1</v>
      </c>
      <c r="I312" s="82">
        <v>2</v>
      </c>
      <c r="J312" s="57">
        <f>VLOOKUP(I312,'Stratification Schemes'!$J$2:$L$3,2,TRUE)</f>
        <v>9.59</v>
      </c>
      <c r="K312" s="57">
        <f>VLOOKUP(I312,'Stratification Schemes'!$J$2:$L$3,3,TRUE)</f>
        <v>10.42</v>
      </c>
      <c r="L312" s="57">
        <f t="shared" si="34"/>
        <v>2</v>
      </c>
      <c r="M312" s="57" t="s">
        <v>44</v>
      </c>
      <c r="AB312" s="51"/>
    </row>
    <row r="313" spans="1:28" x14ac:dyDescent="0.25">
      <c r="A313" s="85">
        <v>41121</v>
      </c>
      <c r="B313" s="1">
        <v>0.68760416666666668</v>
      </c>
      <c r="C313" s="89">
        <f t="shared" si="35"/>
        <v>41121.687604166669</v>
      </c>
      <c r="D313" s="82" t="s">
        <v>16</v>
      </c>
      <c r="E313" s="82">
        <v>1</v>
      </c>
      <c r="F313" s="82">
        <v>8.9600000000000009</v>
      </c>
      <c r="G313" s="82">
        <v>54.8</v>
      </c>
      <c r="H313" s="82">
        <v>1</v>
      </c>
      <c r="I313" s="82">
        <v>2</v>
      </c>
      <c r="J313" s="57">
        <f>VLOOKUP(I313,'Stratification Schemes'!$J$2:$L$3,2,TRUE)</f>
        <v>9.59</v>
      </c>
      <c r="K313" s="57">
        <f>VLOOKUP(I313,'Stratification Schemes'!$J$2:$L$3,3,TRUE)</f>
        <v>10.42</v>
      </c>
      <c r="L313" s="57">
        <f t="shared" si="34"/>
        <v>2</v>
      </c>
      <c r="M313" s="57" t="s">
        <v>44</v>
      </c>
    </row>
    <row r="314" spans="1:28" x14ac:dyDescent="0.25">
      <c r="A314" s="85">
        <v>41121</v>
      </c>
      <c r="B314" s="1">
        <v>0.69452546296296302</v>
      </c>
      <c r="C314" s="89">
        <f t="shared" si="35"/>
        <v>41121.694525462961</v>
      </c>
      <c r="D314" s="82" t="s">
        <v>16</v>
      </c>
      <c r="E314" s="82">
        <v>1</v>
      </c>
      <c r="F314" s="82">
        <v>2.04</v>
      </c>
      <c r="G314" s="82">
        <v>84.1</v>
      </c>
      <c r="H314" s="82">
        <v>1</v>
      </c>
      <c r="I314" s="82">
        <v>2</v>
      </c>
      <c r="J314" s="57">
        <f>VLOOKUP(I314,'Stratification Schemes'!$J$2:$L$3,2,TRUE)</f>
        <v>9.59</v>
      </c>
      <c r="K314" s="57">
        <f>VLOOKUP(I314,'Stratification Schemes'!$J$2:$L$3,3,TRUE)</f>
        <v>10.42</v>
      </c>
      <c r="L314" s="57">
        <f t="shared" si="34"/>
        <v>2</v>
      </c>
      <c r="M314" s="57" t="s">
        <v>44</v>
      </c>
      <c r="R314" s="50"/>
      <c r="S314" s="50"/>
    </row>
    <row r="315" spans="1:28" x14ac:dyDescent="0.25">
      <c r="A315" s="85">
        <v>41121</v>
      </c>
      <c r="B315" s="1">
        <v>0.69535879629629627</v>
      </c>
      <c r="C315" s="89">
        <f t="shared" si="35"/>
        <v>41121.6953587963</v>
      </c>
      <c r="D315" s="82" t="s">
        <v>16</v>
      </c>
      <c r="E315" s="82">
        <v>1</v>
      </c>
      <c r="F315" s="82">
        <v>4.18</v>
      </c>
      <c r="G315" s="82">
        <v>64.099999999999994</v>
      </c>
      <c r="H315" s="82">
        <v>1</v>
      </c>
      <c r="I315" s="82">
        <v>2</v>
      </c>
      <c r="J315" s="57">
        <f>VLOOKUP(I315,'Stratification Schemes'!$J$2:$L$3,2,TRUE)</f>
        <v>9.59</v>
      </c>
      <c r="K315" s="57">
        <f>VLOOKUP(I315,'Stratification Schemes'!$J$2:$L$3,3,TRUE)</f>
        <v>10.42</v>
      </c>
      <c r="L315" s="57">
        <f t="shared" si="34"/>
        <v>2</v>
      </c>
      <c r="M315" s="57" t="s">
        <v>44</v>
      </c>
      <c r="R315" s="50"/>
      <c r="S315" s="50"/>
    </row>
    <row r="316" spans="1:28" x14ac:dyDescent="0.25">
      <c r="A316" s="85">
        <v>41121</v>
      </c>
      <c r="B316" s="1">
        <v>0.71383101851851849</v>
      </c>
      <c r="C316" s="89">
        <f t="shared" si="35"/>
        <v>41121.713831018518</v>
      </c>
      <c r="D316" s="82" t="s">
        <v>16</v>
      </c>
      <c r="E316" s="82">
        <v>1</v>
      </c>
      <c r="F316" s="82">
        <v>2.81</v>
      </c>
      <c r="G316" s="82">
        <v>97</v>
      </c>
      <c r="H316" s="82">
        <v>1</v>
      </c>
      <c r="I316" s="82">
        <v>2</v>
      </c>
      <c r="J316" s="57">
        <f>VLOOKUP(I316,'Stratification Schemes'!$J$2:$L$3,2,TRUE)</f>
        <v>9.59</v>
      </c>
      <c r="K316" s="57">
        <f>VLOOKUP(I316,'Stratification Schemes'!$J$2:$L$3,3,TRUE)</f>
        <v>10.42</v>
      </c>
      <c r="L316" s="57">
        <f t="shared" si="34"/>
        <v>2</v>
      </c>
      <c r="M316" s="57" t="s">
        <v>44</v>
      </c>
    </row>
    <row r="317" spans="1:28" x14ac:dyDescent="0.25">
      <c r="A317" s="85">
        <v>41121</v>
      </c>
      <c r="B317" s="1">
        <v>0.71679398148148143</v>
      </c>
      <c r="C317" s="89">
        <f t="shared" si="35"/>
        <v>41121.716793981483</v>
      </c>
      <c r="D317" s="82" t="s">
        <v>16</v>
      </c>
      <c r="E317" s="82">
        <v>1</v>
      </c>
      <c r="F317" s="82">
        <v>2.2400000000000002</v>
      </c>
      <c r="G317" s="82">
        <v>117.6</v>
      </c>
      <c r="H317" s="82">
        <v>1</v>
      </c>
      <c r="I317" s="82">
        <v>2</v>
      </c>
      <c r="J317" s="57">
        <f>VLOOKUP(I317,'Stratification Schemes'!$J$2:$L$3,2,TRUE)</f>
        <v>9.59</v>
      </c>
      <c r="K317" s="57">
        <f>VLOOKUP(I317,'Stratification Schemes'!$J$2:$L$3,3,TRUE)</f>
        <v>10.42</v>
      </c>
      <c r="L317" s="57">
        <f t="shared" si="34"/>
        <v>2</v>
      </c>
      <c r="M317" s="57" t="s">
        <v>44</v>
      </c>
      <c r="AB317" s="51"/>
    </row>
    <row r="318" spans="1:28" x14ac:dyDescent="0.25">
      <c r="A318" s="85">
        <v>41121</v>
      </c>
      <c r="B318" s="1">
        <v>0.72973379629629631</v>
      </c>
      <c r="C318" s="89">
        <f t="shared" si="35"/>
        <v>41121.729733796295</v>
      </c>
      <c r="D318" s="82" t="s">
        <v>16</v>
      </c>
      <c r="E318" s="82">
        <v>1</v>
      </c>
      <c r="F318" s="82">
        <v>2.0499999999999998</v>
      </c>
      <c r="G318" s="82">
        <v>75.5</v>
      </c>
      <c r="H318" s="82">
        <v>1</v>
      </c>
      <c r="I318" s="82">
        <v>2</v>
      </c>
      <c r="J318" s="57">
        <f>VLOOKUP(I318,'Stratification Schemes'!$J$2:$L$3,2,TRUE)</f>
        <v>9.59</v>
      </c>
      <c r="K318" s="57">
        <f>VLOOKUP(I318,'Stratification Schemes'!$J$2:$L$3,3,TRUE)</f>
        <v>10.42</v>
      </c>
      <c r="L318" s="57">
        <f t="shared" si="34"/>
        <v>2</v>
      </c>
      <c r="M318" s="57" t="s">
        <v>44</v>
      </c>
    </row>
    <row r="319" spans="1:28" x14ac:dyDescent="0.25">
      <c r="A319" s="85">
        <v>41121</v>
      </c>
      <c r="B319" s="1">
        <v>0.72990740740740734</v>
      </c>
      <c r="C319" s="89">
        <f t="shared" si="35"/>
        <v>41121.729907407411</v>
      </c>
      <c r="D319" s="82" t="s">
        <v>16</v>
      </c>
      <c r="E319" s="82">
        <v>1</v>
      </c>
      <c r="F319" s="82">
        <v>2.13</v>
      </c>
      <c r="G319" s="82">
        <v>84.1</v>
      </c>
      <c r="H319" s="82">
        <v>1</v>
      </c>
      <c r="I319" s="82">
        <v>2</v>
      </c>
      <c r="J319" s="57">
        <f>VLOOKUP(I319,'Stratification Schemes'!$J$2:$L$3,2,TRUE)</f>
        <v>9.59</v>
      </c>
      <c r="K319" s="57">
        <f>VLOOKUP(I319,'Stratification Schemes'!$J$2:$L$3,3,TRUE)</f>
        <v>10.42</v>
      </c>
      <c r="L319" s="57">
        <f t="shared" si="34"/>
        <v>2</v>
      </c>
      <c r="M319" s="57" t="s">
        <v>44</v>
      </c>
      <c r="R319" s="50"/>
      <c r="S319" s="50"/>
    </row>
    <row r="320" spans="1:28" x14ac:dyDescent="0.25">
      <c r="A320" s="85">
        <v>41121</v>
      </c>
      <c r="B320" s="1">
        <v>0.73245370370370377</v>
      </c>
      <c r="C320" s="89">
        <f t="shared" si="35"/>
        <v>41121.732453703706</v>
      </c>
      <c r="D320" s="82" t="s">
        <v>16</v>
      </c>
      <c r="E320" s="82">
        <v>1</v>
      </c>
      <c r="F320" s="82">
        <v>3.24</v>
      </c>
      <c r="G320" s="82">
        <v>78.2</v>
      </c>
      <c r="H320" s="82">
        <v>1</v>
      </c>
      <c r="I320" s="82">
        <v>2</v>
      </c>
      <c r="J320" s="57">
        <f>VLOOKUP(I320,'Stratification Schemes'!$J$2:$L$3,2,TRUE)</f>
        <v>9.59</v>
      </c>
      <c r="K320" s="57">
        <f>VLOOKUP(I320,'Stratification Schemes'!$J$2:$L$3,3,TRUE)</f>
        <v>10.42</v>
      </c>
      <c r="L320" s="57">
        <f t="shared" si="34"/>
        <v>2</v>
      </c>
      <c r="M320" s="57" t="s">
        <v>44</v>
      </c>
      <c r="R320" s="50"/>
      <c r="S320" s="50"/>
    </row>
    <row r="321" spans="1:28" x14ac:dyDescent="0.25">
      <c r="A321" s="85">
        <v>41121</v>
      </c>
      <c r="B321" s="1">
        <v>0.73255787037037035</v>
      </c>
      <c r="C321" s="89">
        <f t="shared" si="35"/>
        <v>41121.732557870368</v>
      </c>
      <c r="D321" s="82" t="s">
        <v>16</v>
      </c>
      <c r="E321" s="82">
        <v>1</v>
      </c>
      <c r="F321" s="82">
        <v>2.59</v>
      </c>
      <c r="G321" s="82">
        <v>103.2</v>
      </c>
      <c r="H321" s="82">
        <v>1</v>
      </c>
      <c r="I321" s="82">
        <v>2</v>
      </c>
      <c r="J321" s="57">
        <f>VLOOKUP(I321,'Stratification Schemes'!$J$2:$L$3,2,TRUE)</f>
        <v>9.59</v>
      </c>
      <c r="K321" s="57">
        <f>VLOOKUP(I321,'Stratification Schemes'!$J$2:$L$3,3,TRUE)</f>
        <v>10.42</v>
      </c>
      <c r="L321" s="57">
        <f t="shared" si="34"/>
        <v>2</v>
      </c>
      <c r="M321" s="57" t="s">
        <v>44</v>
      </c>
    </row>
    <row r="322" spans="1:28" x14ac:dyDescent="0.25">
      <c r="A322" s="85">
        <v>41121</v>
      </c>
      <c r="B322" s="1">
        <v>0.625</v>
      </c>
      <c r="C322" s="89">
        <f t="shared" si="35"/>
        <v>41121.625</v>
      </c>
      <c r="D322" s="82" t="s">
        <v>16</v>
      </c>
      <c r="E322" s="82">
        <v>1</v>
      </c>
      <c r="F322" s="82">
        <v>3.63</v>
      </c>
      <c r="G322" s="82">
        <v>0</v>
      </c>
      <c r="H322" s="82">
        <v>1</v>
      </c>
      <c r="I322" s="82">
        <v>2</v>
      </c>
      <c r="J322" s="57">
        <f>VLOOKUP(I322,'Stratification Schemes'!$J$2:$L$3,2,TRUE)</f>
        <v>9.59</v>
      </c>
      <c r="K322" s="57">
        <f>VLOOKUP(I322,'Stratification Schemes'!$J$2:$L$3,3,TRUE)</f>
        <v>10.42</v>
      </c>
      <c r="L322" s="57">
        <f t="shared" si="34"/>
        <v>2</v>
      </c>
      <c r="M322" s="57" t="s">
        <v>44</v>
      </c>
      <c r="AB322" s="51"/>
    </row>
    <row r="323" spans="1:28" x14ac:dyDescent="0.25">
      <c r="A323" s="85">
        <v>41121</v>
      </c>
      <c r="B323" s="1">
        <v>0.73496527777777787</v>
      </c>
      <c r="C323" s="89">
        <f t="shared" si="35"/>
        <v>41121.734965277778</v>
      </c>
      <c r="D323" s="82" t="s">
        <v>16</v>
      </c>
      <c r="E323" s="82">
        <v>1</v>
      </c>
      <c r="F323" s="82">
        <v>3.65</v>
      </c>
      <c r="G323" s="82">
        <v>81.5</v>
      </c>
      <c r="H323" s="82">
        <v>1</v>
      </c>
      <c r="I323" s="82">
        <v>2</v>
      </c>
      <c r="J323" s="57">
        <f>VLOOKUP(I323,'Stratification Schemes'!$J$2:$L$3,2,TRUE)</f>
        <v>9.59</v>
      </c>
      <c r="K323" s="57">
        <f>VLOOKUP(I323,'Stratification Schemes'!$J$2:$L$3,3,TRUE)</f>
        <v>10.42</v>
      </c>
      <c r="L323" s="57">
        <f t="shared" si="34"/>
        <v>2</v>
      </c>
      <c r="M323" s="57" t="s">
        <v>44</v>
      </c>
    </row>
    <row r="324" spans="1:28" x14ac:dyDescent="0.25">
      <c r="A324" s="85">
        <v>41121</v>
      </c>
      <c r="B324" s="1">
        <v>0.73541666666666661</v>
      </c>
      <c r="C324" s="89">
        <f t="shared" si="35"/>
        <v>41121.73541666667</v>
      </c>
      <c r="D324" s="82" t="s">
        <v>16</v>
      </c>
      <c r="E324" s="82">
        <v>1</v>
      </c>
      <c r="F324" s="82">
        <v>3.41</v>
      </c>
      <c r="G324" s="82">
        <v>75.099999999999994</v>
      </c>
      <c r="H324" s="82">
        <v>1</v>
      </c>
      <c r="I324" s="82">
        <v>2</v>
      </c>
      <c r="J324" s="57">
        <f>VLOOKUP(I324,'Stratification Schemes'!$J$2:$L$3,2,TRUE)</f>
        <v>9.59</v>
      </c>
      <c r="K324" s="57">
        <f>VLOOKUP(I324,'Stratification Schemes'!$J$2:$L$3,3,TRUE)</f>
        <v>10.42</v>
      </c>
      <c r="L324" s="57">
        <f t="shared" si="34"/>
        <v>2</v>
      </c>
      <c r="M324" s="57" t="s">
        <v>44</v>
      </c>
      <c r="R324" s="50"/>
      <c r="S324" s="50"/>
    </row>
    <row r="325" spans="1:28" x14ac:dyDescent="0.25">
      <c r="A325" s="85">
        <v>41121</v>
      </c>
      <c r="B325" s="1">
        <v>0.73697916666666663</v>
      </c>
      <c r="C325" s="89">
        <f t="shared" si="35"/>
        <v>41121.736979166664</v>
      </c>
      <c r="D325" s="82" t="s">
        <v>16</v>
      </c>
      <c r="E325" s="82">
        <v>1</v>
      </c>
      <c r="F325" s="82">
        <v>6.93</v>
      </c>
      <c r="G325" s="82">
        <v>82.1</v>
      </c>
      <c r="H325" s="82">
        <v>1</v>
      </c>
      <c r="I325" s="82">
        <v>2</v>
      </c>
      <c r="J325" s="57">
        <f>VLOOKUP(I325,'Stratification Schemes'!$J$2:$L$3,2,TRUE)</f>
        <v>9.59</v>
      </c>
      <c r="K325" s="57">
        <f>VLOOKUP(I325,'Stratification Schemes'!$J$2:$L$3,3,TRUE)</f>
        <v>10.42</v>
      </c>
      <c r="L325" s="57">
        <f t="shared" si="34"/>
        <v>2</v>
      </c>
      <c r="M325" s="57" t="s">
        <v>44</v>
      </c>
      <c r="R325" s="50"/>
      <c r="S325" s="50"/>
    </row>
    <row r="326" spans="1:28" x14ac:dyDescent="0.25">
      <c r="A326" s="85">
        <v>41121</v>
      </c>
      <c r="B326" s="1">
        <v>0.73711805555555554</v>
      </c>
      <c r="C326" s="89">
        <f t="shared" si="35"/>
        <v>41121.737118055556</v>
      </c>
      <c r="D326" s="82" t="s">
        <v>16</v>
      </c>
      <c r="E326" s="82">
        <v>1</v>
      </c>
      <c r="F326" s="82">
        <v>3.81</v>
      </c>
      <c r="G326" s="82">
        <v>65.2</v>
      </c>
      <c r="H326" s="82">
        <v>1</v>
      </c>
      <c r="I326" s="82">
        <v>2</v>
      </c>
      <c r="J326" s="57">
        <f>VLOOKUP(I326,'Stratification Schemes'!$J$2:$L$3,2,TRUE)</f>
        <v>9.59</v>
      </c>
      <c r="K326" s="57">
        <f>VLOOKUP(I326,'Stratification Schemes'!$J$2:$L$3,3,TRUE)</f>
        <v>10.42</v>
      </c>
      <c r="L326" s="57">
        <f t="shared" si="34"/>
        <v>2</v>
      </c>
      <c r="M326" s="57" t="s">
        <v>44</v>
      </c>
    </row>
    <row r="327" spans="1:28" x14ac:dyDescent="0.25">
      <c r="A327" s="85">
        <v>41121</v>
      </c>
      <c r="B327" s="1">
        <v>0.73726851851851849</v>
      </c>
      <c r="C327" s="89">
        <f t="shared" si="35"/>
        <v>41121.737268518518</v>
      </c>
      <c r="D327" s="82" t="s">
        <v>16</v>
      </c>
      <c r="E327" s="82">
        <v>1</v>
      </c>
      <c r="F327" s="82">
        <v>2.35</v>
      </c>
      <c r="G327" s="82">
        <v>96.4</v>
      </c>
      <c r="H327" s="82">
        <v>1</v>
      </c>
      <c r="I327" s="82">
        <v>2</v>
      </c>
      <c r="J327" s="57">
        <f>VLOOKUP(I327,'Stratification Schemes'!$J$2:$L$3,2,TRUE)</f>
        <v>9.59</v>
      </c>
      <c r="K327" s="57">
        <f>VLOOKUP(I327,'Stratification Schemes'!$J$2:$L$3,3,TRUE)</f>
        <v>10.42</v>
      </c>
      <c r="L327" s="57">
        <f t="shared" si="34"/>
        <v>2</v>
      </c>
      <c r="M327" s="57" t="s">
        <v>44</v>
      </c>
      <c r="AB327" s="51"/>
    </row>
    <row r="328" spans="1:28" x14ac:dyDescent="0.25">
      <c r="A328" s="85">
        <v>41121</v>
      </c>
      <c r="B328" s="1">
        <v>0.73806712962962961</v>
      </c>
      <c r="C328" s="89">
        <f t="shared" si="35"/>
        <v>41121.738067129627</v>
      </c>
      <c r="D328" s="82" t="s">
        <v>16</v>
      </c>
      <c r="E328" s="82">
        <v>1</v>
      </c>
      <c r="F328" s="82">
        <v>4.78</v>
      </c>
      <c r="G328" s="82">
        <v>61</v>
      </c>
      <c r="H328" s="82">
        <v>1</v>
      </c>
      <c r="I328" s="82">
        <v>2</v>
      </c>
      <c r="J328" s="57">
        <f>VLOOKUP(I328,'Stratification Schemes'!$J$2:$L$3,2,TRUE)</f>
        <v>9.59</v>
      </c>
      <c r="K328" s="57">
        <f>VLOOKUP(I328,'Stratification Schemes'!$J$2:$L$3,3,TRUE)</f>
        <v>10.42</v>
      </c>
      <c r="L328" s="57">
        <f t="shared" si="34"/>
        <v>2</v>
      </c>
      <c r="M328" s="57" t="s">
        <v>44</v>
      </c>
    </row>
    <row r="329" spans="1:28" x14ac:dyDescent="0.25">
      <c r="A329" s="85">
        <v>41121</v>
      </c>
      <c r="B329" s="1">
        <v>0.73853009259259261</v>
      </c>
      <c r="C329" s="89">
        <f t="shared" si="35"/>
        <v>41121.738530092596</v>
      </c>
      <c r="D329" s="82" t="s">
        <v>16</v>
      </c>
      <c r="E329" s="82">
        <v>1</v>
      </c>
      <c r="F329" s="82">
        <v>2.31</v>
      </c>
      <c r="G329" s="82">
        <v>99.4</v>
      </c>
      <c r="H329" s="82">
        <v>1</v>
      </c>
      <c r="I329" s="82">
        <v>2</v>
      </c>
      <c r="J329" s="57">
        <f>VLOOKUP(I329,'Stratification Schemes'!$J$2:$L$3,2,TRUE)</f>
        <v>9.59</v>
      </c>
      <c r="K329" s="57">
        <f>VLOOKUP(I329,'Stratification Schemes'!$J$2:$L$3,3,TRUE)</f>
        <v>10.42</v>
      </c>
      <c r="L329" s="57">
        <f t="shared" si="34"/>
        <v>2</v>
      </c>
      <c r="M329" s="57" t="s">
        <v>44</v>
      </c>
      <c r="R329" s="50"/>
      <c r="S329" s="50"/>
    </row>
    <row r="330" spans="1:28" x14ac:dyDescent="0.25">
      <c r="A330" s="85">
        <v>41121</v>
      </c>
      <c r="B330" s="1">
        <v>0.73918981481481483</v>
      </c>
      <c r="C330" s="89">
        <f t="shared" si="35"/>
        <v>41121.739189814813</v>
      </c>
      <c r="D330" s="82" t="s">
        <v>16</v>
      </c>
      <c r="E330" s="82">
        <v>1</v>
      </c>
      <c r="F330" s="82">
        <v>3.43</v>
      </c>
      <c r="G330" s="82">
        <v>58.5</v>
      </c>
      <c r="H330" s="82">
        <v>1</v>
      </c>
      <c r="I330" s="82">
        <v>2</v>
      </c>
      <c r="J330" s="57">
        <f>VLOOKUP(I330,'Stratification Schemes'!$J$2:$L$3,2,TRUE)</f>
        <v>9.59</v>
      </c>
      <c r="K330" s="57">
        <f>VLOOKUP(I330,'Stratification Schemes'!$J$2:$L$3,3,TRUE)</f>
        <v>10.42</v>
      </c>
      <c r="L330" s="57">
        <f t="shared" si="34"/>
        <v>2</v>
      </c>
      <c r="M330" s="57" t="s">
        <v>44</v>
      </c>
      <c r="R330" s="50"/>
      <c r="S330" s="50"/>
    </row>
    <row r="331" spans="1:28" x14ac:dyDescent="0.25">
      <c r="A331" s="85">
        <v>41121</v>
      </c>
      <c r="B331" s="1">
        <v>0.750462962962963</v>
      </c>
      <c r="C331" s="89">
        <f t="shared" si="35"/>
        <v>41121.750462962962</v>
      </c>
      <c r="D331" s="82" t="s">
        <v>16</v>
      </c>
      <c r="E331" s="82">
        <v>1</v>
      </c>
      <c r="F331" s="82">
        <v>3.54</v>
      </c>
      <c r="G331" s="82">
        <v>62.8</v>
      </c>
      <c r="H331" s="82">
        <v>1</v>
      </c>
      <c r="I331" s="82">
        <v>2</v>
      </c>
      <c r="J331" s="57">
        <f>VLOOKUP(I331,'Stratification Schemes'!$J$2:$L$3,2,TRUE)</f>
        <v>9.59</v>
      </c>
      <c r="K331" s="57">
        <f>VLOOKUP(I331,'Stratification Schemes'!$J$2:$L$3,3,TRUE)</f>
        <v>10.42</v>
      </c>
      <c r="L331" s="57">
        <f t="shared" si="34"/>
        <v>2</v>
      </c>
      <c r="M331" s="57" t="s">
        <v>44</v>
      </c>
    </row>
    <row r="332" spans="1:28" x14ac:dyDescent="0.25">
      <c r="A332" s="85">
        <v>41121</v>
      </c>
      <c r="B332" s="1">
        <v>0.75438657407407417</v>
      </c>
      <c r="C332" s="89">
        <f t="shared" si="35"/>
        <v>41121.754386574074</v>
      </c>
      <c r="D332" s="82" t="s">
        <v>16</v>
      </c>
      <c r="E332" s="82">
        <v>1</v>
      </c>
      <c r="F332" s="82">
        <v>3.27</v>
      </c>
      <c r="G332" s="82">
        <v>85</v>
      </c>
      <c r="H332" s="82">
        <v>1</v>
      </c>
      <c r="I332" s="82">
        <v>2</v>
      </c>
      <c r="J332" s="57">
        <f>VLOOKUP(I332,'Stratification Schemes'!$J$2:$L$3,2,TRUE)</f>
        <v>9.59</v>
      </c>
      <c r="K332" s="57">
        <f>VLOOKUP(I332,'Stratification Schemes'!$J$2:$L$3,3,TRUE)</f>
        <v>10.42</v>
      </c>
      <c r="L332" s="57">
        <f t="shared" si="34"/>
        <v>2</v>
      </c>
      <c r="M332" s="57" t="s">
        <v>44</v>
      </c>
      <c r="AB332" s="51"/>
    </row>
    <row r="333" spans="1:28" x14ac:dyDescent="0.25">
      <c r="A333" s="85">
        <v>41121</v>
      </c>
      <c r="B333" s="1">
        <v>0.75645833333333334</v>
      </c>
      <c r="C333" s="89">
        <f t="shared" si="35"/>
        <v>41121.756458333337</v>
      </c>
      <c r="D333" s="82" t="s">
        <v>16</v>
      </c>
      <c r="E333" s="82">
        <v>1</v>
      </c>
      <c r="F333" s="82">
        <v>3.65</v>
      </c>
      <c r="G333" s="82">
        <v>70.3</v>
      </c>
      <c r="H333" s="82">
        <v>1</v>
      </c>
      <c r="I333" s="82">
        <v>2</v>
      </c>
      <c r="J333" s="57">
        <f>VLOOKUP(I333,'Stratification Schemes'!$J$2:$L$3,2,TRUE)</f>
        <v>9.59</v>
      </c>
      <c r="K333" s="57">
        <f>VLOOKUP(I333,'Stratification Schemes'!$J$2:$L$3,3,TRUE)</f>
        <v>10.42</v>
      </c>
      <c r="L333" s="57">
        <f t="shared" si="34"/>
        <v>2</v>
      </c>
      <c r="M333" s="57" t="s">
        <v>44</v>
      </c>
    </row>
    <row r="334" spans="1:28" x14ac:dyDescent="0.25">
      <c r="A334" s="85">
        <v>41121</v>
      </c>
      <c r="B334" s="1">
        <v>0.75645833333333334</v>
      </c>
      <c r="C334" s="89">
        <f t="shared" si="35"/>
        <v>41121.756458333337</v>
      </c>
      <c r="D334" s="82" t="s">
        <v>16</v>
      </c>
      <c r="E334" s="82">
        <v>1</v>
      </c>
      <c r="F334" s="82">
        <v>2.33</v>
      </c>
      <c r="G334" s="82">
        <v>75.3</v>
      </c>
      <c r="H334" s="82">
        <v>1</v>
      </c>
      <c r="I334" s="82">
        <v>2</v>
      </c>
      <c r="J334" s="57">
        <f>VLOOKUP(I334,'Stratification Schemes'!$J$2:$L$3,2,TRUE)</f>
        <v>9.59</v>
      </c>
      <c r="K334" s="57">
        <f>VLOOKUP(I334,'Stratification Schemes'!$J$2:$L$3,3,TRUE)</f>
        <v>10.42</v>
      </c>
      <c r="L334" s="57">
        <f t="shared" si="34"/>
        <v>2</v>
      </c>
      <c r="M334" s="57" t="s">
        <v>44</v>
      </c>
      <c r="R334" s="50"/>
      <c r="S334" s="50"/>
    </row>
    <row r="335" spans="1:28" x14ac:dyDescent="0.25">
      <c r="A335" s="85">
        <v>41121</v>
      </c>
      <c r="B335" s="1">
        <v>0.7721527777777778</v>
      </c>
      <c r="C335" s="89">
        <f t="shared" si="35"/>
        <v>41121.772152777776</v>
      </c>
      <c r="D335" s="82" t="s">
        <v>16</v>
      </c>
      <c r="E335" s="82">
        <v>1</v>
      </c>
      <c r="F335" s="82">
        <v>2.65</v>
      </c>
      <c r="G335" s="82">
        <v>99.8</v>
      </c>
      <c r="H335" s="82">
        <v>1</v>
      </c>
      <c r="I335" s="82">
        <v>2</v>
      </c>
      <c r="J335" s="57">
        <f>VLOOKUP(I335,'Stratification Schemes'!$J$2:$L$3,2,TRUE)</f>
        <v>9.59</v>
      </c>
      <c r="K335" s="57">
        <f>VLOOKUP(I335,'Stratification Schemes'!$J$2:$L$3,3,TRUE)</f>
        <v>10.42</v>
      </c>
      <c r="L335" s="57">
        <f t="shared" si="34"/>
        <v>2</v>
      </c>
      <c r="M335" s="57" t="s">
        <v>44</v>
      </c>
      <c r="R335" s="50"/>
      <c r="S335" s="50"/>
    </row>
    <row r="336" spans="1:28" x14ac:dyDescent="0.25">
      <c r="A336" s="85">
        <v>41121</v>
      </c>
      <c r="B336" s="1">
        <v>0.77258101851851846</v>
      </c>
      <c r="C336" s="89">
        <f t="shared" si="35"/>
        <v>41121.772581018522</v>
      </c>
      <c r="D336" s="82" t="s">
        <v>16</v>
      </c>
      <c r="E336" s="82">
        <v>1</v>
      </c>
      <c r="F336" s="82">
        <v>2.75</v>
      </c>
      <c r="G336" s="82">
        <v>92.9</v>
      </c>
      <c r="H336" s="82">
        <v>1</v>
      </c>
      <c r="I336" s="82">
        <v>2</v>
      </c>
      <c r="J336" s="57">
        <f>VLOOKUP(I336,'Stratification Schemes'!$J$2:$L$3,2,TRUE)</f>
        <v>9.59</v>
      </c>
      <c r="K336" s="57">
        <f>VLOOKUP(I336,'Stratification Schemes'!$J$2:$L$3,3,TRUE)</f>
        <v>10.42</v>
      </c>
      <c r="L336" s="57">
        <f t="shared" si="34"/>
        <v>2</v>
      </c>
      <c r="M336" s="57" t="s">
        <v>44</v>
      </c>
    </row>
    <row r="337" spans="1:28" x14ac:dyDescent="0.25">
      <c r="A337" s="85">
        <v>41121</v>
      </c>
      <c r="B337" s="1">
        <v>0.77454861111111117</v>
      </c>
      <c r="C337" s="89">
        <f t="shared" si="35"/>
        <v>41121.774548611109</v>
      </c>
      <c r="D337" s="82" t="s">
        <v>16</v>
      </c>
      <c r="E337" s="82">
        <v>1</v>
      </c>
      <c r="F337" s="82">
        <v>2.73</v>
      </c>
      <c r="G337" s="82">
        <v>74.2</v>
      </c>
      <c r="H337" s="82">
        <v>1</v>
      </c>
      <c r="I337" s="82">
        <v>2</v>
      </c>
      <c r="J337" s="57">
        <f>VLOOKUP(I337,'Stratification Schemes'!$J$2:$L$3,2,TRUE)</f>
        <v>9.59</v>
      </c>
      <c r="K337" s="57">
        <f>VLOOKUP(I337,'Stratification Schemes'!$J$2:$L$3,3,TRUE)</f>
        <v>10.42</v>
      </c>
      <c r="L337" s="57">
        <f t="shared" si="34"/>
        <v>2</v>
      </c>
      <c r="M337" s="57" t="s">
        <v>44</v>
      </c>
      <c r="AB337" s="51"/>
    </row>
    <row r="338" spans="1:28" x14ac:dyDescent="0.25">
      <c r="A338" s="85">
        <v>41121</v>
      </c>
      <c r="B338" s="1">
        <v>0.77456018518518521</v>
      </c>
      <c r="C338" s="89">
        <f t="shared" si="35"/>
        <v>41121.774560185186</v>
      </c>
      <c r="D338" s="82" t="s">
        <v>16</v>
      </c>
      <c r="E338" s="82">
        <v>1</v>
      </c>
      <c r="F338" s="82">
        <v>2.33</v>
      </c>
      <c r="G338" s="82">
        <v>76</v>
      </c>
      <c r="H338" s="82">
        <v>1</v>
      </c>
      <c r="I338" s="82">
        <v>2</v>
      </c>
      <c r="J338" s="57">
        <f>VLOOKUP(I338,'Stratification Schemes'!$J$2:$L$3,2,TRUE)</f>
        <v>9.59</v>
      </c>
      <c r="K338" s="57">
        <f>VLOOKUP(I338,'Stratification Schemes'!$J$2:$L$3,3,TRUE)</f>
        <v>10.42</v>
      </c>
      <c r="L338" s="57">
        <f t="shared" si="34"/>
        <v>2</v>
      </c>
      <c r="M338" s="57" t="s">
        <v>44</v>
      </c>
    </row>
    <row r="339" spans="1:28" x14ac:dyDescent="0.25">
      <c r="A339" s="85">
        <v>41121</v>
      </c>
      <c r="B339" s="1">
        <v>0.79541666666666666</v>
      </c>
      <c r="C339" s="89">
        <f t="shared" si="35"/>
        <v>41121.795416666668</v>
      </c>
      <c r="D339" s="82" t="s">
        <v>16</v>
      </c>
      <c r="E339" s="82">
        <v>1</v>
      </c>
      <c r="F339" s="82">
        <v>3.72</v>
      </c>
      <c r="G339" s="82">
        <v>65</v>
      </c>
      <c r="H339" s="82">
        <v>1</v>
      </c>
      <c r="I339" s="82">
        <v>2</v>
      </c>
      <c r="J339" s="57">
        <f>VLOOKUP(I339,'Stratification Schemes'!$J$2:$L$3,2,TRUE)</f>
        <v>9.59</v>
      </c>
      <c r="K339" s="57">
        <f>VLOOKUP(I339,'Stratification Schemes'!$J$2:$L$3,3,TRUE)</f>
        <v>10.42</v>
      </c>
      <c r="L339" s="57">
        <f t="shared" si="34"/>
        <v>2</v>
      </c>
      <c r="M339" s="57" t="s">
        <v>44</v>
      </c>
      <c r="R339" s="50"/>
      <c r="S339" s="50"/>
    </row>
    <row r="340" spans="1:28" x14ac:dyDescent="0.25">
      <c r="A340" s="85">
        <v>41121</v>
      </c>
      <c r="B340" s="1">
        <v>0.79601851851851846</v>
      </c>
      <c r="C340" s="89">
        <f t="shared" si="35"/>
        <v>41121.796018518522</v>
      </c>
      <c r="D340" s="82" t="s">
        <v>16</v>
      </c>
      <c r="E340" s="82">
        <v>1</v>
      </c>
      <c r="F340" s="82">
        <v>2</v>
      </c>
      <c r="G340" s="82">
        <v>94.5</v>
      </c>
      <c r="H340" s="82">
        <v>1</v>
      </c>
      <c r="I340" s="82">
        <v>2</v>
      </c>
      <c r="J340" s="57">
        <f>VLOOKUP(I340,'Stratification Schemes'!$J$2:$L$3,2,TRUE)</f>
        <v>9.59</v>
      </c>
      <c r="K340" s="57">
        <f>VLOOKUP(I340,'Stratification Schemes'!$J$2:$L$3,3,TRUE)</f>
        <v>10.42</v>
      </c>
      <c r="L340" s="57">
        <f t="shared" si="34"/>
        <v>2</v>
      </c>
      <c r="M340" s="57" t="s">
        <v>44</v>
      </c>
      <c r="R340" s="50"/>
      <c r="S340" s="50"/>
    </row>
    <row r="341" spans="1:28" x14ac:dyDescent="0.25">
      <c r="A341" s="85">
        <v>41121</v>
      </c>
      <c r="B341" s="1">
        <v>0.79623842592592586</v>
      </c>
      <c r="C341" s="89">
        <f t="shared" si="35"/>
        <v>41121.796238425923</v>
      </c>
      <c r="D341" s="82" t="s">
        <v>16</v>
      </c>
      <c r="E341" s="82">
        <v>1</v>
      </c>
      <c r="F341" s="82">
        <v>2.21</v>
      </c>
      <c r="G341" s="82">
        <v>93.2</v>
      </c>
      <c r="H341" s="82">
        <v>1</v>
      </c>
      <c r="I341" s="82">
        <v>2</v>
      </c>
      <c r="J341" s="57">
        <f>VLOOKUP(I341,'Stratification Schemes'!$J$2:$L$3,2,TRUE)</f>
        <v>9.59</v>
      </c>
      <c r="K341" s="57">
        <f>VLOOKUP(I341,'Stratification Schemes'!$J$2:$L$3,3,TRUE)</f>
        <v>10.42</v>
      </c>
      <c r="L341" s="57">
        <f t="shared" ref="L341:L392" si="36">IF(AND(F341&gt;J341,F341&lt;K341),1*E341,2*E341)</f>
        <v>2</v>
      </c>
      <c r="M341" s="57" t="s">
        <v>44</v>
      </c>
    </row>
    <row r="342" spans="1:28" x14ac:dyDescent="0.25">
      <c r="A342" s="85">
        <v>41121</v>
      </c>
      <c r="B342" s="1">
        <v>0.79811342592592593</v>
      </c>
      <c r="C342" s="89">
        <f t="shared" ref="C342:C392" si="37">B342+A342</f>
        <v>41121.798113425924</v>
      </c>
      <c r="D342" s="82" t="s">
        <v>16</v>
      </c>
      <c r="E342" s="82">
        <v>1</v>
      </c>
      <c r="F342" s="82">
        <v>2.21</v>
      </c>
      <c r="G342" s="82">
        <v>72.2</v>
      </c>
      <c r="H342" s="82">
        <v>1</v>
      </c>
      <c r="I342" s="82">
        <v>2</v>
      </c>
      <c r="J342" s="57">
        <f>VLOOKUP(I342,'Stratification Schemes'!$J$2:$L$3,2,TRUE)</f>
        <v>9.59</v>
      </c>
      <c r="K342" s="57">
        <f>VLOOKUP(I342,'Stratification Schemes'!$J$2:$L$3,3,TRUE)</f>
        <v>10.42</v>
      </c>
      <c r="L342" s="57">
        <f t="shared" si="36"/>
        <v>2</v>
      </c>
      <c r="M342" s="57" t="s">
        <v>44</v>
      </c>
      <c r="AB342" s="51"/>
    </row>
    <row r="343" spans="1:28" x14ac:dyDescent="0.25">
      <c r="A343" s="85">
        <v>41121</v>
      </c>
      <c r="B343" s="1">
        <v>0.79979166666666668</v>
      </c>
      <c r="C343" s="89">
        <f t="shared" si="37"/>
        <v>41121.799791666665</v>
      </c>
      <c r="D343" s="82" t="s">
        <v>16</v>
      </c>
      <c r="E343" s="82">
        <v>1</v>
      </c>
      <c r="F343" s="82">
        <v>1.5</v>
      </c>
      <c r="G343" s="82">
        <v>90.1</v>
      </c>
      <c r="H343" s="82">
        <v>1</v>
      </c>
      <c r="I343" s="82">
        <v>2</v>
      </c>
      <c r="J343" s="57">
        <f>VLOOKUP(I343,'Stratification Schemes'!$J$2:$L$3,2,TRUE)</f>
        <v>9.59</v>
      </c>
      <c r="K343" s="57">
        <f>VLOOKUP(I343,'Stratification Schemes'!$J$2:$L$3,3,TRUE)</f>
        <v>10.42</v>
      </c>
      <c r="L343" s="57">
        <f t="shared" si="36"/>
        <v>2</v>
      </c>
      <c r="M343" s="57" t="s">
        <v>44</v>
      </c>
    </row>
    <row r="344" spans="1:28" x14ac:dyDescent="0.25">
      <c r="A344" s="85">
        <v>41121</v>
      </c>
      <c r="B344" s="1">
        <v>0.80100694444444442</v>
      </c>
      <c r="C344" s="89">
        <f t="shared" si="37"/>
        <v>41121.801006944443</v>
      </c>
      <c r="D344" s="82" t="s">
        <v>16</v>
      </c>
      <c r="E344" s="82">
        <v>1</v>
      </c>
      <c r="F344" s="82">
        <v>1.91</v>
      </c>
      <c r="G344" s="82">
        <v>121.9</v>
      </c>
      <c r="H344" s="82">
        <v>1</v>
      </c>
      <c r="I344" s="82">
        <v>2</v>
      </c>
      <c r="J344" s="57">
        <f>VLOOKUP(I344,'Stratification Schemes'!$J$2:$L$3,2,TRUE)</f>
        <v>9.59</v>
      </c>
      <c r="K344" s="57">
        <f>VLOOKUP(I344,'Stratification Schemes'!$J$2:$L$3,3,TRUE)</f>
        <v>10.42</v>
      </c>
      <c r="L344" s="57">
        <f t="shared" si="36"/>
        <v>2</v>
      </c>
      <c r="M344" s="57" t="s">
        <v>44</v>
      </c>
      <c r="R344" s="50"/>
      <c r="S344" s="50"/>
    </row>
    <row r="345" spans="1:28" x14ac:dyDescent="0.25">
      <c r="A345" s="85">
        <v>41121</v>
      </c>
      <c r="B345" s="1">
        <v>0.80185185185185182</v>
      </c>
      <c r="C345" s="89">
        <f t="shared" si="37"/>
        <v>41121.801851851851</v>
      </c>
      <c r="D345" s="82" t="s">
        <v>16</v>
      </c>
      <c r="E345" s="82">
        <v>1</v>
      </c>
      <c r="F345" s="82">
        <v>1.34</v>
      </c>
      <c r="G345" s="82">
        <v>98.3</v>
      </c>
      <c r="H345" s="82">
        <v>1</v>
      </c>
      <c r="I345" s="82">
        <v>2</v>
      </c>
      <c r="J345" s="57">
        <f>VLOOKUP(I345,'Stratification Schemes'!$J$2:$L$3,2,TRUE)</f>
        <v>9.59</v>
      </c>
      <c r="K345" s="57">
        <f>VLOOKUP(I345,'Stratification Schemes'!$J$2:$L$3,3,TRUE)</f>
        <v>10.42</v>
      </c>
      <c r="L345" s="57">
        <f t="shared" si="36"/>
        <v>2</v>
      </c>
      <c r="M345" s="57" t="s">
        <v>44</v>
      </c>
      <c r="R345" s="50"/>
      <c r="S345" s="50"/>
    </row>
    <row r="346" spans="1:28" x14ac:dyDescent="0.25">
      <c r="A346" s="85">
        <v>41121</v>
      </c>
      <c r="B346" s="1">
        <v>0.81337962962962962</v>
      </c>
      <c r="C346" s="89">
        <f t="shared" si="37"/>
        <v>41121.813379629632</v>
      </c>
      <c r="D346" s="82" t="s">
        <v>16</v>
      </c>
      <c r="E346" s="82">
        <v>1</v>
      </c>
      <c r="F346" s="82">
        <v>2.89</v>
      </c>
      <c r="G346" s="82">
        <v>66.599999999999994</v>
      </c>
      <c r="H346" s="82">
        <v>1</v>
      </c>
      <c r="I346" s="82">
        <v>2</v>
      </c>
      <c r="J346" s="57">
        <f>VLOOKUP(I346,'Stratification Schemes'!$J$2:$L$3,2,TRUE)</f>
        <v>9.59</v>
      </c>
      <c r="K346" s="57">
        <f>VLOOKUP(I346,'Stratification Schemes'!$J$2:$L$3,3,TRUE)</f>
        <v>10.42</v>
      </c>
      <c r="L346" s="57">
        <f t="shared" si="36"/>
        <v>2</v>
      </c>
      <c r="M346" s="57" t="s">
        <v>44</v>
      </c>
    </row>
    <row r="347" spans="1:28" x14ac:dyDescent="0.25">
      <c r="A347" s="85">
        <v>41121</v>
      </c>
      <c r="B347" s="1">
        <v>0.81540509259259253</v>
      </c>
      <c r="C347" s="89">
        <f t="shared" si="37"/>
        <v>41121.815405092595</v>
      </c>
      <c r="D347" s="82" t="s">
        <v>16</v>
      </c>
      <c r="E347" s="82">
        <v>1</v>
      </c>
      <c r="F347" s="82">
        <v>1.34</v>
      </c>
      <c r="G347" s="82">
        <v>66</v>
      </c>
      <c r="H347" s="82">
        <v>1</v>
      </c>
      <c r="I347" s="82">
        <v>2</v>
      </c>
      <c r="J347" s="57">
        <f>VLOOKUP(I347,'Stratification Schemes'!$J$2:$L$3,2,TRUE)</f>
        <v>9.59</v>
      </c>
      <c r="K347" s="57">
        <f>VLOOKUP(I347,'Stratification Schemes'!$J$2:$L$3,3,TRUE)</f>
        <v>10.42</v>
      </c>
      <c r="L347" s="57">
        <f t="shared" si="36"/>
        <v>2</v>
      </c>
      <c r="M347" s="57" t="s">
        <v>44</v>
      </c>
      <c r="AB347" s="51"/>
    </row>
    <row r="348" spans="1:28" x14ac:dyDescent="0.25">
      <c r="A348" s="85">
        <v>41121</v>
      </c>
      <c r="B348" s="1">
        <v>0.81648148148148147</v>
      </c>
      <c r="C348" s="89">
        <f t="shared" si="37"/>
        <v>41121.816481481481</v>
      </c>
      <c r="D348" s="82" t="s">
        <v>16</v>
      </c>
      <c r="E348" s="82">
        <v>1</v>
      </c>
      <c r="F348" s="82">
        <v>4</v>
      </c>
      <c r="G348" s="82">
        <v>62.7</v>
      </c>
      <c r="H348" s="82">
        <v>1</v>
      </c>
      <c r="I348" s="82">
        <v>2</v>
      </c>
      <c r="J348" s="57">
        <f>VLOOKUP(I348,'Stratification Schemes'!$J$2:$L$3,2,TRUE)</f>
        <v>9.59</v>
      </c>
      <c r="K348" s="57">
        <f>VLOOKUP(I348,'Stratification Schemes'!$J$2:$L$3,3,TRUE)</f>
        <v>10.42</v>
      </c>
      <c r="L348" s="57">
        <f t="shared" si="36"/>
        <v>2</v>
      </c>
      <c r="M348" s="57" t="s">
        <v>44</v>
      </c>
    </row>
    <row r="349" spans="1:28" x14ac:dyDescent="0.25">
      <c r="A349" s="85">
        <v>41121</v>
      </c>
      <c r="B349" s="1">
        <v>0.81739583333333332</v>
      </c>
      <c r="C349" s="89">
        <f t="shared" si="37"/>
        <v>41121.817395833335</v>
      </c>
      <c r="D349" s="82" t="s">
        <v>16</v>
      </c>
      <c r="E349" s="82">
        <v>1</v>
      </c>
      <c r="F349" s="82">
        <v>1.81</v>
      </c>
      <c r="G349" s="82">
        <v>81</v>
      </c>
      <c r="H349" s="82">
        <v>1</v>
      </c>
      <c r="I349" s="82">
        <v>2</v>
      </c>
      <c r="J349" s="57">
        <f>VLOOKUP(I349,'Stratification Schemes'!$J$2:$L$3,2,TRUE)</f>
        <v>9.59</v>
      </c>
      <c r="K349" s="57">
        <f>VLOOKUP(I349,'Stratification Schemes'!$J$2:$L$3,3,TRUE)</f>
        <v>10.42</v>
      </c>
      <c r="L349" s="57">
        <f t="shared" si="36"/>
        <v>2</v>
      </c>
      <c r="M349" s="57" t="s">
        <v>44</v>
      </c>
      <c r="R349" s="50"/>
      <c r="S349" s="50"/>
    </row>
    <row r="350" spans="1:28" x14ac:dyDescent="0.25">
      <c r="A350" s="85">
        <v>41121</v>
      </c>
      <c r="B350" s="1">
        <v>0.81739583333333332</v>
      </c>
      <c r="C350" s="89">
        <f t="shared" si="37"/>
        <v>41121.817395833335</v>
      </c>
      <c r="D350" s="82" t="s">
        <v>16</v>
      </c>
      <c r="E350" s="82">
        <v>1</v>
      </c>
      <c r="F350" s="82">
        <v>2</v>
      </c>
      <c r="G350" s="82">
        <v>88</v>
      </c>
      <c r="H350" s="82">
        <v>1</v>
      </c>
      <c r="I350" s="82">
        <v>2</v>
      </c>
      <c r="J350" s="57">
        <f>VLOOKUP(I350,'Stratification Schemes'!$J$2:$L$3,2,TRUE)</f>
        <v>9.59</v>
      </c>
      <c r="K350" s="57">
        <f>VLOOKUP(I350,'Stratification Schemes'!$J$2:$L$3,3,TRUE)</f>
        <v>10.42</v>
      </c>
      <c r="L350" s="57">
        <f t="shared" si="36"/>
        <v>2</v>
      </c>
      <c r="M350" s="57" t="s">
        <v>44</v>
      </c>
      <c r="R350" s="50"/>
      <c r="S350" s="50"/>
    </row>
    <row r="351" spans="1:28" x14ac:dyDescent="0.25">
      <c r="A351" s="85">
        <v>41121</v>
      </c>
      <c r="B351" s="1">
        <v>0.81916666666666671</v>
      </c>
      <c r="C351" s="89">
        <f t="shared" si="37"/>
        <v>41121.819166666668</v>
      </c>
      <c r="D351" s="82" t="s">
        <v>16</v>
      </c>
      <c r="E351" s="82">
        <v>1</v>
      </c>
      <c r="F351" s="82">
        <v>8.27</v>
      </c>
      <c r="G351" s="82">
        <v>65.400000000000006</v>
      </c>
      <c r="H351" s="82">
        <v>1</v>
      </c>
      <c r="I351" s="82">
        <v>2</v>
      </c>
      <c r="J351" s="57">
        <f>VLOOKUP(I351,'Stratification Schemes'!$J$2:$L$3,2,TRUE)</f>
        <v>9.59</v>
      </c>
      <c r="K351" s="57">
        <f>VLOOKUP(I351,'Stratification Schemes'!$J$2:$L$3,3,TRUE)</f>
        <v>10.42</v>
      </c>
      <c r="L351" s="57">
        <f t="shared" si="36"/>
        <v>2</v>
      </c>
      <c r="M351" s="57" t="s">
        <v>44</v>
      </c>
    </row>
    <row r="352" spans="1:28" x14ac:dyDescent="0.25">
      <c r="A352" s="85">
        <v>41121</v>
      </c>
      <c r="B352" s="1">
        <v>0.81981481481481477</v>
      </c>
      <c r="C352" s="89">
        <f t="shared" si="37"/>
        <v>41121.819814814815</v>
      </c>
      <c r="D352" s="82" t="s">
        <v>16</v>
      </c>
      <c r="E352" s="82">
        <v>1</v>
      </c>
      <c r="F352" s="82">
        <v>1.47</v>
      </c>
      <c r="G352" s="82">
        <v>80.400000000000006</v>
      </c>
      <c r="H352" s="82">
        <v>1</v>
      </c>
      <c r="I352" s="82">
        <v>2</v>
      </c>
      <c r="J352" s="57">
        <f>VLOOKUP(I352,'Stratification Schemes'!$J$2:$L$3,2,TRUE)</f>
        <v>9.59</v>
      </c>
      <c r="K352" s="57">
        <f>VLOOKUP(I352,'Stratification Schemes'!$J$2:$L$3,3,TRUE)</f>
        <v>10.42</v>
      </c>
      <c r="L352" s="57">
        <f t="shared" si="36"/>
        <v>2</v>
      </c>
      <c r="M352" s="57" t="s">
        <v>44</v>
      </c>
      <c r="AB352" s="51"/>
    </row>
    <row r="353" spans="1:28" x14ac:dyDescent="0.25">
      <c r="A353" s="85">
        <v>41121</v>
      </c>
      <c r="B353" s="1">
        <v>0.82</v>
      </c>
      <c r="C353" s="89">
        <f t="shared" si="37"/>
        <v>41121.82</v>
      </c>
      <c r="D353" s="82" t="s">
        <v>16</v>
      </c>
      <c r="E353" s="82">
        <v>1</v>
      </c>
      <c r="F353" s="82">
        <v>1.74</v>
      </c>
      <c r="G353" s="82">
        <v>88.2</v>
      </c>
      <c r="H353" s="82">
        <v>1</v>
      </c>
      <c r="I353" s="82">
        <v>2</v>
      </c>
      <c r="J353" s="57">
        <f>VLOOKUP(I353,'Stratification Schemes'!$J$2:$L$3,2,TRUE)</f>
        <v>9.59</v>
      </c>
      <c r="K353" s="57">
        <f>VLOOKUP(I353,'Stratification Schemes'!$J$2:$L$3,3,TRUE)</f>
        <v>10.42</v>
      </c>
      <c r="L353" s="57">
        <f t="shared" si="36"/>
        <v>2</v>
      </c>
      <c r="M353" s="57" t="s">
        <v>44</v>
      </c>
    </row>
    <row r="354" spans="1:28" x14ac:dyDescent="0.25">
      <c r="A354" s="85">
        <v>41121</v>
      </c>
      <c r="B354" s="1">
        <v>0.82134259259259268</v>
      </c>
      <c r="C354" s="89">
        <f t="shared" si="37"/>
        <v>41121.821342592593</v>
      </c>
      <c r="D354" s="82" t="s">
        <v>16</v>
      </c>
      <c r="E354" s="82">
        <v>1</v>
      </c>
      <c r="F354" s="82">
        <v>2.41</v>
      </c>
      <c r="G354" s="82">
        <v>70.5</v>
      </c>
      <c r="H354" s="82">
        <v>1</v>
      </c>
      <c r="I354" s="82">
        <v>2</v>
      </c>
      <c r="J354" s="57">
        <f>VLOOKUP(I354,'Stratification Schemes'!$J$2:$L$3,2,TRUE)</f>
        <v>9.59</v>
      </c>
      <c r="K354" s="57">
        <f>VLOOKUP(I354,'Stratification Schemes'!$J$2:$L$3,3,TRUE)</f>
        <v>10.42</v>
      </c>
      <c r="L354" s="57">
        <f t="shared" si="36"/>
        <v>2</v>
      </c>
      <c r="M354" s="57" t="s">
        <v>44</v>
      </c>
      <c r="R354" s="50"/>
      <c r="S354" s="50"/>
    </row>
    <row r="355" spans="1:28" x14ac:dyDescent="0.25">
      <c r="A355" s="85">
        <v>41121</v>
      </c>
      <c r="B355" s="1">
        <v>0.82266203703703711</v>
      </c>
      <c r="C355" s="89">
        <f t="shared" si="37"/>
        <v>41121.822662037041</v>
      </c>
      <c r="D355" s="82" t="s">
        <v>16</v>
      </c>
      <c r="E355" s="82">
        <v>1</v>
      </c>
      <c r="F355" s="82">
        <v>2.04</v>
      </c>
      <c r="G355" s="82">
        <v>77.900000000000006</v>
      </c>
      <c r="H355" s="82">
        <v>1</v>
      </c>
      <c r="I355" s="82">
        <v>2</v>
      </c>
      <c r="J355" s="57">
        <f>VLOOKUP(I355,'Stratification Schemes'!$J$2:$L$3,2,TRUE)</f>
        <v>9.59</v>
      </c>
      <c r="K355" s="57">
        <f>VLOOKUP(I355,'Stratification Schemes'!$J$2:$L$3,3,TRUE)</f>
        <v>10.42</v>
      </c>
      <c r="L355" s="57">
        <f t="shared" si="36"/>
        <v>2</v>
      </c>
      <c r="M355" s="57" t="s">
        <v>44</v>
      </c>
      <c r="R355" s="50"/>
      <c r="S355" s="50"/>
    </row>
    <row r="356" spans="1:28" x14ac:dyDescent="0.25">
      <c r="A356" s="85">
        <v>41121</v>
      </c>
      <c r="B356" s="1">
        <v>0.82283564814814814</v>
      </c>
      <c r="C356" s="89">
        <f t="shared" si="37"/>
        <v>41121.822835648149</v>
      </c>
      <c r="D356" s="82" t="s">
        <v>16</v>
      </c>
      <c r="E356" s="82">
        <v>1</v>
      </c>
      <c r="F356" s="82">
        <v>7.35</v>
      </c>
      <c r="G356" s="82">
        <v>66.2</v>
      </c>
      <c r="H356" s="82">
        <v>1</v>
      </c>
      <c r="I356" s="82">
        <v>2</v>
      </c>
      <c r="J356" s="57">
        <f>VLOOKUP(I356,'Stratification Schemes'!$J$2:$L$3,2,TRUE)</f>
        <v>9.59</v>
      </c>
      <c r="K356" s="57">
        <f>VLOOKUP(I356,'Stratification Schemes'!$J$2:$L$3,3,TRUE)</f>
        <v>10.42</v>
      </c>
      <c r="L356" s="57">
        <f t="shared" si="36"/>
        <v>2</v>
      </c>
      <c r="M356" s="57" t="s">
        <v>44</v>
      </c>
    </row>
    <row r="357" spans="1:28" x14ac:dyDescent="0.25">
      <c r="A357" s="85">
        <v>41121</v>
      </c>
      <c r="B357" s="1">
        <v>0.83443287037037039</v>
      </c>
      <c r="C357" s="89">
        <f t="shared" si="37"/>
        <v>41121.834432870368</v>
      </c>
      <c r="D357" s="82" t="s">
        <v>16</v>
      </c>
      <c r="E357" s="82">
        <v>1</v>
      </c>
      <c r="F357" s="82">
        <v>1.72</v>
      </c>
      <c r="G357" s="82">
        <v>64.900000000000006</v>
      </c>
      <c r="H357" s="82">
        <v>1</v>
      </c>
      <c r="I357" s="82">
        <v>2</v>
      </c>
      <c r="J357" s="57">
        <f>VLOOKUP(I357,'Stratification Schemes'!$J$2:$L$3,2,TRUE)</f>
        <v>9.59</v>
      </c>
      <c r="K357" s="57">
        <f>VLOOKUP(I357,'Stratification Schemes'!$J$2:$L$3,3,TRUE)</f>
        <v>10.42</v>
      </c>
      <c r="L357" s="57">
        <f t="shared" si="36"/>
        <v>2</v>
      </c>
      <c r="M357" s="57" t="s">
        <v>44</v>
      </c>
      <c r="AB357" s="51"/>
    </row>
    <row r="358" spans="1:28" x14ac:dyDescent="0.25">
      <c r="A358" s="85">
        <v>41121</v>
      </c>
      <c r="B358" s="1">
        <v>0.83663194444444444</v>
      </c>
      <c r="C358" s="89">
        <f t="shared" si="37"/>
        <v>41121.836631944447</v>
      </c>
      <c r="D358" s="82" t="s">
        <v>16</v>
      </c>
      <c r="E358" s="82">
        <v>1</v>
      </c>
      <c r="F358" s="82">
        <v>5.61</v>
      </c>
      <c r="G358" s="82">
        <v>71.400000000000006</v>
      </c>
      <c r="H358" s="82">
        <v>1</v>
      </c>
      <c r="I358" s="82">
        <v>2</v>
      </c>
      <c r="J358" s="57">
        <f>VLOOKUP(I358,'Stratification Schemes'!$J$2:$L$3,2,TRUE)</f>
        <v>9.59</v>
      </c>
      <c r="K358" s="57">
        <f>VLOOKUP(I358,'Stratification Schemes'!$J$2:$L$3,3,TRUE)</f>
        <v>10.42</v>
      </c>
      <c r="L358" s="57">
        <f t="shared" si="36"/>
        <v>2</v>
      </c>
      <c r="M358" s="57" t="s">
        <v>44</v>
      </c>
    </row>
    <row r="359" spans="1:28" x14ac:dyDescent="0.25">
      <c r="A359" s="85">
        <v>41121</v>
      </c>
      <c r="B359" s="1">
        <v>0.83810185185185182</v>
      </c>
      <c r="C359" s="89">
        <f t="shared" si="37"/>
        <v>41121.838101851848</v>
      </c>
      <c r="D359" s="82" t="s">
        <v>16</v>
      </c>
      <c r="E359" s="82">
        <v>1</v>
      </c>
      <c r="F359" s="82">
        <v>1.34</v>
      </c>
      <c r="G359" s="82">
        <v>61.8</v>
      </c>
      <c r="H359" s="82">
        <v>1</v>
      </c>
      <c r="I359" s="82">
        <v>2</v>
      </c>
      <c r="J359" s="57">
        <f>VLOOKUP(I359,'Stratification Schemes'!$J$2:$L$3,2,TRUE)</f>
        <v>9.59</v>
      </c>
      <c r="K359" s="57">
        <f>VLOOKUP(I359,'Stratification Schemes'!$J$2:$L$3,3,TRUE)</f>
        <v>10.42</v>
      </c>
      <c r="L359" s="57">
        <f t="shared" si="36"/>
        <v>2</v>
      </c>
      <c r="M359" s="57" t="s">
        <v>44</v>
      </c>
      <c r="R359" s="50"/>
      <c r="S359" s="50"/>
    </row>
    <row r="360" spans="1:28" x14ac:dyDescent="0.25">
      <c r="A360" s="85">
        <v>41121</v>
      </c>
      <c r="B360" s="1">
        <v>0.8381481481481482</v>
      </c>
      <c r="C360" s="89">
        <f t="shared" si="37"/>
        <v>41121.838148148148</v>
      </c>
      <c r="D360" s="82" t="s">
        <v>16</v>
      </c>
      <c r="E360" s="82">
        <v>1</v>
      </c>
      <c r="F360" s="82">
        <v>4.83</v>
      </c>
      <c r="G360" s="82">
        <v>72.3</v>
      </c>
      <c r="H360" s="82">
        <v>1</v>
      </c>
      <c r="I360" s="82">
        <v>2</v>
      </c>
      <c r="J360" s="57">
        <f>VLOOKUP(I360,'Stratification Schemes'!$J$2:$L$3,2,TRUE)</f>
        <v>9.59</v>
      </c>
      <c r="K360" s="57">
        <f>VLOOKUP(I360,'Stratification Schemes'!$J$2:$L$3,3,TRUE)</f>
        <v>10.42</v>
      </c>
      <c r="L360" s="57">
        <f t="shared" si="36"/>
        <v>2</v>
      </c>
      <c r="M360" s="57" t="s">
        <v>44</v>
      </c>
      <c r="R360" s="50"/>
      <c r="S360" s="50"/>
    </row>
    <row r="361" spans="1:28" x14ac:dyDescent="0.25">
      <c r="A361" s="85">
        <v>41121</v>
      </c>
      <c r="B361" s="1">
        <v>0.83843749999999995</v>
      </c>
      <c r="C361" s="89">
        <f t="shared" si="37"/>
        <v>41121.838437500002</v>
      </c>
      <c r="D361" s="82" t="s">
        <v>16</v>
      </c>
      <c r="E361" s="82">
        <v>1</v>
      </c>
      <c r="F361" s="82">
        <v>1.83</v>
      </c>
      <c r="G361" s="82">
        <v>81.5</v>
      </c>
      <c r="H361" s="82">
        <v>1</v>
      </c>
      <c r="I361" s="82">
        <v>2</v>
      </c>
      <c r="J361" s="57">
        <f>VLOOKUP(I361,'Stratification Schemes'!$J$2:$L$3,2,TRUE)</f>
        <v>9.59</v>
      </c>
      <c r="K361" s="57">
        <f>VLOOKUP(I361,'Stratification Schemes'!$J$2:$L$3,3,TRUE)</f>
        <v>10.42</v>
      </c>
      <c r="L361" s="57">
        <f t="shared" si="36"/>
        <v>2</v>
      </c>
      <c r="M361" s="57" t="s">
        <v>44</v>
      </c>
    </row>
    <row r="362" spans="1:28" x14ac:dyDescent="0.25">
      <c r="A362" s="85">
        <v>41121</v>
      </c>
      <c r="B362" s="1">
        <v>0.83918981481481481</v>
      </c>
      <c r="C362" s="89">
        <f t="shared" si="37"/>
        <v>41121.839189814818</v>
      </c>
      <c r="D362" s="82" t="s">
        <v>16</v>
      </c>
      <c r="E362" s="82">
        <v>1</v>
      </c>
      <c r="F362" s="82">
        <v>2.21</v>
      </c>
      <c r="G362" s="82">
        <v>95.4</v>
      </c>
      <c r="H362" s="82">
        <v>1</v>
      </c>
      <c r="I362" s="82">
        <v>2</v>
      </c>
      <c r="J362" s="57">
        <f>VLOOKUP(I362,'Stratification Schemes'!$J$2:$L$3,2,TRUE)</f>
        <v>9.59</v>
      </c>
      <c r="K362" s="57">
        <f>VLOOKUP(I362,'Stratification Schemes'!$J$2:$L$3,3,TRUE)</f>
        <v>10.42</v>
      </c>
      <c r="L362" s="57">
        <f t="shared" si="36"/>
        <v>2</v>
      </c>
      <c r="M362" s="57" t="s">
        <v>44</v>
      </c>
      <c r="AB362" s="51"/>
    </row>
    <row r="363" spans="1:28" x14ac:dyDescent="0.25">
      <c r="A363" s="85">
        <v>41121</v>
      </c>
      <c r="B363" s="1">
        <v>0.843287037037037</v>
      </c>
      <c r="C363" s="89">
        <f t="shared" si="37"/>
        <v>41121.843287037038</v>
      </c>
      <c r="D363" s="82" t="s">
        <v>16</v>
      </c>
      <c r="E363" s="82">
        <v>1</v>
      </c>
      <c r="F363" s="82">
        <v>1.9</v>
      </c>
      <c r="G363" s="82">
        <v>89.8</v>
      </c>
      <c r="H363" s="82">
        <v>1</v>
      </c>
      <c r="I363" s="82">
        <v>2</v>
      </c>
      <c r="J363" s="57">
        <f>VLOOKUP(I363,'Stratification Schemes'!$J$2:$L$3,2,TRUE)</f>
        <v>9.59</v>
      </c>
      <c r="K363" s="57">
        <f>VLOOKUP(I363,'Stratification Schemes'!$J$2:$L$3,3,TRUE)</f>
        <v>10.42</v>
      </c>
      <c r="L363" s="57">
        <f t="shared" si="36"/>
        <v>2</v>
      </c>
      <c r="M363" s="57" t="s">
        <v>44</v>
      </c>
    </row>
    <row r="364" spans="1:28" x14ac:dyDescent="0.25">
      <c r="A364" s="85">
        <v>41121</v>
      </c>
      <c r="B364" s="1">
        <v>0.85452546296296295</v>
      </c>
      <c r="C364" s="89">
        <f t="shared" si="37"/>
        <v>41121.854525462964</v>
      </c>
      <c r="D364" s="82" t="s">
        <v>16</v>
      </c>
      <c r="E364" s="82">
        <v>1</v>
      </c>
      <c r="F364" s="82">
        <v>2.58</v>
      </c>
      <c r="G364" s="82">
        <v>84.2</v>
      </c>
      <c r="H364" s="82">
        <v>1</v>
      </c>
      <c r="I364" s="82">
        <v>2</v>
      </c>
      <c r="J364" s="57">
        <f>VLOOKUP(I364,'Stratification Schemes'!$J$2:$L$3,2,TRUE)</f>
        <v>9.59</v>
      </c>
      <c r="K364" s="57">
        <f>VLOOKUP(I364,'Stratification Schemes'!$J$2:$L$3,3,TRUE)</f>
        <v>10.42</v>
      </c>
      <c r="L364" s="57">
        <f t="shared" si="36"/>
        <v>2</v>
      </c>
      <c r="M364" s="57" t="s">
        <v>44</v>
      </c>
      <c r="R364" s="50"/>
      <c r="S364" s="50"/>
    </row>
    <row r="365" spans="1:28" x14ac:dyDescent="0.25">
      <c r="A365" s="85">
        <v>41121</v>
      </c>
      <c r="B365" s="1">
        <v>0.85665509259259265</v>
      </c>
      <c r="C365" s="89">
        <f t="shared" si="37"/>
        <v>41121.85665509259</v>
      </c>
      <c r="D365" s="82" t="s">
        <v>16</v>
      </c>
      <c r="E365" s="82">
        <v>1</v>
      </c>
      <c r="F365" s="82">
        <v>2.0699999999999998</v>
      </c>
      <c r="G365" s="82">
        <v>73.599999999999994</v>
      </c>
      <c r="H365" s="82">
        <v>1</v>
      </c>
      <c r="I365" s="82">
        <v>2</v>
      </c>
      <c r="J365" s="57">
        <f>VLOOKUP(I365,'Stratification Schemes'!$J$2:$L$3,2,TRUE)</f>
        <v>9.59</v>
      </c>
      <c r="K365" s="57">
        <f>VLOOKUP(I365,'Stratification Schemes'!$J$2:$L$3,3,TRUE)</f>
        <v>10.42</v>
      </c>
      <c r="L365" s="57">
        <f t="shared" si="36"/>
        <v>2</v>
      </c>
      <c r="M365" s="57" t="s">
        <v>44</v>
      </c>
      <c r="R365" s="50"/>
      <c r="S365" s="50"/>
    </row>
    <row r="366" spans="1:28" x14ac:dyDescent="0.25">
      <c r="A366" s="85">
        <v>41121</v>
      </c>
      <c r="B366" s="1">
        <v>0.8575694444444445</v>
      </c>
      <c r="C366" s="89">
        <f t="shared" si="37"/>
        <v>41121.857569444444</v>
      </c>
      <c r="D366" s="82" t="s">
        <v>16</v>
      </c>
      <c r="E366" s="82">
        <v>1</v>
      </c>
      <c r="F366" s="82">
        <v>2.42</v>
      </c>
      <c r="G366" s="82">
        <v>67.5</v>
      </c>
      <c r="H366" s="82">
        <v>1</v>
      </c>
      <c r="I366" s="82">
        <v>2</v>
      </c>
      <c r="J366" s="57">
        <f>VLOOKUP(I366,'Stratification Schemes'!$J$2:$L$3,2,TRUE)</f>
        <v>9.59</v>
      </c>
      <c r="K366" s="57">
        <f>VLOOKUP(I366,'Stratification Schemes'!$J$2:$L$3,3,TRUE)</f>
        <v>10.42</v>
      </c>
      <c r="L366" s="57">
        <f t="shared" si="36"/>
        <v>2</v>
      </c>
      <c r="M366" s="57" t="s">
        <v>44</v>
      </c>
    </row>
    <row r="367" spans="1:28" x14ac:dyDescent="0.25">
      <c r="A367" s="85">
        <v>41121</v>
      </c>
      <c r="B367" s="1">
        <v>0.85768518518518511</v>
      </c>
      <c r="C367" s="89">
        <f t="shared" si="37"/>
        <v>41121.857685185183</v>
      </c>
      <c r="D367" s="82" t="s">
        <v>16</v>
      </c>
      <c r="E367" s="82">
        <v>1</v>
      </c>
      <c r="F367" s="82">
        <v>2.04</v>
      </c>
      <c r="G367" s="82">
        <v>60.6</v>
      </c>
      <c r="H367" s="82">
        <v>1</v>
      </c>
      <c r="I367" s="82">
        <v>2</v>
      </c>
      <c r="J367" s="57">
        <f>VLOOKUP(I367,'Stratification Schemes'!$J$2:$L$3,2,TRUE)</f>
        <v>9.59</v>
      </c>
      <c r="K367" s="57">
        <f>VLOOKUP(I367,'Stratification Schemes'!$J$2:$L$3,3,TRUE)</f>
        <v>10.42</v>
      </c>
      <c r="L367" s="57">
        <f t="shared" si="36"/>
        <v>2</v>
      </c>
      <c r="M367" s="57" t="s">
        <v>44</v>
      </c>
      <c r="AB367" s="51"/>
    </row>
    <row r="368" spans="1:28" x14ac:dyDescent="0.25">
      <c r="A368" s="85">
        <v>41121</v>
      </c>
      <c r="B368" s="1">
        <v>0.85790509259259251</v>
      </c>
      <c r="C368" s="89">
        <f t="shared" si="37"/>
        <v>41121.857905092591</v>
      </c>
      <c r="D368" s="82" t="s">
        <v>16</v>
      </c>
      <c r="E368" s="82">
        <v>1</v>
      </c>
      <c r="F368" s="82">
        <v>2.0099999999999998</v>
      </c>
      <c r="G368" s="82">
        <v>85.4</v>
      </c>
      <c r="H368" s="82">
        <v>1</v>
      </c>
      <c r="I368" s="82">
        <v>2</v>
      </c>
      <c r="J368" s="57">
        <f>VLOOKUP(I368,'Stratification Schemes'!$J$2:$L$3,2,TRUE)</f>
        <v>9.59</v>
      </c>
      <c r="K368" s="57">
        <f>VLOOKUP(I368,'Stratification Schemes'!$J$2:$L$3,3,TRUE)</f>
        <v>10.42</v>
      </c>
      <c r="L368" s="57">
        <f t="shared" si="36"/>
        <v>2</v>
      </c>
      <c r="M368" s="57" t="s">
        <v>44</v>
      </c>
    </row>
    <row r="369" spans="1:28" x14ac:dyDescent="0.25">
      <c r="A369" s="85">
        <v>41121</v>
      </c>
      <c r="B369" s="1">
        <v>0.85825231481481479</v>
      </c>
      <c r="C369" s="89">
        <f t="shared" si="37"/>
        <v>41121.858252314814</v>
      </c>
      <c r="D369" s="82" t="s">
        <v>16</v>
      </c>
      <c r="E369" s="82">
        <v>1</v>
      </c>
      <c r="F369" s="82">
        <v>2.71</v>
      </c>
      <c r="G369" s="82">
        <v>121.3</v>
      </c>
      <c r="H369" s="82">
        <v>1</v>
      </c>
      <c r="I369" s="82">
        <v>2</v>
      </c>
      <c r="J369" s="57">
        <f>VLOOKUP(I369,'Stratification Schemes'!$J$2:$L$3,2,TRUE)</f>
        <v>9.59</v>
      </c>
      <c r="K369" s="57">
        <f>VLOOKUP(I369,'Stratification Schemes'!$J$2:$L$3,3,TRUE)</f>
        <v>10.42</v>
      </c>
      <c r="L369" s="57">
        <f t="shared" si="36"/>
        <v>2</v>
      </c>
      <c r="M369" s="57" t="s">
        <v>44</v>
      </c>
      <c r="R369" s="50"/>
      <c r="S369" s="50"/>
    </row>
    <row r="370" spans="1:28" x14ac:dyDescent="0.25">
      <c r="A370" s="85">
        <v>41121</v>
      </c>
      <c r="B370" s="1">
        <v>0.85841435185185189</v>
      </c>
      <c r="C370" s="89">
        <f t="shared" si="37"/>
        <v>41121.858414351853</v>
      </c>
      <c r="D370" s="82" t="s">
        <v>16</v>
      </c>
      <c r="E370" s="82">
        <v>1</v>
      </c>
      <c r="F370" s="82">
        <v>3.52</v>
      </c>
      <c r="G370" s="82">
        <v>63.3</v>
      </c>
      <c r="H370" s="82">
        <v>1</v>
      </c>
      <c r="I370" s="82">
        <v>2</v>
      </c>
      <c r="J370" s="57">
        <f>VLOOKUP(I370,'Stratification Schemes'!$J$2:$L$3,2,TRUE)</f>
        <v>9.59</v>
      </c>
      <c r="K370" s="57">
        <f>VLOOKUP(I370,'Stratification Schemes'!$J$2:$L$3,3,TRUE)</f>
        <v>10.42</v>
      </c>
      <c r="L370" s="57">
        <f t="shared" si="36"/>
        <v>2</v>
      </c>
      <c r="M370" s="57" t="s">
        <v>44</v>
      </c>
      <c r="R370" s="50"/>
      <c r="S370" s="50"/>
    </row>
    <row r="371" spans="1:28" x14ac:dyDescent="0.25">
      <c r="A371" s="85">
        <v>41121</v>
      </c>
      <c r="B371" s="1">
        <v>0.85908564814814825</v>
      </c>
      <c r="C371" s="89">
        <f t="shared" si="37"/>
        <v>41121.859085648146</v>
      </c>
      <c r="D371" s="82" t="s">
        <v>16</v>
      </c>
      <c r="E371" s="82">
        <v>1</v>
      </c>
      <c r="F371" s="82">
        <v>3.48</v>
      </c>
      <c r="G371" s="82">
        <v>78.2</v>
      </c>
      <c r="H371" s="82">
        <v>1</v>
      </c>
      <c r="I371" s="82">
        <v>2</v>
      </c>
      <c r="J371" s="57">
        <f>VLOOKUP(I371,'Stratification Schemes'!$J$2:$L$3,2,TRUE)</f>
        <v>9.59</v>
      </c>
      <c r="K371" s="57">
        <f>VLOOKUP(I371,'Stratification Schemes'!$J$2:$L$3,3,TRUE)</f>
        <v>10.42</v>
      </c>
      <c r="L371" s="57">
        <f t="shared" si="36"/>
        <v>2</v>
      </c>
      <c r="M371" s="57" t="s">
        <v>44</v>
      </c>
    </row>
    <row r="372" spans="1:28" x14ac:dyDescent="0.25">
      <c r="A372" s="85">
        <v>41121</v>
      </c>
      <c r="B372" s="1">
        <v>0.86171296296296296</v>
      </c>
      <c r="C372" s="89">
        <f t="shared" si="37"/>
        <v>41121.861712962964</v>
      </c>
      <c r="D372" s="82" t="s">
        <v>16</v>
      </c>
      <c r="E372" s="82">
        <v>1</v>
      </c>
      <c r="F372" s="82">
        <v>6.44</v>
      </c>
      <c r="G372" s="82">
        <v>74.400000000000006</v>
      </c>
      <c r="H372" s="82">
        <v>1</v>
      </c>
      <c r="I372" s="82">
        <v>2</v>
      </c>
      <c r="J372" s="57">
        <f>VLOOKUP(I372,'Stratification Schemes'!$J$2:$L$3,2,TRUE)</f>
        <v>9.59</v>
      </c>
      <c r="K372" s="57">
        <f>VLOOKUP(I372,'Stratification Schemes'!$J$2:$L$3,3,TRUE)</f>
        <v>10.42</v>
      </c>
      <c r="L372" s="57">
        <f t="shared" si="36"/>
        <v>2</v>
      </c>
      <c r="M372" s="57" t="s">
        <v>44</v>
      </c>
      <c r="AB372" s="51"/>
    </row>
    <row r="373" spans="1:28" x14ac:dyDescent="0.25">
      <c r="A373" s="85">
        <v>41121</v>
      </c>
      <c r="B373" s="1">
        <v>0.8627893518518519</v>
      </c>
      <c r="C373" s="89">
        <f t="shared" si="37"/>
        <v>41121.86278935185</v>
      </c>
      <c r="D373" s="82" t="s">
        <v>16</v>
      </c>
      <c r="E373" s="82">
        <v>1</v>
      </c>
      <c r="F373" s="82">
        <v>2.39</v>
      </c>
      <c r="G373" s="82">
        <v>94.6</v>
      </c>
      <c r="H373" s="82">
        <v>1</v>
      </c>
      <c r="I373" s="82">
        <v>2</v>
      </c>
      <c r="J373" s="57">
        <f>VLOOKUP(I373,'Stratification Schemes'!$J$2:$L$3,2,TRUE)</f>
        <v>9.59</v>
      </c>
      <c r="K373" s="57">
        <f>VLOOKUP(I373,'Stratification Schemes'!$J$2:$L$3,3,TRUE)</f>
        <v>10.42</v>
      </c>
      <c r="L373" s="57">
        <f t="shared" si="36"/>
        <v>2</v>
      </c>
      <c r="M373" s="57" t="s">
        <v>44</v>
      </c>
    </row>
    <row r="374" spans="1:28" x14ac:dyDescent="0.25">
      <c r="A374" s="85">
        <v>41121</v>
      </c>
      <c r="B374" s="1">
        <v>0.87473379629629633</v>
      </c>
      <c r="C374" s="89">
        <f t="shared" si="37"/>
        <v>41121.8747337963</v>
      </c>
      <c r="D374" s="82" t="s">
        <v>16</v>
      </c>
      <c r="E374" s="82">
        <v>1</v>
      </c>
      <c r="F374" s="82">
        <v>18.989999999999998</v>
      </c>
      <c r="G374" s="82">
        <v>105.9</v>
      </c>
      <c r="H374" s="82">
        <v>2</v>
      </c>
      <c r="I374" s="82">
        <v>2</v>
      </c>
      <c r="J374" s="57">
        <f>VLOOKUP(I374,'Stratification Schemes'!$J$2:$L$3,2,TRUE)</f>
        <v>9.59</v>
      </c>
      <c r="K374" s="57">
        <f>VLOOKUP(I374,'Stratification Schemes'!$J$2:$L$3,3,TRUE)</f>
        <v>10.42</v>
      </c>
      <c r="L374" s="57">
        <f t="shared" si="36"/>
        <v>2</v>
      </c>
      <c r="M374" s="57" t="s">
        <v>44</v>
      </c>
      <c r="R374" s="50"/>
      <c r="S374" s="50"/>
    </row>
    <row r="375" spans="1:28" x14ac:dyDescent="0.25">
      <c r="A375" s="85">
        <v>41121</v>
      </c>
      <c r="B375" s="1">
        <v>0.87861111111111112</v>
      </c>
      <c r="C375" s="89">
        <f t="shared" si="37"/>
        <v>41121.878611111111</v>
      </c>
      <c r="D375" s="82" t="s">
        <v>16</v>
      </c>
      <c r="E375" s="82">
        <v>1</v>
      </c>
      <c r="F375" s="82">
        <v>3.89</v>
      </c>
      <c r="G375" s="82">
        <v>86.4</v>
      </c>
      <c r="H375" s="82">
        <v>1</v>
      </c>
      <c r="I375" s="82">
        <v>2</v>
      </c>
      <c r="J375" s="57">
        <f>VLOOKUP(I375,'Stratification Schemes'!$J$2:$L$3,2,TRUE)</f>
        <v>9.59</v>
      </c>
      <c r="K375" s="57">
        <f>VLOOKUP(I375,'Stratification Schemes'!$J$2:$L$3,3,TRUE)</f>
        <v>10.42</v>
      </c>
      <c r="L375" s="57">
        <f t="shared" si="36"/>
        <v>2</v>
      </c>
      <c r="M375" s="57" t="s">
        <v>44</v>
      </c>
      <c r="R375" s="50"/>
      <c r="S375" s="50"/>
    </row>
    <row r="376" spans="1:28" x14ac:dyDescent="0.25">
      <c r="A376" s="85">
        <v>41121</v>
      </c>
      <c r="B376" s="1">
        <v>0.88010416666666658</v>
      </c>
      <c r="C376" s="89">
        <f t="shared" si="37"/>
        <v>41121.880104166667</v>
      </c>
      <c r="D376" s="82" t="s">
        <v>16</v>
      </c>
      <c r="E376" s="82">
        <v>1</v>
      </c>
      <c r="F376" s="82">
        <v>2.38</v>
      </c>
      <c r="G376" s="82">
        <v>83.4</v>
      </c>
      <c r="H376" s="82">
        <v>1</v>
      </c>
      <c r="I376" s="82">
        <v>2</v>
      </c>
      <c r="J376" s="57">
        <f>VLOOKUP(I376,'Stratification Schemes'!$J$2:$L$3,2,TRUE)</f>
        <v>9.59</v>
      </c>
      <c r="K376" s="57">
        <f>VLOOKUP(I376,'Stratification Schemes'!$J$2:$L$3,3,TRUE)</f>
        <v>10.42</v>
      </c>
      <c r="L376" s="57">
        <f t="shared" si="36"/>
        <v>2</v>
      </c>
      <c r="M376" s="57" t="s">
        <v>44</v>
      </c>
    </row>
    <row r="377" spans="1:28" x14ac:dyDescent="0.25">
      <c r="A377" s="85">
        <v>41121</v>
      </c>
      <c r="B377" s="1">
        <v>0.88087962962962962</v>
      </c>
      <c r="C377" s="89">
        <f t="shared" si="37"/>
        <v>41121.880879629629</v>
      </c>
      <c r="D377" s="82" t="s">
        <v>16</v>
      </c>
      <c r="E377" s="82">
        <v>1</v>
      </c>
      <c r="F377" s="82">
        <v>2.2999999999999998</v>
      </c>
      <c r="G377" s="82">
        <v>69</v>
      </c>
      <c r="H377" s="82">
        <v>1</v>
      </c>
      <c r="I377" s="82">
        <v>2</v>
      </c>
      <c r="J377" s="57">
        <f>VLOOKUP(I377,'Stratification Schemes'!$J$2:$L$3,2,TRUE)</f>
        <v>9.59</v>
      </c>
      <c r="K377" s="57">
        <f>VLOOKUP(I377,'Stratification Schemes'!$J$2:$L$3,3,TRUE)</f>
        <v>10.42</v>
      </c>
      <c r="L377" s="57">
        <f t="shared" si="36"/>
        <v>2</v>
      </c>
      <c r="M377" s="57" t="s">
        <v>44</v>
      </c>
      <c r="AB377" s="51"/>
    </row>
    <row r="378" spans="1:28" x14ac:dyDescent="0.25">
      <c r="A378" s="85">
        <v>41121</v>
      </c>
      <c r="B378" s="1">
        <v>0.88248842592592591</v>
      </c>
      <c r="C378" s="89">
        <f t="shared" si="37"/>
        <v>41121.882488425923</v>
      </c>
      <c r="D378" s="82" t="s">
        <v>16</v>
      </c>
      <c r="E378" s="82">
        <v>1</v>
      </c>
      <c r="F378" s="82">
        <v>2.23</v>
      </c>
      <c r="G378" s="82">
        <v>74.8</v>
      </c>
      <c r="H378" s="82">
        <v>1</v>
      </c>
      <c r="I378" s="82">
        <v>2</v>
      </c>
      <c r="J378" s="57">
        <f>VLOOKUP(I378,'Stratification Schemes'!$J$2:$L$3,2,TRUE)</f>
        <v>9.59</v>
      </c>
      <c r="K378" s="57">
        <f>VLOOKUP(I378,'Stratification Schemes'!$J$2:$L$3,3,TRUE)</f>
        <v>10.42</v>
      </c>
      <c r="L378" s="57">
        <f t="shared" si="36"/>
        <v>2</v>
      </c>
      <c r="M378" s="57" t="s">
        <v>44</v>
      </c>
    </row>
    <row r="379" spans="1:28" x14ac:dyDescent="0.25">
      <c r="A379" s="85">
        <v>41121</v>
      </c>
      <c r="B379" s="1">
        <v>0.89447916666666671</v>
      </c>
      <c r="C379" s="89">
        <f t="shared" si="37"/>
        <v>41121.894479166665</v>
      </c>
      <c r="D379" s="82" t="s">
        <v>16</v>
      </c>
      <c r="E379" s="82">
        <v>1</v>
      </c>
      <c r="F379" s="82">
        <v>15.68</v>
      </c>
      <c r="G379" s="82">
        <v>57.1</v>
      </c>
      <c r="H379" s="82">
        <v>2</v>
      </c>
      <c r="I379" s="82">
        <v>2</v>
      </c>
      <c r="J379" s="57">
        <f>VLOOKUP(I379,'Stratification Schemes'!$J$2:$L$3,2,TRUE)</f>
        <v>9.59</v>
      </c>
      <c r="K379" s="57">
        <f>VLOOKUP(I379,'Stratification Schemes'!$J$2:$L$3,3,TRUE)</f>
        <v>10.42</v>
      </c>
      <c r="L379" s="57">
        <f t="shared" si="36"/>
        <v>2</v>
      </c>
      <c r="M379" s="57" t="s">
        <v>44</v>
      </c>
      <c r="R379" s="50"/>
      <c r="S379" s="50"/>
    </row>
    <row r="380" spans="1:28" x14ac:dyDescent="0.25">
      <c r="A380" s="85">
        <v>41121</v>
      </c>
      <c r="B380" s="1">
        <v>0.89729166666666671</v>
      </c>
      <c r="C380" s="89">
        <f t="shared" si="37"/>
        <v>41121.897291666668</v>
      </c>
      <c r="D380" s="82" t="s">
        <v>16</v>
      </c>
      <c r="E380" s="82">
        <v>1</v>
      </c>
      <c r="F380" s="82">
        <v>3.68</v>
      </c>
      <c r="G380" s="82">
        <v>78.5</v>
      </c>
      <c r="H380" s="82">
        <v>1</v>
      </c>
      <c r="I380" s="82">
        <v>2</v>
      </c>
      <c r="J380" s="57">
        <f>VLOOKUP(I380,'Stratification Schemes'!$J$2:$L$3,2,TRUE)</f>
        <v>9.59</v>
      </c>
      <c r="K380" s="57">
        <f>VLOOKUP(I380,'Stratification Schemes'!$J$2:$L$3,3,TRUE)</f>
        <v>10.42</v>
      </c>
      <c r="L380" s="57">
        <f t="shared" si="36"/>
        <v>2</v>
      </c>
      <c r="M380" s="57" t="s">
        <v>44</v>
      </c>
      <c r="R380" s="50"/>
      <c r="S380" s="50"/>
    </row>
    <row r="381" spans="1:28" x14ac:dyDescent="0.25">
      <c r="A381" s="85">
        <v>41121</v>
      </c>
      <c r="B381" s="1">
        <v>0.89863425925925933</v>
      </c>
      <c r="C381" s="89">
        <f t="shared" si="37"/>
        <v>41121.898634259262</v>
      </c>
      <c r="D381" s="82" t="s">
        <v>16</v>
      </c>
      <c r="E381" s="82">
        <v>1</v>
      </c>
      <c r="F381" s="82">
        <v>3.34</v>
      </c>
      <c r="G381" s="82">
        <v>58.8</v>
      </c>
      <c r="H381" s="82">
        <v>1</v>
      </c>
      <c r="I381" s="82">
        <v>2</v>
      </c>
      <c r="J381" s="57">
        <f>VLOOKUP(I381,'Stratification Schemes'!$J$2:$L$3,2,TRUE)</f>
        <v>9.59</v>
      </c>
      <c r="K381" s="57">
        <f>VLOOKUP(I381,'Stratification Schemes'!$J$2:$L$3,3,TRUE)</f>
        <v>10.42</v>
      </c>
      <c r="L381" s="57">
        <f t="shared" si="36"/>
        <v>2</v>
      </c>
      <c r="M381" s="57" t="s">
        <v>44</v>
      </c>
    </row>
    <row r="382" spans="1:28" x14ac:dyDescent="0.25">
      <c r="A382" s="85">
        <v>41121</v>
      </c>
      <c r="B382" s="1">
        <v>0.90085648148148145</v>
      </c>
      <c r="C382" s="89">
        <f t="shared" si="37"/>
        <v>41121.900856481479</v>
      </c>
      <c r="D382" s="82" t="s">
        <v>16</v>
      </c>
      <c r="E382" s="82">
        <v>1</v>
      </c>
      <c r="F382" s="82">
        <v>2.54</v>
      </c>
      <c r="G382" s="82">
        <v>78.900000000000006</v>
      </c>
      <c r="H382" s="82">
        <v>1</v>
      </c>
      <c r="I382" s="82">
        <v>2</v>
      </c>
      <c r="J382" s="57">
        <f>VLOOKUP(I382,'Stratification Schemes'!$J$2:$L$3,2,TRUE)</f>
        <v>9.59</v>
      </c>
      <c r="K382" s="57">
        <f>VLOOKUP(I382,'Stratification Schemes'!$J$2:$L$3,3,TRUE)</f>
        <v>10.42</v>
      </c>
      <c r="L382" s="57">
        <f t="shared" si="36"/>
        <v>2</v>
      </c>
      <c r="M382" s="57" t="s">
        <v>44</v>
      </c>
      <c r="AB382" s="51"/>
    </row>
    <row r="383" spans="1:28" x14ac:dyDescent="0.25">
      <c r="A383" s="85">
        <v>41121</v>
      </c>
      <c r="B383" s="1">
        <v>0.90450231481481491</v>
      </c>
      <c r="C383" s="89">
        <f t="shared" si="37"/>
        <v>41121.904502314814</v>
      </c>
      <c r="D383" s="82" t="s">
        <v>16</v>
      </c>
      <c r="E383" s="82">
        <v>1</v>
      </c>
      <c r="F383" s="82">
        <v>3.14</v>
      </c>
      <c r="G383" s="82">
        <v>66</v>
      </c>
      <c r="H383" s="82">
        <v>1</v>
      </c>
      <c r="I383" s="82">
        <v>2</v>
      </c>
      <c r="J383" s="57">
        <f>VLOOKUP(I383,'Stratification Schemes'!$J$2:$L$3,2,TRUE)</f>
        <v>9.59</v>
      </c>
      <c r="K383" s="57">
        <f>VLOOKUP(I383,'Stratification Schemes'!$J$2:$L$3,3,TRUE)</f>
        <v>10.42</v>
      </c>
      <c r="L383" s="57">
        <f t="shared" si="36"/>
        <v>2</v>
      </c>
      <c r="M383" s="57" t="s">
        <v>44</v>
      </c>
    </row>
    <row r="384" spans="1:28" x14ac:dyDescent="0.25">
      <c r="A384" s="85">
        <v>41121</v>
      </c>
      <c r="B384" s="1">
        <v>0.91840277777777779</v>
      </c>
      <c r="C384" s="89">
        <f t="shared" si="37"/>
        <v>41121.918402777781</v>
      </c>
      <c r="D384" s="82" t="s">
        <v>16</v>
      </c>
      <c r="E384" s="82">
        <v>1</v>
      </c>
      <c r="F384" s="82">
        <v>2.54</v>
      </c>
      <c r="G384" s="82">
        <v>70.5</v>
      </c>
      <c r="H384" s="82">
        <v>1</v>
      </c>
      <c r="I384" s="82">
        <v>2</v>
      </c>
      <c r="J384" s="57">
        <f>VLOOKUP(I384,'Stratification Schemes'!$J$2:$L$3,2,TRUE)</f>
        <v>9.59</v>
      </c>
      <c r="K384" s="57">
        <f>VLOOKUP(I384,'Stratification Schemes'!$J$2:$L$3,3,TRUE)</f>
        <v>10.42</v>
      </c>
      <c r="L384" s="57">
        <f t="shared" si="36"/>
        <v>2</v>
      </c>
      <c r="M384" s="57" t="s">
        <v>44</v>
      </c>
      <c r="R384" s="50"/>
      <c r="S384" s="50"/>
    </row>
    <row r="385" spans="1:28" x14ac:dyDescent="0.25">
      <c r="A385" s="85">
        <v>41121</v>
      </c>
      <c r="B385" s="1">
        <v>0.91931712962962964</v>
      </c>
      <c r="C385" s="89">
        <f t="shared" si="37"/>
        <v>41121.919317129628</v>
      </c>
      <c r="D385" s="82" t="s">
        <v>16</v>
      </c>
      <c r="E385" s="82">
        <v>1</v>
      </c>
      <c r="F385" s="82">
        <v>3.76</v>
      </c>
      <c r="G385" s="82">
        <v>74.599999999999994</v>
      </c>
      <c r="H385" s="82">
        <v>1</v>
      </c>
      <c r="I385" s="82">
        <v>2</v>
      </c>
      <c r="J385" s="57">
        <f>VLOOKUP(I385,'Stratification Schemes'!$J$2:$L$3,2,TRUE)</f>
        <v>9.59</v>
      </c>
      <c r="K385" s="57">
        <f>VLOOKUP(I385,'Stratification Schemes'!$J$2:$L$3,3,TRUE)</f>
        <v>10.42</v>
      </c>
      <c r="L385" s="57">
        <f t="shared" si="36"/>
        <v>2</v>
      </c>
      <c r="M385" s="57" t="s">
        <v>44</v>
      </c>
      <c r="R385" s="50"/>
      <c r="S385" s="50"/>
    </row>
    <row r="386" spans="1:28" x14ac:dyDescent="0.25">
      <c r="A386" s="85">
        <v>41121</v>
      </c>
      <c r="B386" s="1">
        <v>0.93918981481481489</v>
      </c>
      <c r="C386" s="89">
        <f t="shared" si="37"/>
        <v>41121.939189814817</v>
      </c>
      <c r="D386" s="82" t="s">
        <v>16</v>
      </c>
      <c r="E386" s="82">
        <v>1</v>
      </c>
      <c r="F386" s="82">
        <v>2.4500000000000002</v>
      </c>
      <c r="G386" s="82">
        <v>107.5</v>
      </c>
      <c r="H386" s="82">
        <v>1</v>
      </c>
      <c r="I386" s="82">
        <v>2</v>
      </c>
      <c r="J386" s="57">
        <f>VLOOKUP(I386,'Stratification Schemes'!$J$2:$L$3,2,TRUE)</f>
        <v>9.59</v>
      </c>
      <c r="K386" s="57">
        <f>VLOOKUP(I386,'Stratification Schemes'!$J$2:$L$3,3,TRUE)</f>
        <v>10.42</v>
      </c>
      <c r="L386" s="57">
        <f t="shared" si="36"/>
        <v>2</v>
      </c>
      <c r="M386" s="57" t="s">
        <v>44</v>
      </c>
    </row>
    <row r="387" spans="1:28" x14ac:dyDescent="0.25">
      <c r="A387" s="85">
        <v>41121</v>
      </c>
      <c r="B387" s="1">
        <v>0.94537037037037042</v>
      </c>
      <c r="C387" s="89">
        <f t="shared" si="37"/>
        <v>41121.945370370369</v>
      </c>
      <c r="D387" s="82" t="s">
        <v>16</v>
      </c>
      <c r="E387" s="82">
        <v>1</v>
      </c>
      <c r="F387" s="82">
        <v>2.35</v>
      </c>
      <c r="G387" s="82">
        <v>84.7</v>
      </c>
      <c r="H387" s="82">
        <v>1</v>
      </c>
      <c r="I387" s="82">
        <v>2</v>
      </c>
      <c r="J387" s="57">
        <f>VLOOKUP(I387,'Stratification Schemes'!$J$2:$L$3,2,TRUE)</f>
        <v>9.59</v>
      </c>
      <c r="K387" s="57">
        <f>VLOOKUP(I387,'Stratification Schemes'!$J$2:$L$3,3,TRUE)</f>
        <v>10.42</v>
      </c>
      <c r="L387" s="57">
        <f t="shared" si="36"/>
        <v>2</v>
      </c>
      <c r="M387" s="57" t="s">
        <v>44</v>
      </c>
      <c r="AB387" s="51"/>
    </row>
    <row r="388" spans="1:28" x14ac:dyDescent="0.25">
      <c r="A388" s="85">
        <v>41121</v>
      </c>
      <c r="B388" s="1">
        <v>0.94574074074074066</v>
      </c>
      <c r="C388" s="89">
        <f t="shared" si="37"/>
        <v>41121.945740740739</v>
      </c>
      <c r="D388" s="82" t="s">
        <v>16</v>
      </c>
      <c r="E388" s="82">
        <v>1</v>
      </c>
      <c r="F388" s="82">
        <v>3.16</v>
      </c>
      <c r="G388" s="82">
        <v>70.5</v>
      </c>
      <c r="H388" s="82">
        <v>1</v>
      </c>
      <c r="I388" s="82">
        <v>2</v>
      </c>
      <c r="J388" s="57">
        <f>VLOOKUP(I388,'Stratification Schemes'!$J$2:$L$3,2,TRUE)</f>
        <v>9.59</v>
      </c>
      <c r="K388" s="57">
        <f>VLOOKUP(I388,'Stratification Schemes'!$J$2:$L$3,3,TRUE)</f>
        <v>10.42</v>
      </c>
      <c r="L388" s="57">
        <f t="shared" si="36"/>
        <v>2</v>
      </c>
      <c r="M388" s="57" t="s">
        <v>44</v>
      </c>
    </row>
    <row r="389" spans="1:28" x14ac:dyDescent="0.25">
      <c r="A389" s="85">
        <v>41121</v>
      </c>
      <c r="B389" s="1">
        <v>0.94675925925925919</v>
      </c>
      <c r="C389" s="89">
        <f t="shared" si="37"/>
        <v>41121.946759259263</v>
      </c>
      <c r="D389" s="82" t="s">
        <v>16</v>
      </c>
      <c r="E389" s="82">
        <v>1</v>
      </c>
      <c r="F389" s="82">
        <v>2.17</v>
      </c>
      <c r="G389" s="82">
        <v>79</v>
      </c>
      <c r="H389" s="82">
        <v>1</v>
      </c>
      <c r="I389" s="82">
        <v>2</v>
      </c>
      <c r="J389" s="57">
        <f>VLOOKUP(I389,'Stratification Schemes'!$J$2:$L$3,2,TRUE)</f>
        <v>9.59</v>
      </c>
      <c r="K389" s="57">
        <f>VLOOKUP(I389,'Stratification Schemes'!$J$2:$L$3,3,TRUE)</f>
        <v>10.42</v>
      </c>
      <c r="L389" s="57">
        <f t="shared" si="36"/>
        <v>2</v>
      </c>
      <c r="M389" s="57" t="s">
        <v>44</v>
      </c>
      <c r="R389" s="50"/>
      <c r="S389" s="50"/>
    </row>
    <row r="390" spans="1:28" x14ac:dyDescent="0.25">
      <c r="A390" s="85">
        <v>41121</v>
      </c>
      <c r="B390" s="1">
        <v>0.96626157407407398</v>
      </c>
      <c r="C390" s="89">
        <f t="shared" si="37"/>
        <v>41121.966261574074</v>
      </c>
      <c r="D390" s="82" t="s">
        <v>16</v>
      </c>
      <c r="E390" s="82">
        <v>1</v>
      </c>
      <c r="F390" s="82">
        <v>2.85</v>
      </c>
      <c r="G390" s="82">
        <v>80.599999999999994</v>
      </c>
      <c r="H390" s="82">
        <v>1</v>
      </c>
      <c r="I390" s="82">
        <v>2</v>
      </c>
      <c r="J390" s="57">
        <f>VLOOKUP(I390,'Stratification Schemes'!$J$2:$L$3,2,TRUE)</f>
        <v>9.59</v>
      </c>
      <c r="K390" s="57">
        <f>VLOOKUP(I390,'Stratification Schemes'!$J$2:$L$3,3,TRUE)</f>
        <v>10.42</v>
      </c>
      <c r="L390" s="57">
        <f t="shared" si="36"/>
        <v>2</v>
      </c>
      <c r="M390" s="57" t="s">
        <v>44</v>
      </c>
      <c r="R390" s="50"/>
      <c r="S390" s="50"/>
    </row>
    <row r="391" spans="1:28" x14ac:dyDescent="0.25">
      <c r="A391" s="85">
        <v>41121</v>
      </c>
      <c r="B391" s="1">
        <v>0.98144675925925917</v>
      </c>
      <c r="C391" s="89">
        <f t="shared" si="37"/>
        <v>41121.981446759259</v>
      </c>
      <c r="D391" s="82" t="s">
        <v>16</v>
      </c>
      <c r="E391" s="82">
        <v>1</v>
      </c>
      <c r="F391" s="82">
        <v>6.38</v>
      </c>
      <c r="G391" s="82">
        <v>61.1</v>
      </c>
      <c r="H391" s="82">
        <v>1</v>
      </c>
      <c r="I391" s="82">
        <v>2</v>
      </c>
      <c r="J391" s="57">
        <f>VLOOKUP(I391,'Stratification Schemes'!$J$2:$L$3,2,TRUE)</f>
        <v>9.59</v>
      </c>
      <c r="K391" s="57">
        <f>VLOOKUP(I391,'Stratification Schemes'!$J$2:$L$3,3,TRUE)</f>
        <v>10.42</v>
      </c>
      <c r="L391" s="57">
        <f t="shared" si="36"/>
        <v>2</v>
      </c>
      <c r="M391" s="57" t="s">
        <v>44</v>
      </c>
    </row>
    <row r="392" spans="1:28" x14ac:dyDescent="0.25">
      <c r="A392" s="85">
        <v>41121</v>
      </c>
      <c r="B392" s="1">
        <v>0.98273148148148148</v>
      </c>
      <c r="C392" s="89">
        <f t="shared" si="37"/>
        <v>41121.982731481483</v>
      </c>
      <c r="D392" s="82" t="s">
        <v>16</v>
      </c>
      <c r="E392" s="82">
        <v>1</v>
      </c>
      <c r="F392" s="82">
        <v>4.82</v>
      </c>
      <c r="G392" s="82">
        <v>62.8</v>
      </c>
      <c r="H392" s="82">
        <v>1</v>
      </c>
      <c r="I392" s="82">
        <v>2</v>
      </c>
      <c r="J392" s="57">
        <f>VLOOKUP(I392,'Stratification Schemes'!$J$2:$L$3,2,TRUE)</f>
        <v>9.59</v>
      </c>
      <c r="K392" s="57">
        <f>VLOOKUP(I392,'Stratification Schemes'!$J$2:$L$3,3,TRUE)</f>
        <v>10.42</v>
      </c>
      <c r="L392" s="57">
        <f t="shared" si="36"/>
        <v>2</v>
      </c>
      <c r="M392" s="57" t="s">
        <v>44</v>
      </c>
      <c r="AB392" s="51"/>
    </row>
    <row r="393" spans="1:28" x14ac:dyDescent="0.25">
      <c r="A393" s="85">
        <v>41122</v>
      </c>
      <c r="B393" s="1">
        <v>8.1018518518518516E-5</v>
      </c>
      <c r="C393" s="89">
        <f t="shared" ref="C393:C451" si="38">B393+A393</f>
        <v>41122.000081018516</v>
      </c>
      <c r="D393" s="82" t="s">
        <v>16</v>
      </c>
      <c r="E393" s="82">
        <v>1</v>
      </c>
      <c r="F393" s="82">
        <v>1.74</v>
      </c>
      <c r="G393" s="82">
        <v>91.6</v>
      </c>
      <c r="H393" s="82">
        <v>1</v>
      </c>
      <c r="I393" s="82">
        <v>2</v>
      </c>
      <c r="J393" s="57">
        <f>VLOOKUP(I393,'Stratification Schemes'!$J$2:$L$3,2,TRUE)</f>
        <v>9.59</v>
      </c>
      <c r="K393" s="57">
        <f>VLOOKUP(I393,'Stratification Schemes'!$J$2:$L$3,3,TRUE)</f>
        <v>10.42</v>
      </c>
      <c r="L393" s="57">
        <f t="shared" ref="L393:L451" si="39">IF(AND(F393&gt;J393,F393&lt;K393),1*E393,2*E393)</f>
        <v>2</v>
      </c>
      <c r="M393" s="57" t="s">
        <v>44</v>
      </c>
      <c r="N393" s="54" t="s">
        <v>224</v>
      </c>
      <c r="O393" s="43"/>
      <c r="P393" s="43"/>
    </row>
    <row r="394" spans="1:28" x14ac:dyDescent="0.25">
      <c r="A394" s="85">
        <v>41122</v>
      </c>
      <c r="B394" s="1">
        <v>5.0578703703703706E-3</v>
      </c>
      <c r="C394" s="89">
        <f t="shared" si="38"/>
        <v>41122.005057870374</v>
      </c>
      <c r="D394" s="82" t="s">
        <v>16</v>
      </c>
      <c r="E394" s="82">
        <v>1</v>
      </c>
      <c r="F394" s="82">
        <v>3.7</v>
      </c>
      <c r="G394" s="82">
        <v>94.3</v>
      </c>
      <c r="H394" s="82">
        <v>1</v>
      </c>
      <c r="I394" s="82">
        <v>2</v>
      </c>
      <c r="J394" s="57">
        <f>VLOOKUP(I394,'Stratification Schemes'!$J$2:$L$3,2,TRUE)</f>
        <v>9.59</v>
      </c>
      <c r="K394" s="57">
        <f>VLOOKUP(I394,'Stratification Schemes'!$J$2:$L$3,3,TRUE)</f>
        <v>10.42</v>
      </c>
      <c r="L394" s="57">
        <f t="shared" si="39"/>
        <v>2</v>
      </c>
      <c r="M394" s="57" t="s">
        <v>44</v>
      </c>
      <c r="R394" s="50"/>
      <c r="S394" s="50"/>
    </row>
    <row r="395" spans="1:28" x14ac:dyDescent="0.25">
      <c r="A395" s="85">
        <v>41122</v>
      </c>
      <c r="B395" s="1">
        <v>5.3935185185185188E-3</v>
      </c>
      <c r="C395" s="89">
        <f t="shared" si="38"/>
        <v>41122.005393518521</v>
      </c>
      <c r="D395" s="82" t="s">
        <v>16</v>
      </c>
      <c r="E395" s="82">
        <v>1</v>
      </c>
      <c r="F395" s="82">
        <v>3.73</v>
      </c>
      <c r="G395" s="82">
        <v>66.900000000000006</v>
      </c>
      <c r="H395" s="82">
        <v>1</v>
      </c>
      <c r="I395" s="82">
        <v>2</v>
      </c>
      <c r="J395" s="57">
        <f>VLOOKUP(I395,'Stratification Schemes'!$J$2:$L$3,2,TRUE)</f>
        <v>9.59</v>
      </c>
      <c r="K395" s="57">
        <f>VLOOKUP(I395,'Stratification Schemes'!$J$2:$L$3,3,TRUE)</f>
        <v>10.42</v>
      </c>
      <c r="L395" s="57">
        <f t="shared" si="39"/>
        <v>2</v>
      </c>
      <c r="M395" s="57" t="s">
        <v>44</v>
      </c>
      <c r="R395" s="50"/>
      <c r="S395" s="50"/>
    </row>
    <row r="396" spans="1:28" x14ac:dyDescent="0.25">
      <c r="A396" s="85">
        <v>41122</v>
      </c>
      <c r="B396" s="1">
        <v>6.3194444444444444E-3</v>
      </c>
      <c r="C396" s="89">
        <f t="shared" si="38"/>
        <v>41122.006319444445</v>
      </c>
      <c r="D396" s="82" t="s">
        <v>16</v>
      </c>
      <c r="E396" s="82">
        <v>1</v>
      </c>
      <c r="F396" s="82">
        <v>5.47</v>
      </c>
      <c r="G396" s="82">
        <v>57.6</v>
      </c>
      <c r="H396" s="82">
        <v>1</v>
      </c>
      <c r="I396" s="82">
        <v>2</v>
      </c>
      <c r="J396" s="57">
        <f>VLOOKUP(I396,'Stratification Schemes'!$J$2:$L$3,2,TRUE)</f>
        <v>9.59</v>
      </c>
      <c r="K396" s="57">
        <f>VLOOKUP(I396,'Stratification Schemes'!$J$2:$L$3,3,TRUE)</f>
        <v>10.42</v>
      </c>
      <c r="L396" s="57">
        <f t="shared" si="39"/>
        <v>2</v>
      </c>
      <c r="M396" s="57" t="s">
        <v>44</v>
      </c>
    </row>
    <row r="397" spans="1:28" x14ac:dyDescent="0.25">
      <c r="A397" s="85">
        <v>41122</v>
      </c>
      <c r="B397" s="1">
        <v>1.0069444444444445E-2</v>
      </c>
      <c r="C397" s="89">
        <f t="shared" si="38"/>
        <v>41122.010069444441</v>
      </c>
      <c r="D397" s="82" t="s">
        <v>16</v>
      </c>
      <c r="E397" s="82">
        <v>1</v>
      </c>
      <c r="F397" s="82">
        <v>1.19</v>
      </c>
      <c r="G397" s="82">
        <v>71</v>
      </c>
      <c r="H397" s="82">
        <v>1</v>
      </c>
      <c r="I397" s="82">
        <v>2</v>
      </c>
      <c r="J397" s="57">
        <f>VLOOKUP(I397,'Stratification Schemes'!$J$2:$L$3,2,TRUE)</f>
        <v>9.59</v>
      </c>
      <c r="K397" s="57">
        <f>VLOOKUP(I397,'Stratification Schemes'!$J$2:$L$3,3,TRUE)</f>
        <v>10.42</v>
      </c>
      <c r="L397" s="57">
        <f t="shared" si="39"/>
        <v>2</v>
      </c>
      <c r="M397" s="57" t="s">
        <v>44</v>
      </c>
      <c r="AB397" s="51"/>
    </row>
    <row r="398" spans="1:28" x14ac:dyDescent="0.25">
      <c r="A398" s="85">
        <v>41122</v>
      </c>
      <c r="B398" s="1">
        <v>2.7129629629629632E-2</v>
      </c>
      <c r="C398" s="89">
        <f t="shared" si="38"/>
        <v>41122.027129629627</v>
      </c>
      <c r="D398" s="82" t="s">
        <v>16</v>
      </c>
      <c r="E398" s="82">
        <v>1</v>
      </c>
      <c r="F398" s="82">
        <v>2.12</v>
      </c>
      <c r="G398" s="82">
        <v>86</v>
      </c>
      <c r="H398" s="82">
        <v>1</v>
      </c>
      <c r="I398" s="82">
        <v>2</v>
      </c>
      <c r="J398" s="57">
        <f>VLOOKUP(I398,'Stratification Schemes'!$J$2:$L$3,2,TRUE)</f>
        <v>9.59</v>
      </c>
      <c r="K398" s="57">
        <f>VLOOKUP(I398,'Stratification Schemes'!$J$2:$L$3,3,TRUE)</f>
        <v>10.42</v>
      </c>
      <c r="L398" s="57">
        <f t="shared" si="39"/>
        <v>2</v>
      </c>
      <c r="M398" s="57" t="s">
        <v>44</v>
      </c>
    </row>
    <row r="399" spans="1:28" x14ac:dyDescent="0.25">
      <c r="A399" s="85">
        <v>41122</v>
      </c>
      <c r="B399" s="1">
        <v>2.7291666666666662E-2</v>
      </c>
      <c r="C399" s="89">
        <f t="shared" si="38"/>
        <v>41122.027291666665</v>
      </c>
      <c r="D399" s="82" t="s">
        <v>16</v>
      </c>
      <c r="E399" s="82">
        <v>1</v>
      </c>
      <c r="F399" s="82">
        <v>1.55</v>
      </c>
      <c r="G399" s="82">
        <v>81.599999999999994</v>
      </c>
      <c r="H399" s="82">
        <v>1</v>
      </c>
      <c r="I399" s="82">
        <v>2</v>
      </c>
      <c r="J399" s="57">
        <f>VLOOKUP(I399,'Stratification Schemes'!$J$2:$L$3,2,TRUE)</f>
        <v>9.59</v>
      </c>
      <c r="K399" s="57">
        <f>VLOOKUP(I399,'Stratification Schemes'!$J$2:$L$3,3,TRUE)</f>
        <v>10.42</v>
      </c>
      <c r="L399" s="57">
        <f t="shared" si="39"/>
        <v>2</v>
      </c>
      <c r="M399" s="57" t="s">
        <v>44</v>
      </c>
      <c r="R399" s="50"/>
      <c r="S399" s="50"/>
    </row>
    <row r="400" spans="1:28" x14ac:dyDescent="0.25">
      <c r="A400" s="85">
        <v>41122</v>
      </c>
      <c r="B400" s="1">
        <v>2.7314814814814816E-2</v>
      </c>
      <c r="C400" s="89">
        <f t="shared" si="38"/>
        <v>41122.027314814812</v>
      </c>
      <c r="D400" s="82" t="s">
        <v>16</v>
      </c>
      <c r="E400" s="82">
        <v>1</v>
      </c>
      <c r="F400" s="82">
        <v>1.22</v>
      </c>
      <c r="G400" s="82">
        <v>64.099999999999994</v>
      </c>
      <c r="H400" s="82">
        <v>1</v>
      </c>
      <c r="I400" s="82">
        <v>2</v>
      </c>
      <c r="J400" s="57">
        <f>VLOOKUP(I400,'Stratification Schemes'!$J$2:$L$3,2,TRUE)</f>
        <v>9.59</v>
      </c>
      <c r="K400" s="57">
        <f>VLOOKUP(I400,'Stratification Schemes'!$J$2:$L$3,3,TRUE)</f>
        <v>10.42</v>
      </c>
      <c r="L400" s="57">
        <f t="shared" si="39"/>
        <v>2</v>
      </c>
      <c r="M400" s="57" t="s">
        <v>44</v>
      </c>
      <c r="R400" s="50"/>
      <c r="S400" s="50"/>
    </row>
    <row r="401" spans="1:28" x14ac:dyDescent="0.25">
      <c r="A401" s="85">
        <v>41122</v>
      </c>
      <c r="B401" s="1">
        <v>4.5416666666666668E-2</v>
      </c>
      <c r="C401" s="89">
        <f t="shared" si="38"/>
        <v>41122.045416666668</v>
      </c>
      <c r="D401" s="82" t="s">
        <v>16</v>
      </c>
      <c r="E401" s="82">
        <v>1</v>
      </c>
      <c r="F401" s="82">
        <v>1.41</v>
      </c>
      <c r="G401" s="82">
        <v>82.7</v>
      </c>
      <c r="H401" s="82">
        <v>1</v>
      </c>
      <c r="I401" s="82">
        <v>2</v>
      </c>
      <c r="J401" s="57">
        <f>VLOOKUP(I401,'Stratification Schemes'!$J$2:$L$3,2,TRUE)</f>
        <v>9.59</v>
      </c>
      <c r="K401" s="57">
        <f>VLOOKUP(I401,'Stratification Schemes'!$J$2:$L$3,3,TRUE)</f>
        <v>10.42</v>
      </c>
      <c r="L401" s="57">
        <f t="shared" si="39"/>
        <v>2</v>
      </c>
      <c r="M401" s="57" t="s">
        <v>44</v>
      </c>
    </row>
    <row r="402" spans="1:28" x14ac:dyDescent="0.25">
      <c r="A402" s="85">
        <v>41122</v>
      </c>
      <c r="B402" s="1">
        <v>4.7256944444444449E-2</v>
      </c>
      <c r="C402" s="89">
        <f t="shared" si="38"/>
        <v>41122.047256944446</v>
      </c>
      <c r="D402" s="82" t="s">
        <v>16</v>
      </c>
      <c r="E402" s="82">
        <v>1</v>
      </c>
      <c r="F402" s="82">
        <v>1.84</v>
      </c>
      <c r="G402" s="82">
        <v>68.400000000000006</v>
      </c>
      <c r="H402" s="82">
        <v>1</v>
      </c>
      <c r="I402" s="82">
        <v>2</v>
      </c>
      <c r="J402" s="57">
        <f>VLOOKUP(I402,'Stratification Schemes'!$J$2:$L$3,2,TRUE)</f>
        <v>9.59</v>
      </c>
      <c r="K402" s="57">
        <f>VLOOKUP(I402,'Stratification Schemes'!$J$2:$L$3,3,TRUE)</f>
        <v>10.42</v>
      </c>
      <c r="L402" s="57">
        <f t="shared" si="39"/>
        <v>2</v>
      </c>
      <c r="M402" s="57" t="s">
        <v>44</v>
      </c>
      <c r="AB402" s="51"/>
    </row>
    <row r="403" spans="1:28" x14ac:dyDescent="0.25">
      <c r="A403" s="85">
        <v>41122</v>
      </c>
      <c r="B403" s="1">
        <v>5.0914351851851856E-2</v>
      </c>
      <c r="C403" s="89">
        <f t="shared" si="38"/>
        <v>41122.05091435185</v>
      </c>
      <c r="D403" s="82" t="s">
        <v>16</v>
      </c>
      <c r="E403" s="82">
        <v>1</v>
      </c>
      <c r="F403" s="82">
        <v>1.33</v>
      </c>
      <c r="G403" s="82">
        <v>70.5</v>
      </c>
      <c r="H403" s="82">
        <v>1</v>
      </c>
      <c r="I403" s="82">
        <v>2</v>
      </c>
      <c r="J403" s="57">
        <f>VLOOKUP(I403,'Stratification Schemes'!$J$2:$L$3,2,TRUE)</f>
        <v>9.59</v>
      </c>
      <c r="K403" s="57">
        <f>VLOOKUP(I403,'Stratification Schemes'!$J$2:$L$3,3,TRUE)</f>
        <v>10.42</v>
      </c>
      <c r="L403" s="57">
        <f t="shared" si="39"/>
        <v>2</v>
      </c>
      <c r="M403" s="57" t="s">
        <v>44</v>
      </c>
    </row>
    <row r="404" spans="1:28" x14ac:dyDescent="0.25">
      <c r="A404" s="85">
        <v>41122</v>
      </c>
      <c r="B404" s="1">
        <v>6.548611111111112E-2</v>
      </c>
      <c r="C404" s="89">
        <f t="shared" si="38"/>
        <v>41122.065486111111</v>
      </c>
      <c r="D404" s="82" t="s">
        <v>16</v>
      </c>
      <c r="E404" s="82">
        <v>1</v>
      </c>
      <c r="F404" s="82">
        <v>2.15</v>
      </c>
      <c r="G404" s="82">
        <v>80</v>
      </c>
      <c r="H404" s="82">
        <v>1</v>
      </c>
      <c r="I404" s="82">
        <v>2</v>
      </c>
      <c r="J404" s="57">
        <f>VLOOKUP(I404,'Stratification Schemes'!$J$2:$L$3,2,TRUE)</f>
        <v>9.59</v>
      </c>
      <c r="K404" s="57">
        <f>VLOOKUP(I404,'Stratification Schemes'!$J$2:$L$3,3,TRUE)</f>
        <v>10.42</v>
      </c>
      <c r="L404" s="57">
        <f t="shared" si="39"/>
        <v>2</v>
      </c>
      <c r="M404" s="57" t="s">
        <v>44</v>
      </c>
      <c r="R404" s="50"/>
      <c r="S404" s="50"/>
    </row>
    <row r="405" spans="1:28" x14ac:dyDescent="0.25">
      <c r="A405" s="85">
        <v>41122</v>
      </c>
      <c r="B405" s="1">
        <v>6.6030092592592585E-2</v>
      </c>
      <c r="C405" s="89">
        <f t="shared" si="38"/>
        <v>41122.066030092596</v>
      </c>
      <c r="D405" s="82" t="s">
        <v>16</v>
      </c>
      <c r="E405" s="82">
        <v>1</v>
      </c>
      <c r="F405" s="82">
        <v>2.23</v>
      </c>
      <c r="G405" s="82">
        <v>87</v>
      </c>
      <c r="H405" s="82">
        <v>1</v>
      </c>
      <c r="I405" s="82">
        <v>2</v>
      </c>
      <c r="J405" s="57">
        <f>VLOOKUP(I405,'Stratification Schemes'!$J$2:$L$3,2,TRUE)</f>
        <v>9.59</v>
      </c>
      <c r="K405" s="57">
        <f>VLOOKUP(I405,'Stratification Schemes'!$J$2:$L$3,3,TRUE)</f>
        <v>10.42</v>
      </c>
      <c r="L405" s="57">
        <f t="shared" si="39"/>
        <v>2</v>
      </c>
      <c r="M405" s="57" t="s">
        <v>44</v>
      </c>
      <c r="R405" s="50"/>
      <c r="S405" s="50"/>
    </row>
    <row r="406" spans="1:28" x14ac:dyDescent="0.25">
      <c r="A406" s="85">
        <v>41122</v>
      </c>
      <c r="B406" s="1">
        <v>6.6435185185185194E-2</v>
      </c>
      <c r="C406" s="89">
        <f t="shared" si="38"/>
        <v>41122.066435185188</v>
      </c>
      <c r="D406" s="82" t="s">
        <v>16</v>
      </c>
      <c r="E406" s="82">
        <v>1</v>
      </c>
      <c r="F406" s="82">
        <v>2.36</v>
      </c>
      <c r="G406" s="82">
        <v>101.9</v>
      </c>
      <c r="H406" s="82">
        <v>1</v>
      </c>
      <c r="I406" s="82">
        <v>2</v>
      </c>
      <c r="J406" s="57">
        <f>VLOOKUP(I406,'Stratification Schemes'!$J$2:$L$3,2,TRUE)</f>
        <v>9.59</v>
      </c>
      <c r="K406" s="57">
        <f>VLOOKUP(I406,'Stratification Schemes'!$J$2:$L$3,3,TRUE)</f>
        <v>10.42</v>
      </c>
      <c r="L406" s="57">
        <f t="shared" si="39"/>
        <v>2</v>
      </c>
      <c r="M406" s="57" t="s">
        <v>44</v>
      </c>
    </row>
    <row r="407" spans="1:28" x14ac:dyDescent="0.25">
      <c r="A407" s="85">
        <v>41122</v>
      </c>
      <c r="B407" s="1">
        <v>6.7303240740740733E-2</v>
      </c>
      <c r="C407" s="89">
        <f t="shared" si="38"/>
        <v>41122.067303240743</v>
      </c>
      <c r="D407" s="82" t="s">
        <v>16</v>
      </c>
      <c r="E407" s="82">
        <v>1</v>
      </c>
      <c r="F407" s="82">
        <v>9.1300000000000008</v>
      </c>
      <c r="G407" s="82">
        <v>67.400000000000006</v>
      </c>
      <c r="H407" s="82">
        <v>1</v>
      </c>
      <c r="I407" s="82">
        <v>2</v>
      </c>
      <c r="J407" s="57">
        <f>VLOOKUP(I407,'Stratification Schemes'!$J$2:$L$3,2,TRUE)</f>
        <v>9.59</v>
      </c>
      <c r="K407" s="57">
        <f>VLOOKUP(I407,'Stratification Schemes'!$J$2:$L$3,3,TRUE)</f>
        <v>10.42</v>
      </c>
      <c r="L407" s="57">
        <f t="shared" si="39"/>
        <v>2</v>
      </c>
      <c r="M407" s="57" t="s">
        <v>44</v>
      </c>
      <c r="AB407" s="51"/>
    </row>
    <row r="408" spans="1:28" x14ac:dyDescent="0.25">
      <c r="A408" s="85">
        <v>41122</v>
      </c>
      <c r="B408" s="1">
        <v>8.549768518518519E-2</v>
      </c>
      <c r="C408" s="89">
        <f t="shared" si="38"/>
        <v>41122.085497685184</v>
      </c>
      <c r="D408" s="82" t="s">
        <v>16</v>
      </c>
      <c r="E408" s="82">
        <v>1</v>
      </c>
      <c r="F408" s="82">
        <v>2.83</v>
      </c>
      <c r="G408" s="82">
        <v>92.8</v>
      </c>
      <c r="H408" s="82">
        <v>1</v>
      </c>
      <c r="I408" s="82">
        <v>2</v>
      </c>
      <c r="J408" s="57">
        <f>VLOOKUP(I408,'Stratification Schemes'!$J$2:$L$3,2,TRUE)</f>
        <v>9.59</v>
      </c>
      <c r="K408" s="57">
        <f>VLOOKUP(I408,'Stratification Schemes'!$J$2:$L$3,3,TRUE)</f>
        <v>10.42</v>
      </c>
      <c r="L408" s="57">
        <f t="shared" si="39"/>
        <v>2</v>
      </c>
      <c r="M408" s="57" t="s">
        <v>44</v>
      </c>
    </row>
    <row r="409" spans="1:28" x14ac:dyDescent="0.25">
      <c r="A409" s="85">
        <v>41122</v>
      </c>
      <c r="B409" s="1">
        <v>0.10513888888888889</v>
      </c>
      <c r="C409" s="89">
        <f t="shared" si="38"/>
        <v>41122.105138888888</v>
      </c>
      <c r="D409" s="82" t="s">
        <v>16</v>
      </c>
      <c r="E409" s="82">
        <v>1</v>
      </c>
      <c r="F409" s="82">
        <v>1.7</v>
      </c>
      <c r="G409" s="82">
        <v>77.900000000000006</v>
      </c>
      <c r="H409" s="82">
        <v>1</v>
      </c>
      <c r="I409" s="82">
        <v>2</v>
      </c>
      <c r="J409" s="57">
        <f>VLOOKUP(I409,'Stratification Schemes'!$J$2:$L$3,2,TRUE)</f>
        <v>9.59</v>
      </c>
      <c r="K409" s="57">
        <f>VLOOKUP(I409,'Stratification Schemes'!$J$2:$L$3,3,TRUE)</f>
        <v>10.42</v>
      </c>
      <c r="L409" s="57">
        <f t="shared" si="39"/>
        <v>2</v>
      </c>
      <c r="M409" s="57" t="s">
        <v>44</v>
      </c>
      <c r="R409" s="50"/>
      <c r="S409" s="50"/>
    </row>
    <row r="410" spans="1:28" x14ac:dyDescent="0.25">
      <c r="A410" s="85">
        <v>41122</v>
      </c>
      <c r="B410" s="1">
        <v>0.11020833333333334</v>
      </c>
      <c r="C410" s="89">
        <f t="shared" si="38"/>
        <v>41122.110208333332</v>
      </c>
      <c r="D410" s="82" t="s">
        <v>16</v>
      </c>
      <c r="E410" s="82">
        <v>1</v>
      </c>
      <c r="F410" s="82">
        <v>1.97</v>
      </c>
      <c r="G410" s="82">
        <v>88.6</v>
      </c>
      <c r="H410" s="82">
        <v>1</v>
      </c>
      <c r="I410" s="82">
        <v>2</v>
      </c>
      <c r="J410" s="57">
        <f>VLOOKUP(I410,'Stratification Schemes'!$J$2:$L$3,2,TRUE)</f>
        <v>9.59</v>
      </c>
      <c r="K410" s="57">
        <f>VLOOKUP(I410,'Stratification Schemes'!$J$2:$L$3,3,TRUE)</f>
        <v>10.42</v>
      </c>
      <c r="L410" s="57">
        <f t="shared" si="39"/>
        <v>2</v>
      </c>
      <c r="M410" s="57" t="s">
        <v>44</v>
      </c>
      <c r="R410" s="50"/>
      <c r="S410" s="50"/>
    </row>
    <row r="411" spans="1:28" x14ac:dyDescent="0.25">
      <c r="A411" s="85">
        <v>41122</v>
      </c>
      <c r="B411" s="1">
        <v>0.11200231481481482</v>
      </c>
      <c r="C411" s="89">
        <f t="shared" si="38"/>
        <v>41122.112002314818</v>
      </c>
      <c r="D411" s="82" t="s">
        <v>16</v>
      </c>
      <c r="E411" s="82">
        <v>1</v>
      </c>
      <c r="F411" s="82">
        <v>2.0299999999999998</v>
      </c>
      <c r="G411" s="82">
        <v>79.099999999999994</v>
      </c>
      <c r="H411" s="82">
        <v>1</v>
      </c>
      <c r="I411" s="82">
        <v>2</v>
      </c>
      <c r="J411" s="57">
        <f>VLOOKUP(I411,'Stratification Schemes'!$J$2:$L$3,2,TRUE)</f>
        <v>9.59</v>
      </c>
      <c r="K411" s="57">
        <f>VLOOKUP(I411,'Stratification Schemes'!$J$2:$L$3,3,TRUE)</f>
        <v>10.42</v>
      </c>
      <c r="L411" s="57">
        <f t="shared" si="39"/>
        <v>2</v>
      </c>
      <c r="M411" s="57" t="s">
        <v>44</v>
      </c>
    </row>
    <row r="412" spans="1:28" x14ac:dyDescent="0.25">
      <c r="A412" s="85">
        <v>41122</v>
      </c>
      <c r="B412" s="1">
        <v>0.12555555555555556</v>
      </c>
      <c r="C412" s="89">
        <f t="shared" si="38"/>
        <v>41122.125555555554</v>
      </c>
      <c r="D412" s="82" t="s">
        <v>16</v>
      </c>
      <c r="E412" s="82">
        <v>1</v>
      </c>
      <c r="F412" s="82">
        <v>2.19</v>
      </c>
      <c r="G412" s="82">
        <v>64.8</v>
      </c>
      <c r="H412" s="82">
        <v>1</v>
      </c>
      <c r="I412" s="82">
        <v>2</v>
      </c>
      <c r="J412" s="57">
        <f>VLOOKUP(I412,'Stratification Schemes'!$J$2:$L$3,2,TRUE)</f>
        <v>9.59</v>
      </c>
      <c r="K412" s="57">
        <f>VLOOKUP(I412,'Stratification Schemes'!$J$2:$L$3,3,TRUE)</f>
        <v>10.42</v>
      </c>
      <c r="L412" s="57">
        <f t="shared" si="39"/>
        <v>2</v>
      </c>
      <c r="M412" s="57" t="s">
        <v>44</v>
      </c>
      <c r="AB412" s="51"/>
    </row>
    <row r="413" spans="1:28" x14ac:dyDescent="0.25">
      <c r="A413" s="85">
        <v>41122</v>
      </c>
      <c r="B413" s="1">
        <v>0.12555555555555556</v>
      </c>
      <c r="C413" s="89">
        <f t="shared" si="38"/>
        <v>41122.125555555554</v>
      </c>
      <c r="D413" s="82" t="s">
        <v>16</v>
      </c>
      <c r="E413" s="82">
        <v>1</v>
      </c>
      <c r="F413" s="82">
        <v>2.0699999999999998</v>
      </c>
      <c r="G413" s="82">
        <v>75.7</v>
      </c>
      <c r="H413" s="82">
        <v>1</v>
      </c>
      <c r="I413" s="82">
        <v>2</v>
      </c>
      <c r="J413" s="57">
        <f>VLOOKUP(I413,'Stratification Schemes'!$J$2:$L$3,2,TRUE)</f>
        <v>9.59</v>
      </c>
      <c r="K413" s="57">
        <f>VLOOKUP(I413,'Stratification Schemes'!$J$2:$L$3,3,TRUE)</f>
        <v>10.42</v>
      </c>
      <c r="L413" s="57">
        <f t="shared" si="39"/>
        <v>2</v>
      </c>
      <c r="M413" s="57" t="s">
        <v>44</v>
      </c>
    </row>
    <row r="414" spans="1:28" x14ac:dyDescent="0.25">
      <c r="A414" s="85">
        <v>41122</v>
      </c>
      <c r="B414" s="1">
        <v>0.14738425925925927</v>
      </c>
      <c r="C414" s="89">
        <f t="shared" si="38"/>
        <v>41122.14738425926</v>
      </c>
      <c r="D414" s="82" t="s">
        <v>16</v>
      </c>
      <c r="E414" s="82">
        <v>1</v>
      </c>
      <c r="F414" s="82">
        <v>3.99</v>
      </c>
      <c r="G414" s="82">
        <v>62</v>
      </c>
      <c r="H414" s="82">
        <v>1</v>
      </c>
      <c r="I414" s="82">
        <v>2</v>
      </c>
      <c r="J414" s="57">
        <f>VLOOKUP(I414,'Stratification Schemes'!$J$2:$L$3,2,TRUE)</f>
        <v>9.59</v>
      </c>
      <c r="K414" s="57">
        <f>VLOOKUP(I414,'Stratification Schemes'!$J$2:$L$3,3,TRUE)</f>
        <v>10.42</v>
      </c>
      <c r="L414" s="57">
        <f t="shared" si="39"/>
        <v>2</v>
      </c>
      <c r="M414" s="57" t="s">
        <v>44</v>
      </c>
      <c r="R414" s="50"/>
      <c r="S414" s="50"/>
    </row>
    <row r="415" spans="1:28" x14ac:dyDescent="0.25">
      <c r="A415" s="85">
        <v>41122</v>
      </c>
      <c r="B415" s="1">
        <v>0.21454861111111112</v>
      </c>
      <c r="C415" s="89">
        <f t="shared" si="38"/>
        <v>41122.214548611111</v>
      </c>
      <c r="D415" s="82" t="s">
        <v>16</v>
      </c>
      <c r="E415" s="82">
        <v>1</v>
      </c>
      <c r="F415" s="82">
        <v>2.5099999999999998</v>
      </c>
      <c r="G415" s="82">
        <v>71.3</v>
      </c>
      <c r="H415" s="82">
        <v>1</v>
      </c>
      <c r="I415" s="82">
        <v>2</v>
      </c>
      <c r="J415" s="57">
        <f>VLOOKUP(I415,'Stratification Schemes'!$J$2:$L$3,2,TRUE)</f>
        <v>9.59</v>
      </c>
      <c r="K415" s="57">
        <f>VLOOKUP(I415,'Stratification Schemes'!$J$2:$L$3,3,TRUE)</f>
        <v>10.42</v>
      </c>
      <c r="L415" s="57">
        <f t="shared" si="39"/>
        <v>2</v>
      </c>
      <c r="M415" s="57" t="s">
        <v>44</v>
      </c>
      <c r="R415" s="50"/>
      <c r="S415" s="50"/>
    </row>
    <row r="416" spans="1:28" x14ac:dyDescent="0.25">
      <c r="A416" s="85">
        <v>41122</v>
      </c>
      <c r="B416" s="1">
        <v>0.23914351851851853</v>
      </c>
      <c r="C416" s="89">
        <f t="shared" si="38"/>
        <v>41122.23914351852</v>
      </c>
      <c r="D416" s="82" t="s">
        <v>16</v>
      </c>
      <c r="E416" s="82">
        <v>1</v>
      </c>
      <c r="F416" s="82">
        <v>2.0499999999999998</v>
      </c>
      <c r="G416" s="82">
        <v>83.4</v>
      </c>
      <c r="H416" s="82">
        <v>1</v>
      </c>
      <c r="I416" s="82">
        <v>2</v>
      </c>
      <c r="J416" s="57">
        <f>VLOOKUP(I416,'Stratification Schemes'!$J$2:$L$3,2,TRUE)</f>
        <v>9.59</v>
      </c>
      <c r="K416" s="57">
        <f>VLOOKUP(I416,'Stratification Schemes'!$J$2:$L$3,3,TRUE)</f>
        <v>10.42</v>
      </c>
      <c r="L416" s="57">
        <f t="shared" si="39"/>
        <v>2</v>
      </c>
      <c r="M416" s="57" t="s">
        <v>44</v>
      </c>
    </row>
    <row r="417" spans="1:28" x14ac:dyDescent="0.25">
      <c r="A417" s="85">
        <v>41122</v>
      </c>
      <c r="B417" s="1">
        <v>0.31420138888888888</v>
      </c>
      <c r="C417" s="89">
        <f t="shared" si="38"/>
        <v>41122.314201388886</v>
      </c>
      <c r="D417" s="82" t="s">
        <v>16</v>
      </c>
      <c r="E417" s="82">
        <v>1</v>
      </c>
      <c r="F417" s="82">
        <v>3.5</v>
      </c>
      <c r="G417" s="82">
        <v>66.400000000000006</v>
      </c>
      <c r="H417" s="82">
        <v>1</v>
      </c>
      <c r="I417" s="82">
        <v>2</v>
      </c>
      <c r="J417" s="57">
        <f>VLOOKUP(I417,'Stratification Schemes'!$J$2:$L$3,2,TRUE)</f>
        <v>9.59</v>
      </c>
      <c r="K417" s="57">
        <f>VLOOKUP(I417,'Stratification Schemes'!$J$2:$L$3,3,TRUE)</f>
        <v>10.42</v>
      </c>
      <c r="L417" s="57">
        <f t="shared" si="39"/>
        <v>2</v>
      </c>
      <c r="M417" s="57" t="s">
        <v>44</v>
      </c>
      <c r="AB417" s="51"/>
    </row>
    <row r="418" spans="1:28" x14ac:dyDescent="0.25">
      <c r="A418" s="85">
        <v>41122</v>
      </c>
      <c r="B418" s="1">
        <v>0.34340277777777778</v>
      </c>
      <c r="C418" s="89">
        <f t="shared" si="38"/>
        <v>41122.343402777777</v>
      </c>
      <c r="D418" s="82" t="s">
        <v>16</v>
      </c>
      <c r="E418" s="82">
        <v>1</v>
      </c>
      <c r="F418" s="82">
        <v>3.82</v>
      </c>
      <c r="G418" s="82">
        <v>76.099999999999994</v>
      </c>
      <c r="H418" s="82">
        <v>1</v>
      </c>
      <c r="I418" s="82">
        <v>2</v>
      </c>
      <c r="J418" s="57">
        <f>VLOOKUP(I418,'Stratification Schemes'!$J$2:$L$3,2,TRUE)</f>
        <v>9.59</v>
      </c>
      <c r="K418" s="57">
        <f>VLOOKUP(I418,'Stratification Schemes'!$J$2:$L$3,3,TRUE)</f>
        <v>10.42</v>
      </c>
      <c r="L418" s="57">
        <f t="shared" si="39"/>
        <v>2</v>
      </c>
      <c r="M418" s="57" t="s">
        <v>44</v>
      </c>
    </row>
    <row r="419" spans="1:28" x14ac:dyDescent="0.25">
      <c r="A419" s="85">
        <v>41122</v>
      </c>
      <c r="B419" s="1">
        <v>0.36083333333333334</v>
      </c>
      <c r="C419" s="89">
        <f t="shared" si="38"/>
        <v>41122.360833333332</v>
      </c>
      <c r="D419" s="82" t="s">
        <v>16</v>
      </c>
      <c r="E419" s="82">
        <v>1</v>
      </c>
      <c r="F419" s="82">
        <v>5.35</v>
      </c>
      <c r="G419" s="82">
        <v>41</v>
      </c>
      <c r="H419" s="82">
        <v>1</v>
      </c>
      <c r="I419" s="82">
        <v>2</v>
      </c>
      <c r="J419" s="57">
        <f>VLOOKUP(I419,'Stratification Schemes'!$J$2:$L$3,2,TRUE)</f>
        <v>9.59</v>
      </c>
      <c r="K419" s="57">
        <f>VLOOKUP(I419,'Stratification Schemes'!$J$2:$L$3,3,TRUE)</f>
        <v>10.42</v>
      </c>
      <c r="L419" s="57">
        <f t="shared" si="39"/>
        <v>2</v>
      </c>
      <c r="M419" s="57" t="s">
        <v>44</v>
      </c>
      <c r="R419" s="50"/>
      <c r="S419" s="50"/>
    </row>
    <row r="420" spans="1:28" x14ac:dyDescent="0.25">
      <c r="A420" s="85">
        <v>41122</v>
      </c>
      <c r="B420" s="1">
        <v>0.3767361111111111</v>
      </c>
      <c r="C420" s="89">
        <f t="shared" si="38"/>
        <v>41122.376736111109</v>
      </c>
      <c r="D420" s="82" t="s">
        <v>16</v>
      </c>
      <c r="E420" s="82">
        <v>1</v>
      </c>
      <c r="F420" s="82">
        <v>1.88</v>
      </c>
      <c r="G420" s="82">
        <v>74.5</v>
      </c>
      <c r="H420" s="82">
        <v>1</v>
      </c>
      <c r="I420" s="82">
        <v>2</v>
      </c>
      <c r="J420" s="57">
        <f>VLOOKUP(I420,'Stratification Schemes'!$J$2:$L$3,2,TRUE)</f>
        <v>9.59</v>
      </c>
      <c r="K420" s="57">
        <f>VLOOKUP(I420,'Stratification Schemes'!$J$2:$L$3,3,TRUE)</f>
        <v>10.42</v>
      </c>
      <c r="L420" s="57">
        <f t="shared" si="39"/>
        <v>2</v>
      </c>
      <c r="M420" s="57" t="s">
        <v>44</v>
      </c>
      <c r="R420" s="50"/>
      <c r="S420" s="50"/>
    </row>
    <row r="421" spans="1:28" x14ac:dyDescent="0.25">
      <c r="A421" s="85">
        <v>41122</v>
      </c>
      <c r="B421" s="1">
        <v>0.37825231481481486</v>
      </c>
      <c r="C421" s="89">
        <f t="shared" si="38"/>
        <v>41122.378252314818</v>
      </c>
      <c r="D421" s="82" t="s">
        <v>16</v>
      </c>
      <c r="E421" s="82">
        <v>1</v>
      </c>
      <c r="F421" s="82">
        <v>2.5499999999999998</v>
      </c>
      <c r="G421" s="82">
        <v>80.8</v>
      </c>
      <c r="H421" s="82">
        <v>1</v>
      </c>
      <c r="I421" s="82">
        <v>2</v>
      </c>
      <c r="J421" s="57">
        <f>VLOOKUP(I421,'Stratification Schemes'!$J$2:$L$3,2,TRUE)</f>
        <v>9.59</v>
      </c>
      <c r="K421" s="57">
        <f>VLOOKUP(I421,'Stratification Schemes'!$J$2:$L$3,3,TRUE)</f>
        <v>10.42</v>
      </c>
      <c r="L421" s="57">
        <f t="shared" si="39"/>
        <v>2</v>
      </c>
      <c r="M421" s="57" t="s">
        <v>44</v>
      </c>
    </row>
    <row r="422" spans="1:28" x14ac:dyDescent="0.25">
      <c r="A422" s="85">
        <v>41122</v>
      </c>
      <c r="B422" s="1">
        <v>0.38164351851851852</v>
      </c>
      <c r="C422" s="89">
        <f t="shared" si="38"/>
        <v>41122.381643518522</v>
      </c>
      <c r="D422" s="82" t="s">
        <v>16</v>
      </c>
      <c r="E422" s="82">
        <v>1</v>
      </c>
      <c r="F422" s="82">
        <v>2.42</v>
      </c>
      <c r="G422" s="82">
        <v>113.1</v>
      </c>
      <c r="H422" s="82">
        <v>1</v>
      </c>
      <c r="I422" s="82">
        <v>2</v>
      </c>
      <c r="J422" s="57">
        <f>VLOOKUP(I422,'Stratification Schemes'!$J$2:$L$3,2,TRUE)</f>
        <v>9.59</v>
      </c>
      <c r="K422" s="57">
        <f>VLOOKUP(I422,'Stratification Schemes'!$J$2:$L$3,3,TRUE)</f>
        <v>10.42</v>
      </c>
      <c r="L422" s="57">
        <f t="shared" si="39"/>
        <v>2</v>
      </c>
      <c r="M422" s="57" t="s">
        <v>44</v>
      </c>
      <c r="AB422" s="51"/>
    </row>
    <row r="423" spans="1:28" x14ac:dyDescent="0.25">
      <c r="A423" s="85">
        <v>41122</v>
      </c>
      <c r="B423" s="1">
        <v>0.38224537037037037</v>
      </c>
      <c r="C423" s="89">
        <f t="shared" si="38"/>
        <v>41122.382245370369</v>
      </c>
      <c r="D423" s="82" t="s">
        <v>16</v>
      </c>
      <c r="E423" s="82">
        <v>1</v>
      </c>
      <c r="F423" s="82">
        <v>1.78</v>
      </c>
      <c r="G423" s="82">
        <v>91.9</v>
      </c>
      <c r="H423" s="82">
        <v>1</v>
      </c>
      <c r="I423" s="82">
        <v>2</v>
      </c>
      <c r="J423" s="57">
        <f>VLOOKUP(I423,'Stratification Schemes'!$J$2:$L$3,2,TRUE)</f>
        <v>9.59</v>
      </c>
      <c r="K423" s="57">
        <f>VLOOKUP(I423,'Stratification Schemes'!$J$2:$L$3,3,TRUE)</f>
        <v>10.42</v>
      </c>
      <c r="L423" s="57">
        <f t="shared" si="39"/>
        <v>2</v>
      </c>
      <c r="M423" s="57" t="s">
        <v>44</v>
      </c>
    </row>
    <row r="424" spans="1:28" x14ac:dyDescent="0.25">
      <c r="A424" s="85">
        <v>41122</v>
      </c>
      <c r="B424" s="1">
        <v>0.38469907407407411</v>
      </c>
      <c r="C424" s="89">
        <f t="shared" si="38"/>
        <v>41122.384699074071</v>
      </c>
      <c r="D424" s="82" t="s">
        <v>16</v>
      </c>
      <c r="E424" s="82">
        <v>1</v>
      </c>
      <c r="F424" s="82">
        <v>1.35</v>
      </c>
      <c r="G424" s="82">
        <v>86.3</v>
      </c>
      <c r="H424" s="82">
        <v>1</v>
      </c>
      <c r="I424" s="82">
        <v>2</v>
      </c>
      <c r="J424" s="57">
        <f>VLOOKUP(I424,'Stratification Schemes'!$J$2:$L$3,2,TRUE)</f>
        <v>9.59</v>
      </c>
      <c r="K424" s="57">
        <f>VLOOKUP(I424,'Stratification Schemes'!$J$2:$L$3,3,TRUE)</f>
        <v>10.42</v>
      </c>
      <c r="L424" s="57">
        <f t="shared" si="39"/>
        <v>2</v>
      </c>
      <c r="M424" s="57" t="s">
        <v>44</v>
      </c>
      <c r="R424" s="50"/>
      <c r="S424" s="50"/>
    </row>
    <row r="425" spans="1:28" x14ac:dyDescent="0.25">
      <c r="A425" s="85">
        <v>41122</v>
      </c>
      <c r="B425" s="1">
        <v>0.39694444444444449</v>
      </c>
      <c r="C425" s="89">
        <f t="shared" si="38"/>
        <v>41122.396944444445</v>
      </c>
      <c r="D425" s="82" t="s">
        <v>16</v>
      </c>
      <c r="E425" s="82">
        <v>1</v>
      </c>
      <c r="F425" s="82">
        <v>1.63</v>
      </c>
      <c r="G425" s="82">
        <v>91.5</v>
      </c>
      <c r="H425" s="82">
        <v>1</v>
      </c>
      <c r="I425" s="82">
        <v>2</v>
      </c>
      <c r="J425" s="57">
        <f>VLOOKUP(I425,'Stratification Schemes'!$J$2:$L$3,2,TRUE)</f>
        <v>9.59</v>
      </c>
      <c r="K425" s="57">
        <f>VLOOKUP(I425,'Stratification Schemes'!$J$2:$L$3,3,TRUE)</f>
        <v>10.42</v>
      </c>
      <c r="L425" s="57">
        <f t="shared" si="39"/>
        <v>2</v>
      </c>
      <c r="M425" s="57" t="s">
        <v>44</v>
      </c>
      <c r="R425" s="50"/>
      <c r="S425" s="50"/>
    </row>
    <row r="426" spans="1:28" x14ac:dyDescent="0.25">
      <c r="A426" s="85">
        <v>41122</v>
      </c>
      <c r="B426" s="1">
        <v>0.39769675925925929</v>
      </c>
      <c r="C426" s="89">
        <f t="shared" si="38"/>
        <v>41122.397696759261</v>
      </c>
      <c r="D426" s="82" t="s">
        <v>16</v>
      </c>
      <c r="E426" s="82">
        <v>1</v>
      </c>
      <c r="F426" s="82">
        <v>3.21</v>
      </c>
      <c r="G426" s="82">
        <v>79.599999999999994</v>
      </c>
      <c r="H426" s="82">
        <v>1</v>
      </c>
      <c r="I426" s="82">
        <v>2</v>
      </c>
      <c r="J426" s="57">
        <f>VLOOKUP(I426,'Stratification Schemes'!$J$2:$L$3,2,TRUE)</f>
        <v>9.59</v>
      </c>
      <c r="K426" s="57">
        <f>VLOOKUP(I426,'Stratification Schemes'!$J$2:$L$3,3,TRUE)</f>
        <v>10.42</v>
      </c>
      <c r="L426" s="57">
        <f t="shared" si="39"/>
        <v>2</v>
      </c>
      <c r="M426" s="57" t="s">
        <v>44</v>
      </c>
    </row>
    <row r="427" spans="1:28" x14ac:dyDescent="0.25">
      <c r="A427" s="85">
        <v>41122</v>
      </c>
      <c r="B427" s="1">
        <v>0.39969907407407407</v>
      </c>
      <c r="C427" s="89">
        <f t="shared" si="38"/>
        <v>41122.399699074071</v>
      </c>
      <c r="D427" s="82" t="s">
        <v>16</v>
      </c>
      <c r="E427" s="82">
        <v>1</v>
      </c>
      <c r="F427" s="82">
        <v>2.56</v>
      </c>
      <c r="G427" s="82">
        <v>76.900000000000006</v>
      </c>
      <c r="H427" s="82">
        <v>1</v>
      </c>
      <c r="I427" s="82">
        <v>2</v>
      </c>
      <c r="J427" s="57">
        <f>VLOOKUP(I427,'Stratification Schemes'!$J$2:$L$3,2,TRUE)</f>
        <v>9.59</v>
      </c>
      <c r="K427" s="57">
        <f>VLOOKUP(I427,'Stratification Schemes'!$J$2:$L$3,3,TRUE)</f>
        <v>10.42</v>
      </c>
      <c r="L427" s="57">
        <f t="shared" si="39"/>
        <v>2</v>
      </c>
      <c r="M427" s="57" t="s">
        <v>44</v>
      </c>
      <c r="AB427" s="51"/>
    </row>
    <row r="428" spans="1:28" x14ac:dyDescent="0.25">
      <c r="A428" s="85">
        <v>41122</v>
      </c>
      <c r="B428" s="1">
        <v>0.42606481481481479</v>
      </c>
      <c r="C428" s="89">
        <f t="shared" si="38"/>
        <v>41122.426064814812</v>
      </c>
      <c r="D428" s="82" t="s">
        <v>16</v>
      </c>
      <c r="E428" s="82">
        <v>1</v>
      </c>
      <c r="F428" s="82">
        <v>2.13</v>
      </c>
      <c r="G428" s="82">
        <v>74</v>
      </c>
      <c r="H428" s="82">
        <v>1</v>
      </c>
      <c r="I428" s="82">
        <v>2</v>
      </c>
      <c r="J428" s="57">
        <f>VLOOKUP(I428,'Stratification Schemes'!$J$2:$L$3,2,TRUE)</f>
        <v>9.59</v>
      </c>
      <c r="K428" s="57">
        <f>VLOOKUP(I428,'Stratification Schemes'!$J$2:$L$3,3,TRUE)</f>
        <v>10.42</v>
      </c>
      <c r="L428" s="57">
        <f t="shared" si="39"/>
        <v>2</v>
      </c>
      <c r="M428" s="57" t="s">
        <v>44</v>
      </c>
    </row>
    <row r="429" spans="1:28" x14ac:dyDescent="0.25">
      <c r="A429" s="85">
        <v>41122</v>
      </c>
      <c r="B429" s="1">
        <v>0.42630787037037038</v>
      </c>
      <c r="C429" s="89">
        <f t="shared" si="38"/>
        <v>41122.426307870373</v>
      </c>
      <c r="D429" s="82" t="s">
        <v>16</v>
      </c>
      <c r="E429" s="82">
        <v>1</v>
      </c>
      <c r="F429" s="82">
        <v>1.88</v>
      </c>
      <c r="G429" s="82">
        <v>84.1</v>
      </c>
      <c r="H429" s="82">
        <v>1</v>
      </c>
      <c r="I429" s="82">
        <v>2</v>
      </c>
      <c r="J429" s="57">
        <f>VLOOKUP(I429,'Stratification Schemes'!$J$2:$L$3,2,TRUE)</f>
        <v>9.59</v>
      </c>
      <c r="K429" s="57">
        <f>VLOOKUP(I429,'Stratification Schemes'!$J$2:$L$3,3,TRUE)</f>
        <v>10.42</v>
      </c>
      <c r="L429" s="57">
        <f t="shared" si="39"/>
        <v>2</v>
      </c>
      <c r="M429" s="57" t="s">
        <v>44</v>
      </c>
      <c r="R429" s="50"/>
      <c r="S429" s="50"/>
    </row>
    <row r="430" spans="1:28" x14ac:dyDescent="0.25">
      <c r="A430" s="85">
        <v>41122</v>
      </c>
      <c r="B430" s="1">
        <v>0.4654861111111111</v>
      </c>
      <c r="C430" s="89">
        <f t="shared" si="38"/>
        <v>41122.465486111112</v>
      </c>
      <c r="D430" s="82" t="s">
        <v>16</v>
      </c>
      <c r="E430" s="82">
        <v>1</v>
      </c>
      <c r="F430" s="82">
        <v>1.56</v>
      </c>
      <c r="G430" s="82">
        <v>80.900000000000006</v>
      </c>
      <c r="H430" s="82">
        <v>1</v>
      </c>
      <c r="I430" s="82">
        <v>2</v>
      </c>
      <c r="J430" s="57">
        <f>VLOOKUP(I430,'Stratification Schemes'!$J$2:$L$3,2,TRUE)</f>
        <v>9.59</v>
      </c>
      <c r="K430" s="57">
        <f>VLOOKUP(I430,'Stratification Schemes'!$J$2:$L$3,3,TRUE)</f>
        <v>10.42</v>
      </c>
      <c r="L430" s="57">
        <f t="shared" si="39"/>
        <v>2</v>
      </c>
      <c r="M430" s="57" t="s">
        <v>44</v>
      </c>
      <c r="R430" s="50"/>
      <c r="S430" s="50"/>
    </row>
    <row r="431" spans="1:28" x14ac:dyDescent="0.25">
      <c r="A431" s="85">
        <v>41122</v>
      </c>
      <c r="B431" s="1">
        <v>0.46634259259259259</v>
      </c>
      <c r="C431" s="89">
        <f t="shared" si="38"/>
        <v>41122.46634259259</v>
      </c>
      <c r="D431" s="82" t="s">
        <v>16</v>
      </c>
      <c r="E431" s="82">
        <v>1</v>
      </c>
      <c r="F431" s="82">
        <v>2.4500000000000002</v>
      </c>
      <c r="G431" s="82">
        <v>80.2</v>
      </c>
      <c r="H431" s="82">
        <v>1</v>
      </c>
      <c r="I431" s="82">
        <v>2</v>
      </c>
      <c r="J431" s="57">
        <f>VLOOKUP(I431,'Stratification Schemes'!$J$2:$L$3,2,TRUE)</f>
        <v>9.59</v>
      </c>
      <c r="K431" s="57">
        <f>VLOOKUP(I431,'Stratification Schemes'!$J$2:$L$3,3,TRUE)</f>
        <v>10.42</v>
      </c>
      <c r="L431" s="57">
        <f t="shared" si="39"/>
        <v>2</v>
      </c>
      <c r="M431" s="57" t="s">
        <v>44</v>
      </c>
    </row>
    <row r="432" spans="1:28" x14ac:dyDescent="0.25">
      <c r="A432" s="85">
        <v>41122</v>
      </c>
      <c r="B432" s="1">
        <v>0.46836805555555555</v>
      </c>
      <c r="C432" s="89">
        <f t="shared" si="38"/>
        <v>41122.468368055554</v>
      </c>
      <c r="D432" s="82" t="s">
        <v>16</v>
      </c>
      <c r="E432" s="82">
        <v>1</v>
      </c>
      <c r="F432" s="82">
        <v>2.34</v>
      </c>
      <c r="G432" s="82">
        <v>86.2</v>
      </c>
      <c r="H432" s="82">
        <v>1</v>
      </c>
      <c r="I432" s="82">
        <v>2</v>
      </c>
      <c r="J432" s="57">
        <f>VLOOKUP(I432,'Stratification Schemes'!$J$2:$L$3,2,TRUE)</f>
        <v>9.59</v>
      </c>
      <c r="K432" s="57">
        <f>VLOOKUP(I432,'Stratification Schemes'!$J$2:$L$3,3,TRUE)</f>
        <v>10.42</v>
      </c>
      <c r="L432" s="57">
        <f t="shared" si="39"/>
        <v>2</v>
      </c>
      <c r="M432" s="57" t="s">
        <v>44</v>
      </c>
      <c r="AB432" s="51"/>
    </row>
    <row r="433" spans="1:28" x14ac:dyDescent="0.25">
      <c r="A433" s="85">
        <v>41122</v>
      </c>
      <c r="B433" s="1">
        <v>0.47945601851851855</v>
      </c>
      <c r="C433" s="89">
        <f t="shared" si="38"/>
        <v>41122.479456018518</v>
      </c>
      <c r="D433" s="82" t="s">
        <v>16</v>
      </c>
      <c r="E433" s="82">
        <v>1</v>
      </c>
      <c r="F433" s="82">
        <v>1.89</v>
      </c>
      <c r="G433" s="82">
        <v>81.400000000000006</v>
      </c>
      <c r="H433" s="82">
        <v>1</v>
      </c>
      <c r="I433" s="82">
        <v>2</v>
      </c>
      <c r="J433" s="57">
        <f>VLOOKUP(I433,'Stratification Schemes'!$J$2:$L$3,2,TRUE)</f>
        <v>9.59</v>
      </c>
      <c r="K433" s="57">
        <f>VLOOKUP(I433,'Stratification Schemes'!$J$2:$L$3,3,TRUE)</f>
        <v>10.42</v>
      </c>
      <c r="L433" s="57">
        <f t="shared" si="39"/>
        <v>2</v>
      </c>
      <c r="M433" s="57" t="s">
        <v>44</v>
      </c>
    </row>
    <row r="434" spans="1:28" x14ac:dyDescent="0.25">
      <c r="A434" s="85">
        <v>41122</v>
      </c>
      <c r="B434" s="1">
        <v>0.48550925925925931</v>
      </c>
      <c r="C434" s="89">
        <f t="shared" si="38"/>
        <v>41122.485509259262</v>
      </c>
      <c r="D434" s="82" t="s">
        <v>16</v>
      </c>
      <c r="E434" s="82">
        <v>1</v>
      </c>
      <c r="F434" s="82">
        <v>3.11</v>
      </c>
      <c r="G434" s="82">
        <v>85.1</v>
      </c>
      <c r="H434" s="82">
        <v>1</v>
      </c>
      <c r="I434" s="82">
        <v>2</v>
      </c>
      <c r="J434" s="57">
        <f>VLOOKUP(I434,'Stratification Schemes'!$J$2:$L$3,2,TRUE)</f>
        <v>9.59</v>
      </c>
      <c r="K434" s="57">
        <f>VLOOKUP(I434,'Stratification Schemes'!$J$2:$L$3,3,TRUE)</f>
        <v>10.42</v>
      </c>
      <c r="L434" s="57">
        <f t="shared" si="39"/>
        <v>2</v>
      </c>
      <c r="M434" s="57" t="s">
        <v>44</v>
      </c>
      <c r="R434" s="50"/>
      <c r="S434" s="50"/>
    </row>
    <row r="435" spans="1:28" x14ac:dyDescent="0.25">
      <c r="A435" s="85">
        <v>41122</v>
      </c>
      <c r="B435" s="1">
        <v>0.50111111111111117</v>
      </c>
      <c r="C435" s="89">
        <f t="shared" si="38"/>
        <v>41122.501111111109</v>
      </c>
      <c r="D435" s="82" t="s">
        <v>16</v>
      </c>
      <c r="E435" s="82">
        <v>1</v>
      </c>
      <c r="F435" s="82">
        <v>1.39</v>
      </c>
      <c r="G435" s="82">
        <v>78.599999999999994</v>
      </c>
      <c r="H435" s="82">
        <v>1</v>
      </c>
      <c r="I435" s="82">
        <v>2</v>
      </c>
      <c r="J435" s="57">
        <f>VLOOKUP(I435,'Stratification Schemes'!$J$2:$L$3,2,TRUE)</f>
        <v>9.59</v>
      </c>
      <c r="K435" s="57">
        <f>VLOOKUP(I435,'Stratification Schemes'!$J$2:$L$3,3,TRUE)</f>
        <v>10.42</v>
      </c>
      <c r="L435" s="57">
        <f t="shared" si="39"/>
        <v>2</v>
      </c>
      <c r="M435" s="57" t="s">
        <v>44</v>
      </c>
      <c r="R435" s="50"/>
      <c r="S435" s="50"/>
    </row>
    <row r="436" spans="1:28" x14ac:dyDescent="0.25">
      <c r="A436" s="85">
        <v>41122</v>
      </c>
      <c r="B436" s="1">
        <v>0.52315972222222229</v>
      </c>
      <c r="C436" s="89">
        <f t="shared" si="38"/>
        <v>41122.523159722223</v>
      </c>
      <c r="D436" s="82" t="s">
        <v>16</v>
      </c>
      <c r="E436" s="82">
        <v>1</v>
      </c>
      <c r="F436" s="82">
        <v>2.13</v>
      </c>
      <c r="G436" s="82">
        <v>63.2</v>
      </c>
      <c r="H436" s="82">
        <v>1</v>
      </c>
      <c r="I436" s="82">
        <v>2</v>
      </c>
      <c r="J436" s="57">
        <f>VLOOKUP(I436,'Stratification Schemes'!$J$2:$L$3,2,TRUE)</f>
        <v>9.59</v>
      </c>
      <c r="K436" s="57">
        <f>VLOOKUP(I436,'Stratification Schemes'!$J$2:$L$3,3,TRUE)</f>
        <v>10.42</v>
      </c>
      <c r="L436" s="57">
        <f t="shared" si="39"/>
        <v>2</v>
      </c>
      <c r="M436" s="57" t="s">
        <v>44</v>
      </c>
    </row>
    <row r="437" spans="1:28" x14ac:dyDescent="0.25">
      <c r="A437" s="85">
        <v>41122</v>
      </c>
      <c r="B437" s="1">
        <v>0.52878472222222228</v>
      </c>
      <c r="C437" s="89">
        <f t="shared" si="38"/>
        <v>41122.528784722221</v>
      </c>
      <c r="D437" s="82" t="s">
        <v>16</v>
      </c>
      <c r="E437" s="82">
        <v>1</v>
      </c>
      <c r="F437" s="82">
        <v>2.83</v>
      </c>
      <c r="G437" s="82">
        <v>66.3</v>
      </c>
      <c r="H437" s="82">
        <v>1</v>
      </c>
      <c r="I437" s="82">
        <v>2</v>
      </c>
      <c r="J437" s="57">
        <f>VLOOKUP(I437,'Stratification Schemes'!$J$2:$L$3,2,TRUE)</f>
        <v>9.59</v>
      </c>
      <c r="K437" s="57">
        <f>VLOOKUP(I437,'Stratification Schemes'!$J$2:$L$3,3,TRUE)</f>
        <v>10.42</v>
      </c>
      <c r="L437" s="57">
        <f t="shared" si="39"/>
        <v>2</v>
      </c>
      <c r="M437" s="57" t="s">
        <v>44</v>
      </c>
      <c r="AB437" s="51"/>
    </row>
    <row r="438" spans="1:28" x14ac:dyDescent="0.25">
      <c r="A438" s="85">
        <v>41122</v>
      </c>
      <c r="B438" s="1">
        <v>0.54584490740740743</v>
      </c>
      <c r="C438" s="89">
        <f t="shared" si="38"/>
        <v>41122.545844907407</v>
      </c>
      <c r="D438" s="82" t="s">
        <v>16</v>
      </c>
      <c r="E438" s="82">
        <v>1</v>
      </c>
      <c r="F438" s="82">
        <v>2.0499999999999998</v>
      </c>
      <c r="G438" s="82">
        <v>90.2</v>
      </c>
      <c r="H438" s="82">
        <v>1</v>
      </c>
      <c r="I438" s="82">
        <v>2</v>
      </c>
      <c r="J438" s="57">
        <f>VLOOKUP(I438,'Stratification Schemes'!$J$2:$L$3,2,TRUE)</f>
        <v>9.59</v>
      </c>
      <c r="K438" s="57">
        <f>VLOOKUP(I438,'Stratification Schemes'!$J$2:$L$3,3,TRUE)</f>
        <v>10.42</v>
      </c>
      <c r="L438" s="57">
        <f t="shared" si="39"/>
        <v>2</v>
      </c>
      <c r="M438" s="57" t="s">
        <v>44</v>
      </c>
    </row>
    <row r="439" spans="1:28" x14ac:dyDescent="0.25">
      <c r="A439" s="85">
        <v>41122</v>
      </c>
      <c r="B439" s="1">
        <v>0.54653935185185187</v>
      </c>
      <c r="C439" s="89">
        <f t="shared" si="38"/>
        <v>41122.546539351853</v>
      </c>
      <c r="D439" s="82" t="s">
        <v>16</v>
      </c>
      <c r="E439" s="82">
        <v>1</v>
      </c>
      <c r="F439" s="82">
        <v>1.87</v>
      </c>
      <c r="G439" s="82">
        <v>77.599999999999994</v>
      </c>
      <c r="H439" s="82">
        <v>1</v>
      </c>
      <c r="I439" s="82">
        <v>2</v>
      </c>
      <c r="J439" s="57">
        <f>VLOOKUP(I439,'Stratification Schemes'!$J$2:$L$3,2,TRUE)</f>
        <v>9.59</v>
      </c>
      <c r="K439" s="57">
        <f>VLOOKUP(I439,'Stratification Schemes'!$J$2:$L$3,3,TRUE)</f>
        <v>10.42</v>
      </c>
      <c r="L439" s="57">
        <f t="shared" si="39"/>
        <v>2</v>
      </c>
      <c r="M439" s="57" t="s">
        <v>44</v>
      </c>
      <c r="R439" s="50"/>
      <c r="S439" s="50"/>
    </row>
    <row r="440" spans="1:28" x14ac:dyDescent="0.25">
      <c r="A440" s="85">
        <v>41122</v>
      </c>
      <c r="B440" s="1">
        <v>0.54710648148148155</v>
      </c>
      <c r="C440" s="89">
        <f t="shared" si="38"/>
        <v>41122.547106481485</v>
      </c>
      <c r="D440" s="82" t="s">
        <v>16</v>
      </c>
      <c r="E440" s="82">
        <v>1</v>
      </c>
      <c r="F440" s="82">
        <v>7.1</v>
      </c>
      <c r="G440" s="82">
        <v>55.5</v>
      </c>
      <c r="H440" s="82">
        <v>1</v>
      </c>
      <c r="I440" s="82">
        <v>2</v>
      </c>
      <c r="J440" s="57">
        <f>VLOOKUP(I440,'Stratification Schemes'!$J$2:$L$3,2,TRUE)</f>
        <v>9.59</v>
      </c>
      <c r="K440" s="57">
        <f>VLOOKUP(I440,'Stratification Schemes'!$J$2:$L$3,3,TRUE)</f>
        <v>10.42</v>
      </c>
      <c r="L440" s="57">
        <f t="shared" si="39"/>
        <v>2</v>
      </c>
      <c r="M440" s="57" t="s">
        <v>44</v>
      </c>
      <c r="R440" s="50"/>
      <c r="S440" s="50"/>
    </row>
    <row r="441" spans="1:28" x14ac:dyDescent="0.25">
      <c r="A441" s="85">
        <v>41122</v>
      </c>
      <c r="B441" s="1">
        <v>0.56709490740740742</v>
      </c>
      <c r="C441" s="89">
        <f t="shared" si="38"/>
        <v>41122.567094907405</v>
      </c>
      <c r="D441" s="82" t="s">
        <v>16</v>
      </c>
      <c r="E441" s="82">
        <v>1</v>
      </c>
      <c r="F441" s="82">
        <v>5.7</v>
      </c>
      <c r="G441" s="82">
        <v>54.3</v>
      </c>
      <c r="H441" s="82">
        <v>1</v>
      </c>
      <c r="I441" s="82">
        <v>2</v>
      </c>
      <c r="J441" s="57">
        <f>VLOOKUP(I441,'Stratification Schemes'!$J$2:$L$3,2,TRUE)</f>
        <v>9.59</v>
      </c>
      <c r="K441" s="57">
        <f>VLOOKUP(I441,'Stratification Schemes'!$J$2:$L$3,3,TRUE)</f>
        <v>10.42</v>
      </c>
      <c r="L441" s="57">
        <f t="shared" si="39"/>
        <v>2</v>
      </c>
      <c r="M441" s="57" t="s">
        <v>44</v>
      </c>
    </row>
    <row r="442" spans="1:28" x14ac:dyDescent="0.25">
      <c r="A442" s="85">
        <v>41122</v>
      </c>
      <c r="B442" s="1">
        <v>0.56836805555555558</v>
      </c>
      <c r="C442" s="89">
        <f t="shared" si="38"/>
        <v>41122.568368055552</v>
      </c>
      <c r="D442" s="82" t="s">
        <v>16</v>
      </c>
      <c r="E442" s="82">
        <v>1</v>
      </c>
      <c r="F442" s="82">
        <v>3</v>
      </c>
      <c r="G442" s="82">
        <v>65.900000000000006</v>
      </c>
      <c r="H442" s="82">
        <v>1</v>
      </c>
      <c r="I442" s="82">
        <v>2</v>
      </c>
      <c r="J442" s="57">
        <f>VLOOKUP(I442,'Stratification Schemes'!$J$2:$L$3,2,TRUE)</f>
        <v>9.59</v>
      </c>
      <c r="K442" s="57">
        <f>VLOOKUP(I442,'Stratification Schemes'!$J$2:$L$3,3,TRUE)</f>
        <v>10.42</v>
      </c>
      <c r="L442" s="57">
        <f t="shared" si="39"/>
        <v>2</v>
      </c>
      <c r="M442" s="57" t="s">
        <v>44</v>
      </c>
      <c r="AB442" s="51"/>
    </row>
    <row r="443" spans="1:28" x14ac:dyDescent="0.25">
      <c r="A443" s="85">
        <v>41122</v>
      </c>
      <c r="B443" s="1">
        <v>0.5685069444444445</v>
      </c>
      <c r="C443" s="89">
        <f t="shared" si="38"/>
        <v>41122.568506944444</v>
      </c>
      <c r="D443" s="82" t="s">
        <v>16</v>
      </c>
      <c r="E443" s="82">
        <v>1</v>
      </c>
      <c r="F443" s="82">
        <v>1.98</v>
      </c>
      <c r="G443" s="82">
        <v>77.8</v>
      </c>
      <c r="H443" s="82">
        <v>1</v>
      </c>
      <c r="I443" s="82">
        <v>2</v>
      </c>
      <c r="J443" s="57">
        <f>VLOOKUP(I443,'Stratification Schemes'!$J$2:$L$3,2,TRUE)</f>
        <v>9.59</v>
      </c>
      <c r="K443" s="57">
        <f>VLOOKUP(I443,'Stratification Schemes'!$J$2:$L$3,3,TRUE)</f>
        <v>10.42</v>
      </c>
      <c r="L443" s="57">
        <f t="shared" si="39"/>
        <v>2</v>
      </c>
      <c r="M443" s="57" t="s">
        <v>44</v>
      </c>
    </row>
    <row r="444" spans="1:28" x14ac:dyDescent="0.25">
      <c r="A444" s="85">
        <v>41122</v>
      </c>
      <c r="B444" s="1">
        <v>0.57222222222222219</v>
      </c>
      <c r="C444" s="89">
        <f t="shared" si="38"/>
        <v>41122.572222222225</v>
      </c>
      <c r="D444" s="82" t="s">
        <v>16</v>
      </c>
      <c r="E444" s="82">
        <v>1</v>
      </c>
      <c r="F444" s="82">
        <v>2.34</v>
      </c>
      <c r="G444" s="82">
        <v>76</v>
      </c>
      <c r="H444" s="82">
        <v>1</v>
      </c>
      <c r="I444" s="82">
        <v>2</v>
      </c>
      <c r="J444" s="57">
        <f>VLOOKUP(I444,'Stratification Schemes'!$J$2:$L$3,2,TRUE)</f>
        <v>9.59</v>
      </c>
      <c r="K444" s="57">
        <f>VLOOKUP(I444,'Stratification Schemes'!$J$2:$L$3,3,TRUE)</f>
        <v>10.42</v>
      </c>
      <c r="L444" s="57">
        <f t="shared" si="39"/>
        <v>2</v>
      </c>
      <c r="M444" s="57" t="s">
        <v>44</v>
      </c>
      <c r="R444" s="50"/>
      <c r="S444" s="50"/>
    </row>
    <row r="445" spans="1:28" x14ac:dyDescent="0.25">
      <c r="A445" s="85">
        <v>41122</v>
      </c>
      <c r="B445" s="1">
        <v>0.59046296296296297</v>
      </c>
      <c r="C445" s="89">
        <f t="shared" si="38"/>
        <v>41122.590462962966</v>
      </c>
      <c r="D445" s="82" t="s">
        <v>16</v>
      </c>
      <c r="E445" s="82">
        <v>1</v>
      </c>
      <c r="F445" s="82">
        <v>2.06</v>
      </c>
      <c r="G445" s="82">
        <v>87.2</v>
      </c>
      <c r="H445" s="82">
        <v>1</v>
      </c>
      <c r="I445" s="82">
        <v>2</v>
      </c>
      <c r="J445" s="57">
        <f>VLOOKUP(I445,'Stratification Schemes'!$J$2:$L$3,2,TRUE)</f>
        <v>9.59</v>
      </c>
      <c r="K445" s="57">
        <f>VLOOKUP(I445,'Stratification Schemes'!$J$2:$L$3,3,TRUE)</f>
        <v>10.42</v>
      </c>
      <c r="L445" s="57">
        <f t="shared" si="39"/>
        <v>2</v>
      </c>
      <c r="M445" s="57" t="s">
        <v>44</v>
      </c>
      <c r="R445" s="50"/>
      <c r="S445" s="50"/>
    </row>
    <row r="446" spans="1:28" x14ac:dyDescent="0.25">
      <c r="A446" s="85">
        <v>41122</v>
      </c>
      <c r="B446" s="1">
        <v>0.61049768518518521</v>
      </c>
      <c r="C446" s="89">
        <f t="shared" si="38"/>
        <v>41122.610497685186</v>
      </c>
      <c r="D446" s="82" t="s">
        <v>16</v>
      </c>
      <c r="E446" s="82">
        <v>1</v>
      </c>
      <c r="F446" s="82">
        <v>2.48</v>
      </c>
      <c r="G446" s="82">
        <v>96.1</v>
      </c>
      <c r="H446" s="82">
        <v>1</v>
      </c>
      <c r="I446" s="82">
        <v>2</v>
      </c>
      <c r="J446" s="57">
        <f>VLOOKUP(I446,'Stratification Schemes'!$J$2:$L$3,2,TRUE)</f>
        <v>9.59</v>
      </c>
      <c r="K446" s="57">
        <f>VLOOKUP(I446,'Stratification Schemes'!$J$2:$L$3,3,TRUE)</f>
        <v>10.42</v>
      </c>
      <c r="L446" s="57">
        <f t="shared" si="39"/>
        <v>2</v>
      </c>
      <c r="M446" s="57" t="s">
        <v>44</v>
      </c>
    </row>
    <row r="447" spans="1:28" x14ac:dyDescent="0.25">
      <c r="A447" s="85">
        <v>41122</v>
      </c>
      <c r="B447" s="1">
        <v>0.61171296296296296</v>
      </c>
      <c r="C447" s="89">
        <f t="shared" si="38"/>
        <v>41122.611712962964</v>
      </c>
      <c r="D447" s="82" t="s">
        <v>16</v>
      </c>
      <c r="E447" s="82">
        <v>1</v>
      </c>
      <c r="F447" s="82">
        <v>3.45</v>
      </c>
      <c r="G447" s="82">
        <v>70.400000000000006</v>
      </c>
      <c r="H447" s="82">
        <v>1</v>
      </c>
      <c r="I447" s="82">
        <v>2</v>
      </c>
      <c r="J447" s="57">
        <f>VLOOKUP(I447,'Stratification Schemes'!$J$2:$L$3,2,TRUE)</f>
        <v>9.59</v>
      </c>
      <c r="K447" s="57">
        <f>VLOOKUP(I447,'Stratification Schemes'!$J$2:$L$3,3,TRUE)</f>
        <v>10.42</v>
      </c>
      <c r="L447" s="57">
        <f t="shared" si="39"/>
        <v>2</v>
      </c>
      <c r="M447" s="57" t="s">
        <v>44</v>
      </c>
      <c r="AB447" s="51"/>
    </row>
    <row r="448" spans="1:28" x14ac:dyDescent="0.25">
      <c r="A448" s="85">
        <v>41122</v>
      </c>
      <c r="B448" s="1">
        <v>0.63094907407407408</v>
      </c>
      <c r="C448" s="89">
        <f t="shared" si="38"/>
        <v>41122.630949074075</v>
      </c>
      <c r="D448" s="82" t="s">
        <v>16</v>
      </c>
      <c r="E448" s="82">
        <v>1</v>
      </c>
      <c r="F448" s="82">
        <v>2.46</v>
      </c>
      <c r="G448" s="82">
        <v>85.6</v>
      </c>
      <c r="H448" s="82">
        <v>1</v>
      </c>
      <c r="I448" s="82">
        <v>2</v>
      </c>
      <c r="J448" s="57">
        <f>VLOOKUP(I448,'Stratification Schemes'!$J$2:$L$3,2,TRUE)</f>
        <v>9.59</v>
      </c>
      <c r="K448" s="57">
        <f>VLOOKUP(I448,'Stratification Schemes'!$J$2:$L$3,3,TRUE)</f>
        <v>10.42</v>
      </c>
      <c r="L448" s="57">
        <f t="shared" si="39"/>
        <v>2</v>
      </c>
      <c r="M448" s="57" t="s">
        <v>44</v>
      </c>
    </row>
    <row r="449" spans="1:28" x14ac:dyDescent="0.25">
      <c r="A449" s="85">
        <v>41122</v>
      </c>
      <c r="B449" s="1">
        <v>0.64879629629629632</v>
      </c>
      <c r="C449" s="89">
        <f t="shared" si="38"/>
        <v>41122.648796296293</v>
      </c>
      <c r="D449" s="82" t="s">
        <v>16</v>
      </c>
      <c r="E449" s="82">
        <v>1</v>
      </c>
      <c r="F449" s="82">
        <v>2.37</v>
      </c>
      <c r="G449" s="82">
        <v>101.3</v>
      </c>
      <c r="H449" s="82">
        <v>1</v>
      </c>
      <c r="I449" s="82">
        <v>2</v>
      </c>
      <c r="J449" s="57">
        <f>VLOOKUP(I449,'Stratification Schemes'!$J$2:$L$3,2,TRUE)</f>
        <v>9.59</v>
      </c>
      <c r="K449" s="57">
        <f>VLOOKUP(I449,'Stratification Schemes'!$J$2:$L$3,3,TRUE)</f>
        <v>10.42</v>
      </c>
      <c r="L449" s="57">
        <f t="shared" si="39"/>
        <v>2</v>
      </c>
      <c r="M449" s="57" t="s">
        <v>44</v>
      </c>
      <c r="R449" s="50"/>
      <c r="S449" s="50"/>
    </row>
    <row r="450" spans="1:28" x14ac:dyDescent="0.25">
      <c r="A450" s="85">
        <v>41122</v>
      </c>
      <c r="B450" s="1">
        <v>0.64902777777777776</v>
      </c>
      <c r="C450" s="89">
        <f t="shared" si="38"/>
        <v>41122.649027777778</v>
      </c>
      <c r="D450" s="82" t="s">
        <v>16</v>
      </c>
      <c r="E450" s="82">
        <v>1</v>
      </c>
      <c r="F450" s="82">
        <v>1.77</v>
      </c>
      <c r="G450" s="82">
        <v>91.7</v>
      </c>
      <c r="H450" s="82">
        <v>1</v>
      </c>
      <c r="I450" s="82">
        <v>2</v>
      </c>
      <c r="J450" s="57">
        <f>VLOOKUP(I450,'Stratification Schemes'!$J$2:$L$3,2,TRUE)</f>
        <v>9.59</v>
      </c>
      <c r="K450" s="57">
        <f>VLOOKUP(I450,'Stratification Schemes'!$J$2:$L$3,3,TRUE)</f>
        <v>10.42</v>
      </c>
      <c r="L450" s="57">
        <f t="shared" si="39"/>
        <v>2</v>
      </c>
      <c r="M450" s="57" t="s">
        <v>44</v>
      </c>
      <c r="R450" s="50"/>
      <c r="S450" s="50"/>
    </row>
    <row r="451" spans="1:28" x14ac:dyDescent="0.25">
      <c r="A451" s="85">
        <v>41122</v>
      </c>
      <c r="B451" s="1">
        <v>0.65085648148148145</v>
      </c>
      <c r="C451" s="89">
        <f t="shared" si="38"/>
        <v>41122.650856481479</v>
      </c>
      <c r="D451" s="82" t="s">
        <v>16</v>
      </c>
      <c r="E451" s="82">
        <v>1</v>
      </c>
      <c r="F451" s="82">
        <v>3.06</v>
      </c>
      <c r="G451" s="82">
        <v>80.5</v>
      </c>
      <c r="H451" s="82">
        <v>1</v>
      </c>
      <c r="I451" s="82">
        <v>2</v>
      </c>
      <c r="J451" s="57">
        <f>VLOOKUP(I451,'Stratification Schemes'!$J$2:$L$3,2,TRUE)</f>
        <v>9.59</v>
      </c>
      <c r="K451" s="57">
        <f>VLOOKUP(I451,'Stratification Schemes'!$J$2:$L$3,3,TRUE)</f>
        <v>10.42</v>
      </c>
      <c r="L451" s="57">
        <f t="shared" si="39"/>
        <v>2</v>
      </c>
      <c r="M451" s="57" t="s">
        <v>44</v>
      </c>
    </row>
    <row r="452" spans="1:28" x14ac:dyDescent="0.25">
      <c r="A452" s="85">
        <v>41122</v>
      </c>
      <c r="B452" s="1">
        <v>0.67270833333333335</v>
      </c>
      <c r="C452" s="89">
        <f t="shared" ref="C452:C470" si="40">B452+A452</f>
        <v>41122.672708333332</v>
      </c>
      <c r="D452" s="82" t="s">
        <v>16</v>
      </c>
      <c r="E452" s="82">
        <v>1</v>
      </c>
      <c r="F452" s="82">
        <v>3.81</v>
      </c>
      <c r="G452" s="82">
        <v>55.7</v>
      </c>
      <c r="H452" s="82">
        <v>1</v>
      </c>
      <c r="I452" s="82">
        <v>2</v>
      </c>
      <c r="J452" s="57">
        <f>VLOOKUP(I452,'Stratification Schemes'!$J$2:$L$3,2,TRUE)</f>
        <v>9.59</v>
      </c>
      <c r="K452" s="57">
        <f>VLOOKUP(I452,'Stratification Schemes'!$J$2:$L$3,3,TRUE)</f>
        <v>10.42</v>
      </c>
      <c r="L452" s="57">
        <f t="shared" ref="L452:L470" si="41">IF(AND(F452&gt;J452,F452&lt;K452),1*E452,2*E452)</f>
        <v>2</v>
      </c>
      <c r="M452" s="57" t="s">
        <v>44</v>
      </c>
      <c r="AB452" s="51"/>
    </row>
    <row r="453" spans="1:28" x14ac:dyDescent="0.25">
      <c r="A453" s="85">
        <v>41122</v>
      </c>
      <c r="B453" s="1">
        <v>0.68825231481481486</v>
      </c>
      <c r="C453" s="89">
        <f t="shared" si="40"/>
        <v>41122.688252314816</v>
      </c>
      <c r="D453" s="82" t="s">
        <v>16</v>
      </c>
      <c r="E453" s="82">
        <v>1</v>
      </c>
      <c r="F453" s="82">
        <v>2.4900000000000002</v>
      </c>
      <c r="G453" s="82">
        <v>67.3</v>
      </c>
      <c r="H453" s="82">
        <v>1</v>
      </c>
      <c r="I453" s="82">
        <v>2</v>
      </c>
      <c r="J453" s="57">
        <f>VLOOKUP(I453,'Stratification Schemes'!$J$2:$L$3,2,TRUE)</f>
        <v>9.59</v>
      </c>
      <c r="K453" s="57">
        <f>VLOOKUP(I453,'Stratification Schemes'!$J$2:$L$3,3,TRUE)</f>
        <v>10.42</v>
      </c>
      <c r="L453" s="57">
        <f t="shared" si="41"/>
        <v>2</v>
      </c>
      <c r="M453" s="57" t="s">
        <v>44</v>
      </c>
    </row>
    <row r="454" spans="1:28" x14ac:dyDescent="0.25">
      <c r="A454" s="85">
        <v>41122</v>
      </c>
      <c r="B454" s="1">
        <v>0.75306712962962974</v>
      </c>
      <c r="C454" s="89">
        <f t="shared" si="40"/>
        <v>41122.753067129626</v>
      </c>
      <c r="D454" s="82" t="s">
        <v>16</v>
      </c>
      <c r="E454" s="82">
        <v>1</v>
      </c>
      <c r="F454" s="82">
        <v>7.94</v>
      </c>
      <c r="G454" s="82">
        <v>82.7</v>
      </c>
      <c r="H454" s="82">
        <v>1</v>
      </c>
      <c r="I454" s="82">
        <v>2</v>
      </c>
      <c r="J454" s="57">
        <f>VLOOKUP(I454,'Stratification Schemes'!$J$2:$L$3,2,TRUE)</f>
        <v>9.59</v>
      </c>
      <c r="K454" s="57">
        <f>VLOOKUP(I454,'Stratification Schemes'!$J$2:$L$3,3,TRUE)</f>
        <v>10.42</v>
      </c>
      <c r="L454" s="57">
        <f t="shared" si="41"/>
        <v>2</v>
      </c>
      <c r="M454" s="57" t="s">
        <v>44</v>
      </c>
      <c r="R454" s="50"/>
      <c r="S454" s="50"/>
    </row>
    <row r="455" spans="1:28" x14ac:dyDescent="0.25">
      <c r="A455" s="85">
        <v>41122</v>
      </c>
      <c r="B455" s="1">
        <v>0.75571759259259252</v>
      </c>
      <c r="C455" s="89">
        <f t="shared" si="40"/>
        <v>41122.75571759259</v>
      </c>
      <c r="D455" s="82" t="s">
        <v>16</v>
      </c>
      <c r="E455" s="82">
        <v>1</v>
      </c>
      <c r="F455" s="82">
        <v>4.8</v>
      </c>
      <c r="G455" s="82">
        <v>79</v>
      </c>
      <c r="H455" s="82">
        <v>1</v>
      </c>
      <c r="I455" s="82">
        <v>2</v>
      </c>
      <c r="J455" s="57">
        <f>VLOOKUP(I455,'Stratification Schemes'!$J$2:$L$3,2,TRUE)</f>
        <v>9.59</v>
      </c>
      <c r="K455" s="57">
        <f>VLOOKUP(I455,'Stratification Schemes'!$J$2:$L$3,3,TRUE)</f>
        <v>10.42</v>
      </c>
      <c r="L455" s="57">
        <f t="shared" si="41"/>
        <v>2</v>
      </c>
      <c r="M455" s="57" t="s">
        <v>44</v>
      </c>
      <c r="R455" s="50"/>
      <c r="S455" s="50"/>
    </row>
    <row r="456" spans="1:28" x14ac:dyDescent="0.25">
      <c r="A456" s="85">
        <v>41122</v>
      </c>
      <c r="B456" s="1">
        <v>0.81525462962962969</v>
      </c>
      <c r="C456" s="89">
        <f t="shared" si="40"/>
        <v>41122.815254629626</v>
      </c>
      <c r="D456" s="82" t="s">
        <v>16</v>
      </c>
      <c r="E456" s="82">
        <v>1</v>
      </c>
      <c r="F456" s="82">
        <v>3.8</v>
      </c>
      <c r="G456" s="82">
        <v>75.599999999999994</v>
      </c>
      <c r="H456" s="82">
        <v>1</v>
      </c>
      <c r="I456" s="82">
        <v>2</v>
      </c>
      <c r="J456" s="57">
        <f>VLOOKUP(I456,'Stratification Schemes'!$J$2:$L$3,2,TRUE)</f>
        <v>9.59</v>
      </c>
      <c r="K456" s="57">
        <f>VLOOKUP(I456,'Stratification Schemes'!$J$2:$L$3,3,TRUE)</f>
        <v>10.42</v>
      </c>
      <c r="L456" s="57">
        <f t="shared" si="41"/>
        <v>2</v>
      </c>
      <c r="M456" s="57" t="s">
        <v>44</v>
      </c>
    </row>
    <row r="457" spans="1:28" x14ac:dyDescent="0.25">
      <c r="A457" s="85">
        <v>41122</v>
      </c>
      <c r="B457" s="1">
        <v>0.83829861111111115</v>
      </c>
      <c r="C457" s="89">
        <f t="shared" si="40"/>
        <v>41122.83829861111</v>
      </c>
      <c r="D457" s="82" t="s">
        <v>16</v>
      </c>
      <c r="E457" s="82">
        <v>1</v>
      </c>
      <c r="F457" s="82">
        <v>1.54</v>
      </c>
      <c r="G457" s="82">
        <v>88.6</v>
      </c>
      <c r="H457" s="82">
        <v>1</v>
      </c>
      <c r="I457" s="82">
        <v>2</v>
      </c>
      <c r="J457" s="57">
        <f>VLOOKUP(I457,'Stratification Schemes'!$J$2:$L$3,2,TRUE)</f>
        <v>9.59</v>
      </c>
      <c r="K457" s="57">
        <f>VLOOKUP(I457,'Stratification Schemes'!$J$2:$L$3,3,TRUE)</f>
        <v>10.42</v>
      </c>
      <c r="L457" s="57">
        <f t="shared" si="41"/>
        <v>2</v>
      </c>
      <c r="M457" s="57" t="s">
        <v>44</v>
      </c>
      <c r="AB457" s="51"/>
    </row>
    <row r="458" spans="1:28" x14ac:dyDescent="0.25">
      <c r="A458" s="85">
        <v>41122</v>
      </c>
      <c r="B458" s="1">
        <v>0.84054398148148157</v>
      </c>
      <c r="C458" s="89">
        <f t="shared" si="40"/>
        <v>41122.840543981481</v>
      </c>
      <c r="D458" s="82" t="s">
        <v>16</v>
      </c>
      <c r="E458" s="82">
        <v>1</v>
      </c>
      <c r="F458" s="82">
        <v>2.33</v>
      </c>
      <c r="G458" s="82">
        <v>68.099999999999994</v>
      </c>
      <c r="H458" s="82">
        <v>1</v>
      </c>
      <c r="I458" s="82">
        <v>2</v>
      </c>
      <c r="J458" s="57">
        <f>VLOOKUP(I458,'Stratification Schemes'!$J$2:$L$3,2,TRUE)</f>
        <v>9.59</v>
      </c>
      <c r="K458" s="57">
        <f>VLOOKUP(I458,'Stratification Schemes'!$J$2:$L$3,3,TRUE)</f>
        <v>10.42</v>
      </c>
      <c r="L458" s="57">
        <f t="shared" si="41"/>
        <v>2</v>
      </c>
      <c r="M458" s="57" t="s">
        <v>44</v>
      </c>
    </row>
    <row r="459" spans="1:28" x14ac:dyDescent="0.25">
      <c r="A459" s="85">
        <v>41122</v>
      </c>
      <c r="B459" s="1">
        <v>0.85737268518518517</v>
      </c>
      <c r="C459" s="89">
        <f t="shared" si="40"/>
        <v>41122.857372685183</v>
      </c>
      <c r="D459" s="82" t="s">
        <v>16</v>
      </c>
      <c r="E459" s="82">
        <v>1</v>
      </c>
      <c r="F459" s="82">
        <v>2.33</v>
      </c>
      <c r="G459" s="82">
        <v>108.5</v>
      </c>
      <c r="H459" s="82">
        <v>1</v>
      </c>
      <c r="I459" s="82">
        <v>2</v>
      </c>
      <c r="J459" s="57">
        <f>VLOOKUP(I459,'Stratification Schemes'!$J$2:$L$3,2,TRUE)</f>
        <v>9.59</v>
      </c>
      <c r="K459" s="57">
        <f>VLOOKUP(I459,'Stratification Schemes'!$J$2:$L$3,3,TRUE)</f>
        <v>10.42</v>
      </c>
      <c r="L459" s="57">
        <f t="shared" si="41"/>
        <v>2</v>
      </c>
      <c r="M459" s="57" t="s">
        <v>44</v>
      </c>
      <c r="R459" s="50"/>
      <c r="S459" s="50"/>
    </row>
    <row r="460" spans="1:28" x14ac:dyDescent="0.25">
      <c r="A460" s="85">
        <v>41122</v>
      </c>
      <c r="B460" s="1">
        <v>0.625</v>
      </c>
      <c r="C460" s="89">
        <f t="shared" si="40"/>
        <v>41122.625</v>
      </c>
      <c r="D460" s="82" t="s">
        <v>16</v>
      </c>
      <c r="E460" s="82">
        <v>1</v>
      </c>
      <c r="F460" s="82">
        <v>2.72</v>
      </c>
      <c r="G460" s="82">
        <v>0</v>
      </c>
      <c r="H460" s="82">
        <v>1</v>
      </c>
      <c r="I460" s="82">
        <v>2</v>
      </c>
      <c r="J460" s="57">
        <f>VLOOKUP(I460,'Stratification Schemes'!$J$2:$L$3,2,TRUE)</f>
        <v>9.59</v>
      </c>
      <c r="K460" s="57">
        <f>VLOOKUP(I460,'Stratification Schemes'!$J$2:$L$3,3,TRUE)</f>
        <v>10.42</v>
      </c>
      <c r="L460" s="57">
        <f t="shared" si="41"/>
        <v>2</v>
      </c>
      <c r="M460" s="57" t="s">
        <v>44</v>
      </c>
      <c r="R460" s="50"/>
      <c r="S460" s="50"/>
    </row>
    <row r="461" spans="1:28" x14ac:dyDescent="0.25">
      <c r="A461" s="85">
        <v>41122</v>
      </c>
      <c r="B461" s="1">
        <v>0.85783564814814817</v>
      </c>
      <c r="C461" s="89">
        <f t="shared" si="40"/>
        <v>41122.857835648145</v>
      </c>
      <c r="D461" s="82" t="s">
        <v>16</v>
      </c>
      <c r="E461" s="82">
        <v>1</v>
      </c>
      <c r="F461" s="82">
        <v>2.72</v>
      </c>
      <c r="G461" s="82">
        <v>71</v>
      </c>
      <c r="H461" s="82">
        <v>1</v>
      </c>
      <c r="I461" s="82">
        <v>2</v>
      </c>
      <c r="J461" s="57">
        <f>VLOOKUP(I461,'Stratification Schemes'!$J$2:$L$3,2,TRUE)</f>
        <v>9.59</v>
      </c>
      <c r="K461" s="57">
        <f>VLOOKUP(I461,'Stratification Schemes'!$J$2:$L$3,3,TRUE)</f>
        <v>10.42</v>
      </c>
      <c r="L461" s="57">
        <f t="shared" si="41"/>
        <v>2</v>
      </c>
      <c r="M461" s="57" t="s">
        <v>44</v>
      </c>
    </row>
    <row r="462" spans="1:28" x14ac:dyDescent="0.25">
      <c r="A462" s="85">
        <v>41122</v>
      </c>
      <c r="B462" s="1">
        <v>0.85973379629629632</v>
      </c>
      <c r="C462" s="89">
        <f t="shared" si="40"/>
        <v>41122.859733796293</v>
      </c>
      <c r="D462" s="82" t="s">
        <v>16</v>
      </c>
      <c r="E462" s="82">
        <v>1</v>
      </c>
      <c r="F462" s="82">
        <v>3.16</v>
      </c>
      <c r="G462" s="82">
        <v>77.7</v>
      </c>
      <c r="H462" s="82">
        <v>1</v>
      </c>
      <c r="I462" s="82">
        <v>2</v>
      </c>
      <c r="J462" s="57">
        <f>VLOOKUP(I462,'Stratification Schemes'!$J$2:$L$3,2,TRUE)</f>
        <v>9.59</v>
      </c>
      <c r="K462" s="57">
        <f>VLOOKUP(I462,'Stratification Schemes'!$J$2:$L$3,3,TRUE)</f>
        <v>10.42</v>
      </c>
      <c r="L462" s="57">
        <f t="shared" si="41"/>
        <v>2</v>
      </c>
      <c r="M462" s="57" t="s">
        <v>44</v>
      </c>
      <c r="AB462" s="51"/>
    </row>
    <row r="463" spans="1:28" x14ac:dyDescent="0.25">
      <c r="A463" s="85">
        <v>41122</v>
      </c>
      <c r="B463" s="1">
        <v>0.87605324074074076</v>
      </c>
      <c r="C463" s="89">
        <f t="shared" si="40"/>
        <v>41122.87605324074</v>
      </c>
      <c r="D463" s="82" t="s">
        <v>16</v>
      </c>
      <c r="E463" s="82">
        <v>1</v>
      </c>
      <c r="F463" s="82">
        <v>3.21</v>
      </c>
      <c r="G463" s="82">
        <v>88.3</v>
      </c>
      <c r="H463" s="82">
        <v>1</v>
      </c>
      <c r="I463" s="82">
        <v>2</v>
      </c>
      <c r="J463" s="57">
        <f>VLOOKUP(I463,'Stratification Schemes'!$J$2:$L$3,2,TRUE)</f>
        <v>9.59</v>
      </c>
      <c r="K463" s="57">
        <f>VLOOKUP(I463,'Stratification Schemes'!$J$2:$L$3,3,TRUE)</f>
        <v>10.42</v>
      </c>
      <c r="L463" s="57">
        <f t="shared" si="41"/>
        <v>2</v>
      </c>
      <c r="M463" s="57" t="s">
        <v>44</v>
      </c>
    </row>
    <row r="464" spans="1:28" x14ac:dyDescent="0.25">
      <c r="A464" s="85">
        <v>41122</v>
      </c>
      <c r="B464" s="1">
        <v>0.88034722222222228</v>
      </c>
      <c r="C464" s="89">
        <f t="shared" si="40"/>
        <v>41122.880347222221</v>
      </c>
      <c r="D464" s="82" t="s">
        <v>16</v>
      </c>
      <c r="E464" s="82">
        <v>1</v>
      </c>
      <c r="F464" s="82">
        <v>1.93</v>
      </c>
      <c r="G464" s="82">
        <v>92.3</v>
      </c>
      <c r="H464" s="82">
        <v>1</v>
      </c>
      <c r="I464" s="82">
        <v>2</v>
      </c>
      <c r="J464" s="57">
        <f>VLOOKUP(I464,'Stratification Schemes'!$J$2:$L$3,2,TRUE)</f>
        <v>9.59</v>
      </c>
      <c r="K464" s="57">
        <f>VLOOKUP(I464,'Stratification Schemes'!$J$2:$L$3,3,TRUE)</f>
        <v>10.42</v>
      </c>
      <c r="L464" s="57">
        <f t="shared" si="41"/>
        <v>2</v>
      </c>
      <c r="M464" s="57" t="s">
        <v>44</v>
      </c>
      <c r="R464" s="50"/>
      <c r="S464" s="50"/>
    </row>
    <row r="465" spans="1:28" x14ac:dyDescent="0.25">
      <c r="A465" s="85">
        <v>41122</v>
      </c>
      <c r="B465" s="1">
        <v>0.90487268518518515</v>
      </c>
      <c r="C465" s="89">
        <f t="shared" si="40"/>
        <v>41122.904872685183</v>
      </c>
      <c r="D465" s="82" t="s">
        <v>16</v>
      </c>
      <c r="E465" s="82">
        <v>1</v>
      </c>
      <c r="F465" s="82">
        <v>3.25</v>
      </c>
      <c r="G465" s="82">
        <v>63</v>
      </c>
      <c r="H465" s="82">
        <v>1</v>
      </c>
      <c r="I465" s="82">
        <v>2</v>
      </c>
      <c r="J465" s="57">
        <f>VLOOKUP(I465,'Stratification Schemes'!$J$2:$L$3,2,TRUE)</f>
        <v>9.59</v>
      </c>
      <c r="K465" s="57">
        <f>VLOOKUP(I465,'Stratification Schemes'!$J$2:$L$3,3,TRUE)</f>
        <v>10.42</v>
      </c>
      <c r="L465" s="57">
        <f t="shared" si="41"/>
        <v>2</v>
      </c>
      <c r="M465" s="57" t="s">
        <v>44</v>
      </c>
      <c r="R465" s="50"/>
      <c r="S465" s="50"/>
    </row>
    <row r="466" spans="1:28" x14ac:dyDescent="0.25">
      <c r="A466" s="85">
        <v>41122</v>
      </c>
      <c r="B466" s="1">
        <v>0.90487268518518515</v>
      </c>
      <c r="C466" s="89">
        <f t="shared" si="40"/>
        <v>41122.904872685183</v>
      </c>
      <c r="D466" s="82" t="s">
        <v>16</v>
      </c>
      <c r="E466" s="82">
        <v>1</v>
      </c>
      <c r="F466" s="82">
        <v>3.41</v>
      </c>
      <c r="G466" s="82">
        <v>86.8</v>
      </c>
      <c r="H466" s="82">
        <v>1</v>
      </c>
      <c r="I466" s="82">
        <v>2</v>
      </c>
      <c r="J466" s="57">
        <f>VLOOKUP(I466,'Stratification Schemes'!$J$2:$L$3,2,TRUE)</f>
        <v>9.59</v>
      </c>
      <c r="K466" s="57">
        <f>VLOOKUP(I466,'Stratification Schemes'!$J$2:$L$3,3,TRUE)</f>
        <v>10.42</v>
      </c>
      <c r="L466" s="57">
        <f t="shared" si="41"/>
        <v>2</v>
      </c>
      <c r="M466" s="57" t="s">
        <v>44</v>
      </c>
    </row>
    <row r="467" spans="1:28" x14ac:dyDescent="0.25">
      <c r="A467" s="85">
        <v>41122</v>
      </c>
      <c r="B467" s="1">
        <v>0.94444444444444453</v>
      </c>
      <c r="C467" s="89">
        <f t="shared" si="40"/>
        <v>41122.944444444445</v>
      </c>
      <c r="D467" s="82" t="s">
        <v>16</v>
      </c>
      <c r="E467" s="82">
        <v>1</v>
      </c>
      <c r="F467" s="82">
        <v>2.93</v>
      </c>
      <c r="G467" s="82">
        <v>87.4</v>
      </c>
      <c r="H467" s="82">
        <v>1</v>
      </c>
      <c r="I467" s="82">
        <v>2</v>
      </c>
      <c r="J467" s="57">
        <f>VLOOKUP(I467,'Stratification Schemes'!$J$2:$L$3,2,TRUE)</f>
        <v>9.59</v>
      </c>
      <c r="K467" s="57">
        <f>VLOOKUP(I467,'Stratification Schemes'!$J$2:$L$3,3,TRUE)</f>
        <v>10.42</v>
      </c>
      <c r="L467" s="57">
        <f t="shared" si="41"/>
        <v>2</v>
      </c>
      <c r="M467" s="57" t="s">
        <v>44</v>
      </c>
      <c r="AB467" s="51"/>
    </row>
    <row r="468" spans="1:28" x14ac:dyDescent="0.25">
      <c r="A468" s="85">
        <v>41122</v>
      </c>
      <c r="B468" s="1">
        <v>0.98490740740740745</v>
      </c>
      <c r="C468" s="89">
        <f t="shared" si="40"/>
        <v>41122.984907407408</v>
      </c>
      <c r="D468" s="82" t="s">
        <v>16</v>
      </c>
      <c r="E468" s="82">
        <v>1</v>
      </c>
      <c r="F468" s="82">
        <v>2.12</v>
      </c>
      <c r="G468" s="82">
        <v>101.7</v>
      </c>
      <c r="H468" s="82">
        <v>1</v>
      </c>
      <c r="I468" s="82">
        <v>2</v>
      </c>
      <c r="J468" s="57">
        <f>VLOOKUP(I468,'Stratification Schemes'!$J$2:$L$3,2,TRUE)</f>
        <v>9.59</v>
      </c>
      <c r="K468" s="57">
        <f>VLOOKUP(I468,'Stratification Schemes'!$J$2:$L$3,3,TRUE)</f>
        <v>10.42</v>
      </c>
      <c r="L468" s="57">
        <f t="shared" si="41"/>
        <v>2</v>
      </c>
      <c r="M468" s="57" t="s">
        <v>44</v>
      </c>
    </row>
    <row r="469" spans="1:28" x14ac:dyDescent="0.25">
      <c r="A469" s="85">
        <v>41122</v>
      </c>
      <c r="B469" s="1">
        <v>0.98666666666666669</v>
      </c>
      <c r="C469" s="89">
        <f t="shared" si="40"/>
        <v>41122.986666666664</v>
      </c>
      <c r="D469" s="82" t="s">
        <v>16</v>
      </c>
      <c r="E469" s="82">
        <v>1</v>
      </c>
      <c r="F469" s="82">
        <v>3.38</v>
      </c>
      <c r="G469" s="82">
        <v>73.400000000000006</v>
      </c>
      <c r="H469" s="82">
        <v>1</v>
      </c>
      <c r="I469" s="82">
        <v>2</v>
      </c>
      <c r="J469" s="57">
        <f>VLOOKUP(I469,'Stratification Schemes'!$J$2:$L$3,2,TRUE)</f>
        <v>9.59</v>
      </c>
      <c r="K469" s="57">
        <f>VLOOKUP(I469,'Stratification Schemes'!$J$2:$L$3,3,TRUE)</f>
        <v>10.42</v>
      </c>
      <c r="L469" s="57">
        <f t="shared" si="41"/>
        <v>2</v>
      </c>
      <c r="M469" s="57" t="s">
        <v>44</v>
      </c>
      <c r="R469" s="50"/>
      <c r="S469" s="50"/>
    </row>
    <row r="470" spans="1:28" x14ac:dyDescent="0.25">
      <c r="A470" s="85">
        <v>41122</v>
      </c>
      <c r="B470" s="1">
        <v>0.98810185185185195</v>
      </c>
      <c r="C470" s="89">
        <f t="shared" si="40"/>
        <v>41122.98810185185</v>
      </c>
      <c r="D470" s="82" t="s">
        <v>16</v>
      </c>
      <c r="E470" s="82">
        <v>1</v>
      </c>
      <c r="F470" s="82">
        <v>9.31</v>
      </c>
      <c r="G470" s="82">
        <v>51</v>
      </c>
      <c r="H470" s="82">
        <v>1</v>
      </c>
      <c r="I470" s="82">
        <v>2</v>
      </c>
      <c r="J470" s="57">
        <f>VLOOKUP(I470,'Stratification Schemes'!$J$2:$L$3,2,TRUE)</f>
        <v>9.59</v>
      </c>
      <c r="K470" s="57">
        <f>VLOOKUP(I470,'Stratification Schemes'!$J$2:$L$3,3,TRUE)</f>
        <v>10.42</v>
      </c>
      <c r="L470" s="57">
        <f t="shared" si="41"/>
        <v>2</v>
      </c>
      <c r="M470" s="57" t="s">
        <v>44</v>
      </c>
      <c r="R470" s="50"/>
      <c r="S470" s="50"/>
    </row>
    <row r="471" spans="1:28" x14ac:dyDescent="0.25">
      <c r="A471" s="86">
        <v>41123</v>
      </c>
      <c r="B471" s="79">
        <v>0.5</v>
      </c>
      <c r="C471" s="90">
        <f t="shared" ref="C471" si="42">B471+A471</f>
        <v>41123.5</v>
      </c>
      <c r="D471" s="43" t="s">
        <v>16</v>
      </c>
      <c r="E471" s="43">
        <v>120</v>
      </c>
      <c r="F471" s="78">
        <v>999</v>
      </c>
      <c r="G471" s="43">
        <v>999</v>
      </c>
      <c r="H471" s="43">
        <v>1</v>
      </c>
      <c r="I471" s="43">
        <v>2</v>
      </c>
      <c r="J471" s="43">
        <f>VLOOKUP(I471,'Stratification Schemes'!$J$2:$L$3,2,TRUE)</f>
        <v>9.59</v>
      </c>
      <c r="K471" s="43">
        <f>VLOOKUP(I471,'Stratification Schemes'!$J$2:$L$3,3,TRUE)</f>
        <v>10.42</v>
      </c>
      <c r="L471" s="43">
        <f t="shared" ref="L471" si="43">IF(AND(F471&gt;J471,F471&lt;K471),1*E471,2*E471)</f>
        <v>240</v>
      </c>
      <c r="M471" s="43" t="s">
        <v>44</v>
      </c>
      <c r="N471" s="54" t="s">
        <v>59</v>
      </c>
      <c r="O471" s="43"/>
    </row>
    <row r="472" spans="1:28" s="57" customFormat="1" x14ac:dyDescent="0.25">
      <c r="A472" s="86">
        <v>41124</v>
      </c>
      <c r="B472" s="79">
        <v>0.5</v>
      </c>
      <c r="C472" s="90">
        <f t="shared" ref="C472" si="44">B472+A472</f>
        <v>41124.5</v>
      </c>
      <c r="D472" s="43" t="s">
        <v>16</v>
      </c>
      <c r="E472" s="43"/>
      <c r="F472" s="78"/>
      <c r="G472" s="43"/>
      <c r="H472" s="43"/>
      <c r="I472" s="43"/>
      <c r="J472" s="43"/>
      <c r="K472" s="43"/>
      <c r="L472" s="43"/>
      <c r="M472" s="43"/>
      <c r="N472" s="54" t="s">
        <v>225</v>
      </c>
      <c r="O472" s="43"/>
    </row>
    <row r="473" spans="1:28" x14ac:dyDescent="0.25">
      <c r="A473" s="85">
        <v>41124</v>
      </c>
      <c r="B473" s="1">
        <v>0.64891203703703704</v>
      </c>
      <c r="C473" s="91">
        <f t="shared" ref="C473" si="45">B473+A473</f>
        <v>41124.648912037039</v>
      </c>
      <c r="D473" s="56" t="s">
        <v>16</v>
      </c>
      <c r="E473" s="82">
        <v>1</v>
      </c>
      <c r="F473" s="82">
        <v>2.2000000000000002</v>
      </c>
      <c r="G473" s="82">
        <v>91.8</v>
      </c>
      <c r="H473" s="82">
        <v>1</v>
      </c>
      <c r="I473" s="82">
        <v>2</v>
      </c>
      <c r="J473" s="36">
        <f>VLOOKUP(I473,'Stratification Schemes'!$J$2:$L$3,2,TRUE)</f>
        <v>9.59</v>
      </c>
      <c r="K473" s="36">
        <f>VLOOKUP(I473,'Stratification Schemes'!$J$2:$L$3,3,TRUE)</f>
        <v>10.42</v>
      </c>
      <c r="L473" s="36">
        <f t="shared" ref="L473" si="46">IF(AND(F473&gt;J473,F473&lt;K473),1*E473,2*E473)</f>
        <v>2</v>
      </c>
      <c r="M473" s="36" t="s">
        <v>44</v>
      </c>
      <c r="N473" s="56"/>
      <c r="O473" s="56"/>
      <c r="AB473" s="51"/>
    </row>
    <row r="474" spans="1:28" x14ac:dyDescent="0.25">
      <c r="A474" s="85">
        <v>41124</v>
      </c>
      <c r="B474" s="1">
        <v>0.67212962962962963</v>
      </c>
      <c r="C474" s="91">
        <f t="shared" ref="C474:C528" si="47">B474+A474</f>
        <v>41124.672129629631</v>
      </c>
      <c r="D474" s="56" t="s">
        <v>16</v>
      </c>
      <c r="E474" s="82">
        <v>1</v>
      </c>
      <c r="F474" s="82">
        <v>3.24</v>
      </c>
      <c r="G474" s="82">
        <v>91.2</v>
      </c>
      <c r="H474" s="82">
        <v>1</v>
      </c>
      <c r="I474" s="82">
        <v>2</v>
      </c>
      <c r="J474" s="57">
        <f>VLOOKUP(I474,'Stratification Schemes'!$J$2:$L$3,2,TRUE)</f>
        <v>9.59</v>
      </c>
      <c r="K474" s="57">
        <f>VLOOKUP(I474,'Stratification Schemes'!$J$2:$L$3,3,TRUE)</f>
        <v>10.42</v>
      </c>
      <c r="L474" s="57">
        <f t="shared" ref="L474:L528" si="48">IF(AND(F474&gt;J474,F474&lt;K474),1*E474,2*E474)</f>
        <v>2</v>
      </c>
      <c r="M474" s="57" t="s">
        <v>44</v>
      </c>
    </row>
    <row r="475" spans="1:28" x14ac:dyDescent="0.25">
      <c r="A475" s="85">
        <v>41124</v>
      </c>
      <c r="B475" s="1">
        <v>0.68783564814814813</v>
      </c>
      <c r="C475" s="91">
        <f t="shared" si="47"/>
        <v>41124.687835648147</v>
      </c>
      <c r="D475" s="56" t="s">
        <v>16</v>
      </c>
      <c r="E475" s="82">
        <v>1</v>
      </c>
      <c r="F475" s="82">
        <v>3.1</v>
      </c>
      <c r="G475" s="82">
        <v>102.6</v>
      </c>
      <c r="H475" s="82">
        <v>1</v>
      </c>
      <c r="I475" s="82">
        <v>2</v>
      </c>
      <c r="J475" s="57">
        <f>VLOOKUP(I475,'Stratification Schemes'!$J$2:$L$3,2,TRUE)</f>
        <v>9.59</v>
      </c>
      <c r="K475" s="57">
        <f>VLOOKUP(I475,'Stratification Schemes'!$J$2:$L$3,3,TRUE)</f>
        <v>10.42</v>
      </c>
      <c r="L475" s="57">
        <f t="shared" si="48"/>
        <v>2</v>
      </c>
      <c r="M475" s="57" t="s">
        <v>44</v>
      </c>
      <c r="R475" s="50"/>
      <c r="S475" s="50"/>
    </row>
    <row r="476" spans="1:28" x14ac:dyDescent="0.25">
      <c r="A476" s="85">
        <v>41124</v>
      </c>
      <c r="B476" s="1">
        <v>0.71112268518518518</v>
      </c>
      <c r="C476" s="91">
        <f t="shared" si="47"/>
        <v>41124.711122685185</v>
      </c>
      <c r="D476" s="56" t="s">
        <v>16</v>
      </c>
      <c r="E476" s="82">
        <v>1</v>
      </c>
      <c r="F476" s="82">
        <v>3.91</v>
      </c>
      <c r="G476" s="82">
        <v>82.5</v>
      </c>
      <c r="H476" s="82">
        <v>1</v>
      </c>
      <c r="I476" s="82">
        <v>2</v>
      </c>
      <c r="J476" s="57">
        <f>VLOOKUP(I476,'Stratification Schemes'!$J$2:$L$3,2,TRUE)</f>
        <v>9.59</v>
      </c>
      <c r="K476" s="57">
        <f>VLOOKUP(I476,'Stratification Schemes'!$J$2:$L$3,3,TRUE)</f>
        <v>10.42</v>
      </c>
      <c r="L476" s="57">
        <f t="shared" si="48"/>
        <v>2</v>
      </c>
      <c r="M476" s="57" t="s">
        <v>44</v>
      </c>
      <c r="R476" s="50"/>
      <c r="S476" s="50"/>
    </row>
    <row r="477" spans="1:28" x14ac:dyDescent="0.25">
      <c r="A477" s="85">
        <v>41124</v>
      </c>
      <c r="B477" s="1">
        <v>0.71120370370370367</v>
      </c>
      <c r="C477" s="91">
        <f t="shared" si="47"/>
        <v>41124.7112037037</v>
      </c>
      <c r="D477" s="56" t="s">
        <v>16</v>
      </c>
      <c r="E477" s="82">
        <v>1</v>
      </c>
      <c r="F477" s="82">
        <v>2.63</v>
      </c>
      <c r="G477" s="82">
        <v>109</v>
      </c>
      <c r="H477" s="82">
        <v>1</v>
      </c>
      <c r="I477" s="82">
        <v>2</v>
      </c>
      <c r="J477" s="57">
        <f>VLOOKUP(I477,'Stratification Schemes'!$J$2:$L$3,2,TRUE)</f>
        <v>9.59</v>
      </c>
      <c r="K477" s="57">
        <f>VLOOKUP(I477,'Stratification Schemes'!$J$2:$L$3,3,TRUE)</f>
        <v>10.42</v>
      </c>
      <c r="L477" s="57">
        <f t="shared" si="48"/>
        <v>2</v>
      </c>
      <c r="M477" s="57" t="s">
        <v>44</v>
      </c>
    </row>
    <row r="478" spans="1:28" x14ac:dyDescent="0.25">
      <c r="A478" s="85">
        <v>41124</v>
      </c>
      <c r="B478" s="1">
        <v>0.71682870370370377</v>
      </c>
      <c r="C478" s="91">
        <f t="shared" si="47"/>
        <v>41124.716828703706</v>
      </c>
      <c r="D478" s="56" t="s">
        <v>16</v>
      </c>
      <c r="E478" s="82">
        <v>1</v>
      </c>
      <c r="F478" s="82">
        <v>5.48</v>
      </c>
      <c r="G478" s="82">
        <v>58.6</v>
      </c>
      <c r="H478" s="82">
        <v>1</v>
      </c>
      <c r="I478" s="82">
        <v>2</v>
      </c>
      <c r="J478" s="57">
        <f>VLOOKUP(I478,'Stratification Schemes'!$J$2:$L$3,2,TRUE)</f>
        <v>9.59</v>
      </c>
      <c r="K478" s="57">
        <f>VLOOKUP(I478,'Stratification Schemes'!$J$2:$L$3,3,TRUE)</f>
        <v>10.42</v>
      </c>
      <c r="L478" s="57">
        <f t="shared" si="48"/>
        <v>2</v>
      </c>
      <c r="M478" s="57" t="s">
        <v>44</v>
      </c>
      <c r="AB478" s="51"/>
    </row>
    <row r="479" spans="1:28" x14ac:dyDescent="0.25">
      <c r="A479" s="85">
        <v>41124</v>
      </c>
      <c r="B479" s="1">
        <v>0.73200231481481481</v>
      </c>
      <c r="C479" s="91">
        <f t="shared" si="47"/>
        <v>41124.732002314813</v>
      </c>
      <c r="D479" s="56" t="s">
        <v>16</v>
      </c>
      <c r="E479" s="82">
        <v>1</v>
      </c>
      <c r="F479" s="82">
        <v>2.0299999999999998</v>
      </c>
      <c r="G479" s="82">
        <v>96.8</v>
      </c>
      <c r="H479" s="82">
        <v>1</v>
      </c>
      <c r="I479" s="82">
        <v>2</v>
      </c>
      <c r="J479" s="57">
        <f>VLOOKUP(I479,'Stratification Schemes'!$J$2:$L$3,2,TRUE)</f>
        <v>9.59</v>
      </c>
      <c r="K479" s="57">
        <f>VLOOKUP(I479,'Stratification Schemes'!$J$2:$L$3,3,TRUE)</f>
        <v>10.42</v>
      </c>
      <c r="L479" s="57">
        <f t="shared" si="48"/>
        <v>2</v>
      </c>
      <c r="M479" s="57" t="s">
        <v>44</v>
      </c>
    </row>
    <row r="480" spans="1:28" x14ac:dyDescent="0.25">
      <c r="A480" s="85">
        <v>41124</v>
      </c>
      <c r="B480" s="1">
        <v>0.73572916666666666</v>
      </c>
      <c r="C480" s="91">
        <f t="shared" si="47"/>
        <v>41124.735729166663</v>
      </c>
      <c r="D480" s="56" t="s">
        <v>16</v>
      </c>
      <c r="E480" s="82">
        <v>1</v>
      </c>
      <c r="F480" s="82">
        <v>3.62</v>
      </c>
      <c r="G480" s="82">
        <v>78.5</v>
      </c>
      <c r="H480" s="82">
        <v>1</v>
      </c>
      <c r="I480" s="82">
        <v>2</v>
      </c>
      <c r="J480" s="57">
        <f>VLOOKUP(I480,'Stratification Schemes'!$J$2:$L$3,2,TRUE)</f>
        <v>9.59</v>
      </c>
      <c r="K480" s="57">
        <f>VLOOKUP(I480,'Stratification Schemes'!$J$2:$L$3,3,TRUE)</f>
        <v>10.42</v>
      </c>
      <c r="L480" s="57">
        <f t="shared" si="48"/>
        <v>2</v>
      </c>
      <c r="M480" s="57" t="s">
        <v>44</v>
      </c>
      <c r="R480" s="50"/>
      <c r="S480" s="50"/>
    </row>
    <row r="481" spans="1:28" x14ac:dyDescent="0.25">
      <c r="A481" s="85">
        <v>41124</v>
      </c>
      <c r="B481" s="1">
        <v>0.73638888888888887</v>
      </c>
      <c r="C481" s="91">
        <f t="shared" si="47"/>
        <v>41124.736388888887</v>
      </c>
      <c r="D481" s="56" t="s">
        <v>16</v>
      </c>
      <c r="E481" s="82">
        <v>1</v>
      </c>
      <c r="F481" s="82">
        <v>2.74</v>
      </c>
      <c r="G481" s="82">
        <v>82.5</v>
      </c>
      <c r="H481" s="82">
        <v>1</v>
      </c>
      <c r="I481" s="82">
        <v>2</v>
      </c>
      <c r="J481" s="57">
        <f>VLOOKUP(I481,'Stratification Schemes'!$J$2:$L$3,2,TRUE)</f>
        <v>9.59</v>
      </c>
      <c r="K481" s="57">
        <f>VLOOKUP(I481,'Stratification Schemes'!$J$2:$L$3,3,TRUE)</f>
        <v>10.42</v>
      </c>
      <c r="L481" s="57">
        <f t="shared" si="48"/>
        <v>2</v>
      </c>
      <c r="M481" s="57" t="s">
        <v>44</v>
      </c>
      <c r="R481" s="50"/>
      <c r="S481" s="50"/>
    </row>
    <row r="482" spans="1:28" x14ac:dyDescent="0.25">
      <c r="A482" s="85">
        <v>41124</v>
      </c>
      <c r="B482" s="1">
        <v>0.73652777777777778</v>
      </c>
      <c r="C482" s="91">
        <f t="shared" si="47"/>
        <v>41124.736527777779</v>
      </c>
      <c r="D482" s="56" t="s">
        <v>16</v>
      </c>
      <c r="E482" s="82">
        <v>1</v>
      </c>
      <c r="F482" s="82">
        <v>1.88</v>
      </c>
      <c r="G482" s="82">
        <v>98.4</v>
      </c>
      <c r="H482" s="82">
        <v>1</v>
      </c>
      <c r="I482" s="82">
        <v>2</v>
      </c>
      <c r="J482" s="57">
        <f>VLOOKUP(I482,'Stratification Schemes'!$J$2:$L$3,2,TRUE)</f>
        <v>9.59</v>
      </c>
      <c r="K482" s="57">
        <f>VLOOKUP(I482,'Stratification Schemes'!$J$2:$L$3,3,TRUE)</f>
        <v>10.42</v>
      </c>
      <c r="L482" s="57">
        <f t="shared" si="48"/>
        <v>2</v>
      </c>
      <c r="M482" s="57" t="s">
        <v>44</v>
      </c>
    </row>
    <row r="483" spans="1:28" x14ac:dyDescent="0.25">
      <c r="A483" s="85">
        <v>41124</v>
      </c>
      <c r="B483" s="1">
        <v>0.75254629629629621</v>
      </c>
      <c r="C483" s="91">
        <f t="shared" si="47"/>
        <v>41124.752546296295</v>
      </c>
      <c r="D483" s="56" t="s">
        <v>16</v>
      </c>
      <c r="E483" s="82">
        <v>1</v>
      </c>
      <c r="F483" s="82">
        <v>3.93</v>
      </c>
      <c r="G483" s="82">
        <v>64.5</v>
      </c>
      <c r="H483" s="82">
        <v>1</v>
      </c>
      <c r="I483" s="82">
        <v>2</v>
      </c>
      <c r="J483" s="57">
        <f>VLOOKUP(I483,'Stratification Schemes'!$J$2:$L$3,2,TRUE)</f>
        <v>9.59</v>
      </c>
      <c r="K483" s="57">
        <f>VLOOKUP(I483,'Stratification Schemes'!$J$2:$L$3,3,TRUE)</f>
        <v>10.42</v>
      </c>
      <c r="L483" s="57">
        <f t="shared" si="48"/>
        <v>2</v>
      </c>
      <c r="M483" s="57" t="s">
        <v>44</v>
      </c>
      <c r="AB483" s="51"/>
    </row>
    <row r="484" spans="1:28" x14ac:dyDescent="0.25">
      <c r="A484" s="85">
        <v>41124</v>
      </c>
      <c r="B484" s="1">
        <v>0.7562268518518519</v>
      </c>
      <c r="C484" s="91">
        <f t="shared" si="47"/>
        <v>41124.756226851852</v>
      </c>
      <c r="D484" s="56" t="s">
        <v>16</v>
      </c>
      <c r="E484" s="82">
        <v>1</v>
      </c>
      <c r="F484" s="82">
        <v>3.65</v>
      </c>
      <c r="G484" s="82">
        <v>78.099999999999994</v>
      </c>
      <c r="H484" s="82">
        <v>1</v>
      </c>
      <c r="I484" s="82">
        <v>2</v>
      </c>
      <c r="J484" s="57">
        <f>VLOOKUP(I484,'Stratification Schemes'!$J$2:$L$3,2,TRUE)</f>
        <v>9.59</v>
      </c>
      <c r="K484" s="57">
        <f>VLOOKUP(I484,'Stratification Schemes'!$J$2:$L$3,3,TRUE)</f>
        <v>10.42</v>
      </c>
      <c r="L484" s="57">
        <f t="shared" si="48"/>
        <v>2</v>
      </c>
      <c r="M484" s="57" t="s">
        <v>44</v>
      </c>
    </row>
    <row r="485" spans="1:28" x14ac:dyDescent="0.25">
      <c r="A485" s="85">
        <v>41124</v>
      </c>
      <c r="B485" s="1">
        <v>0.75873842592592589</v>
      </c>
      <c r="C485" s="91">
        <f t="shared" si="47"/>
        <v>41124.758738425924</v>
      </c>
      <c r="D485" s="56" t="s">
        <v>16</v>
      </c>
      <c r="E485" s="82">
        <v>1</v>
      </c>
      <c r="F485" s="82">
        <v>4.08</v>
      </c>
      <c r="G485" s="82">
        <v>79.7</v>
      </c>
      <c r="H485" s="82">
        <v>1</v>
      </c>
      <c r="I485" s="82">
        <v>2</v>
      </c>
      <c r="J485" s="57">
        <f>VLOOKUP(I485,'Stratification Schemes'!$J$2:$L$3,2,TRUE)</f>
        <v>9.59</v>
      </c>
      <c r="K485" s="57">
        <f>VLOOKUP(I485,'Stratification Schemes'!$J$2:$L$3,3,TRUE)</f>
        <v>10.42</v>
      </c>
      <c r="L485" s="57">
        <f t="shared" si="48"/>
        <v>2</v>
      </c>
      <c r="M485" s="57" t="s">
        <v>44</v>
      </c>
      <c r="R485" s="50"/>
      <c r="S485" s="50"/>
    </row>
    <row r="486" spans="1:28" x14ac:dyDescent="0.25">
      <c r="A486" s="85">
        <v>41124</v>
      </c>
      <c r="B486" s="1">
        <v>0.76026620370370368</v>
      </c>
      <c r="C486" s="91">
        <f t="shared" si="47"/>
        <v>41124.760266203702</v>
      </c>
      <c r="D486" s="56" t="s">
        <v>16</v>
      </c>
      <c r="E486" s="82">
        <v>1</v>
      </c>
      <c r="F486" s="82">
        <v>6.17</v>
      </c>
      <c r="G486" s="82">
        <v>87.1</v>
      </c>
      <c r="H486" s="82">
        <v>1</v>
      </c>
      <c r="I486" s="82">
        <v>2</v>
      </c>
      <c r="J486" s="57">
        <f>VLOOKUP(I486,'Stratification Schemes'!$J$2:$L$3,2,TRUE)</f>
        <v>9.59</v>
      </c>
      <c r="K486" s="57">
        <f>VLOOKUP(I486,'Stratification Schemes'!$J$2:$L$3,3,TRUE)</f>
        <v>10.42</v>
      </c>
      <c r="L486" s="57">
        <f t="shared" si="48"/>
        <v>2</v>
      </c>
      <c r="M486" s="57" t="s">
        <v>44</v>
      </c>
      <c r="R486" s="50"/>
      <c r="S486" s="50"/>
    </row>
    <row r="487" spans="1:28" x14ac:dyDescent="0.25">
      <c r="A487" s="85">
        <v>41124</v>
      </c>
      <c r="B487" s="1">
        <v>0.7736574074074074</v>
      </c>
      <c r="C487" s="91">
        <f t="shared" si="47"/>
        <v>41124.773657407408</v>
      </c>
      <c r="D487" s="56" t="s">
        <v>16</v>
      </c>
      <c r="E487" s="82">
        <v>1</v>
      </c>
      <c r="F487" s="82">
        <v>2.64</v>
      </c>
      <c r="G487" s="82">
        <v>103.8</v>
      </c>
      <c r="H487" s="82">
        <v>1</v>
      </c>
      <c r="I487" s="82">
        <v>2</v>
      </c>
      <c r="J487" s="57">
        <f>VLOOKUP(I487,'Stratification Schemes'!$J$2:$L$3,2,TRUE)</f>
        <v>9.59</v>
      </c>
      <c r="K487" s="57">
        <f>VLOOKUP(I487,'Stratification Schemes'!$J$2:$L$3,3,TRUE)</f>
        <v>10.42</v>
      </c>
      <c r="L487" s="57">
        <f t="shared" si="48"/>
        <v>2</v>
      </c>
      <c r="M487" s="57" t="s">
        <v>44</v>
      </c>
    </row>
    <row r="488" spans="1:28" x14ac:dyDescent="0.25">
      <c r="A488" s="85">
        <v>41124</v>
      </c>
      <c r="B488" s="1">
        <v>0.77505787037037033</v>
      </c>
      <c r="C488" s="91">
        <f t="shared" si="47"/>
        <v>41124.775057870371</v>
      </c>
      <c r="D488" s="56" t="s">
        <v>16</v>
      </c>
      <c r="E488" s="82">
        <v>1</v>
      </c>
      <c r="F488" s="82">
        <v>2.6</v>
      </c>
      <c r="G488" s="82">
        <v>80.5</v>
      </c>
      <c r="H488" s="82">
        <v>1</v>
      </c>
      <c r="I488" s="82">
        <v>2</v>
      </c>
      <c r="J488" s="57">
        <f>VLOOKUP(I488,'Stratification Schemes'!$J$2:$L$3,2,TRUE)</f>
        <v>9.59</v>
      </c>
      <c r="K488" s="57">
        <f>VLOOKUP(I488,'Stratification Schemes'!$J$2:$L$3,3,TRUE)</f>
        <v>10.42</v>
      </c>
      <c r="L488" s="57">
        <f t="shared" si="48"/>
        <v>2</v>
      </c>
      <c r="M488" s="57" t="s">
        <v>44</v>
      </c>
      <c r="AB488" s="51"/>
    </row>
    <row r="489" spans="1:28" x14ac:dyDescent="0.25">
      <c r="A489" s="85">
        <v>41124</v>
      </c>
      <c r="B489" s="1">
        <v>0.77565972222222224</v>
      </c>
      <c r="C489" s="91">
        <f t="shared" si="47"/>
        <v>41124.775659722225</v>
      </c>
      <c r="D489" s="56" t="s">
        <v>16</v>
      </c>
      <c r="E489" s="82">
        <v>1</v>
      </c>
      <c r="F489" s="82">
        <v>5.22</v>
      </c>
      <c r="G489" s="82">
        <v>81.2</v>
      </c>
      <c r="H489" s="82">
        <v>1</v>
      </c>
      <c r="I489" s="82">
        <v>2</v>
      </c>
      <c r="J489" s="57">
        <f>VLOOKUP(I489,'Stratification Schemes'!$J$2:$L$3,2,TRUE)</f>
        <v>9.59</v>
      </c>
      <c r="K489" s="57">
        <f>VLOOKUP(I489,'Stratification Schemes'!$J$2:$L$3,3,TRUE)</f>
        <v>10.42</v>
      </c>
      <c r="L489" s="57">
        <f t="shared" si="48"/>
        <v>2</v>
      </c>
      <c r="M489" s="57" t="s">
        <v>44</v>
      </c>
    </row>
    <row r="490" spans="1:28" x14ac:dyDescent="0.25">
      <c r="A490" s="85">
        <v>41124</v>
      </c>
      <c r="B490" s="1">
        <v>0.79309027777777785</v>
      </c>
      <c r="C490" s="91">
        <f t="shared" si="47"/>
        <v>41124.793090277781</v>
      </c>
      <c r="D490" s="56" t="s">
        <v>16</v>
      </c>
      <c r="E490" s="82">
        <v>1</v>
      </c>
      <c r="F490" s="82">
        <v>1.82</v>
      </c>
      <c r="G490" s="82">
        <v>88.9</v>
      </c>
      <c r="H490" s="82">
        <v>1</v>
      </c>
      <c r="I490" s="82">
        <v>2</v>
      </c>
      <c r="J490" s="57">
        <f>VLOOKUP(I490,'Stratification Schemes'!$J$2:$L$3,2,TRUE)</f>
        <v>9.59</v>
      </c>
      <c r="K490" s="57">
        <f>VLOOKUP(I490,'Stratification Schemes'!$J$2:$L$3,3,TRUE)</f>
        <v>10.42</v>
      </c>
      <c r="L490" s="57">
        <f t="shared" si="48"/>
        <v>2</v>
      </c>
      <c r="M490" s="57" t="s">
        <v>44</v>
      </c>
      <c r="R490" s="50"/>
      <c r="S490" s="50"/>
    </row>
    <row r="491" spans="1:28" x14ac:dyDescent="0.25">
      <c r="A491" s="85">
        <v>41124</v>
      </c>
      <c r="B491" s="1">
        <v>0.79325231481481484</v>
      </c>
      <c r="C491" s="91">
        <f t="shared" si="47"/>
        <v>41124.793252314812</v>
      </c>
      <c r="D491" s="56" t="s">
        <v>16</v>
      </c>
      <c r="E491" s="82">
        <v>1</v>
      </c>
      <c r="F491" s="82">
        <v>2.89</v>
      </c>
      <c r="G491" s="82">
        <v>72.8</v>
      </c>
      <c r="H491" s="82">
        <v>1</v>
      </c>
      <c r="I491" s="82">
        <v>2</v>
      </c>
      <c r="J491" s="57">
        <f>VLOOKUP(I491,'Stratification Schemes'!$J$2:$L$3,2,TRUE)</f>
        <v>9.59</v>
      </c>
      <c r="K491" s="57">
        <f>VLOOKUP(I491,'Stratification Schemes'!$J$2:$L$3,3,TRUE)</f>
        <v>10.42</v>
      </c>
      <c r="L491" s="57">
        <f t="shared" si="48"/>
        <v>2</v>
      </c>
      <c r="M491" s="57" t="s">
        <v>44</v>
      </c>
      <c r="R491" s="50"/>
      <c r="S491" s="50"/>
    </row>
    <row r="492" spans="1:28" x14ac:dyDescent="0.25">
      <c r="A492" s="85">
        <v>41124</v>
      </c>
      <c r="B492" s="1">
        <v>0.79366898148148157</v>
      </c>
      <c r="C492" s="91">
        <f t="shared" si="47"/>
        <v>41124.793668981481</v>
      </c>
      <c r="D492" s="56" t="s">
        <v>16</v>
      </c>
      <c r="E492" s="82">
        <v>1</v>
      </c>
      <c r="F492" s="82">
        <v>3.09</v>
      </c>
      <c r="G492" s="82">
        <v>85.9</v>
      </c>
      <c r="H492" s="82">
        <v>1</v>
      </c>
      <c r="I492" s="82">
        <v>2</v>
      </c>
      <c r="J492" s="57">
        <f>VLOOKUP(I492,'Stratification Schemes'!$J$2:$L$3,2,TRUE)</f>
        <v>9.59</v>
      </c>
      <c r="K492" s="57">
        <f>VLOOKUP(I492,'Stratification Schemes'!$J$2:$L$3,3,TRUE)</f>
        <v>10.42</v>
      </c>
      <c r="L492" s="57">
        <f t="shared" si="48"/>
        <v>2</v>
      </c>
      <c r="M492" s="57" t="s">
        <v>44</v>
      </c>
    </row>
    <row r="493" spans="1:28" x14ac:dyDescent="0.25">
      <c r="A493" s="85">
        <v>41124</v>
      </c>
      <c r="B493" s="1">
        <v>0.79813657407407401</v>
      </c>
      <c r="C493" s="91">
        <f t="shared" si="47"/>
        <v>41124.798136574071</v>
      </c>
      <c r="D493" s="56" t="s">
        <v>16</v>
      </c>
      <c r="E493" s="82">
        <v>1</v>
      </c>
      <c r="F493" s="82">
        <v>5.55</v>
      </c>
      <c r="G493" s="82">
        <v>54.7</v>
      </c>
      <c r="H493" s="82">
        <v>1</v>
      </c>
      <c r="I493" s="82">
        <v>2</v>
      </c>
      <c r="J493" s="57">
        <f>VLOOKUP(I493,'Stratification Schemes'!$J$2:$L$3,2,TRUE)</f>
        <v>9.59</v>
      </c>
      <c r="K493" s="57">
        <f>VLOOKUP(I493,'Stratification Schemes'!$J$2:$L$3,3,TRUE)</f>
        <v>10.42</v>
      </c>
      <c r="L493" s="57">
        <f t="shared" si="48"/>
        <v>2</v>
      </c>
      <c r="M493" s="57" t="s">
        <v>44</v>
      </c>
      <c r="AB493" s="51"/>
    </row>
    <row r="494" spans="1:28" x14ac:dyDescent="0.25">
      <c r="A494" s="85">
        <v>41124</v>
      </c>
      <c r="B494" s="1">
        <v>0.79880787037037038</v>
      </c>
      <c r="C494" s="91">
        <f t="shared" si="47"/>
        <v>41124.798807870371</v>
      </c>
      <c r="D494" s="56" t="s">
        <v>16</v>
      </c>
      <c r="E494" s="82">
        <v>1</v>
      </c>
      <c r="F494" s="82">
        <v>2.95</v>
      </c>
      <c r="G494" s="82">
        <v>68.3</v>
      </c>
      <c r="H494" s="82">
        <v>1</v>
      </c>
      <c r="I494" s="82">
        <v>2</v>
      </c>
      <c r="J494" s="57">
        <f>VLOOKUP(I494,'Stratification Schemes'!$J$2:$L$3,2,TRUE)</f>
        <v>9.59</v>
      </c>
      <c r="K494" s="57">
        <f>VLOOKUP(I494,'Stratification Schemes'!$J$2:$L$3,3,TRUE)</f>
        <v>10.42</v>
      </c>
      <c r="L494" s="57">
        <f t="shared" si="48"/>
        <v>2</v>
      </c>
      <c r="M494" s="57" t="s">
        <v>44</v>
      </c>
    </row>
    <row r="495" spans="1:28" x14ac:dyDescent="0.25">
      <c r="A495" s="85">
        <v>41124</v>
      </c>
      <c r="B495" s="1">
        <v>0.79975694444444445</v>
      </c>
      <c r="C495" s="91">
        <f t="shared" si="47"/>
        <v>41124.799756944441</v>
      </c>
      <c r="D495" s="56" t="s">
        <v>16</v>
      </c>
      <c r="E495" s="82">
        <v>1</v>
      </c>
      <c r="F495" s="82">
        <v>3.59</v>
      </c>
      <c r="G495" s="82">
        <v>66.3</v>
      </c>
      <c r="H495" s="82">
        <v>1</v>
      </c>
      <c r="I495" s="82">
        <v>2</v>
      </c>
      <c r="J495" s="57">
        <f>VLOOKUP(I495,'Stratification Schemes'!$J$2:$L$3,2,TRUE)</f>
        <v>9.59</v>
      </c>
      <c r="K495" s="57">
        <f>VLOOKUP(I495,'Stratification Schemes'!$J$2:$L$3,3,TRUE)</f>
        <v>10.42</v>
      </c>
      <c r="L495" s="57">
        <f t="shared" si="48"/>
        <v>2</v>
      </c>
      <c r="M495" s="57" t="s">
        <v>44</v>
      </c>
      <c r="R495" s="50"/>
      <c r="S495" s="50"/>
    </row>
    <row r="496" spans="1:28" x14ac:dyDescent="0.25">
      <c r="A496" s="85">
        <v>41124</v>
      </c>
      <c r="B496" s="1">
        <v>0.80190972222222223</v>
      </c>
      <c r="C496" s="91">
        <f t="shared" si="47"/>
        <v>41124.80190972222</v>
      </c>
      <c r="D496" s="56" t="s">
        <v>16</v>
      </c>
      <c r="E496" s="82">
        <v>1</v>
      </c>
      <c r="F496" s="82">
        <v>3.32</v>
      </c>
      <c r="G496" s="82">
        <v>107.9</v>
      </c>
      <c r="H496" s="82">
        <v>1</v>
      </c>
      <c r="I496" s="82">
        <v>2</v>
      </c>
      <c r="J496" s="57">
        <f>VLOOKUP(I496,'Stratification Schemes'!$J$2:$L$3,2,TRUE)</f>
        <v>9.59</v>
      </c>
      <c r="K496" s="57">
        <f>VLOOKUP(I496,'Stratification Schemes'!$J$2:$L$3,3,TRUE)</f>
        <v>10.42</v>
      </c>
      <c r="L496" s="57">
        <f t="shared" si="48"/>
        <v>2</v>
      </c>
      <c r="M496" s="57" t="s">
        <v>44</v>
      </c>
      <c r="R496" s="50"/>
      <c r="S496" s="50"/>
    </row>
    <row r="497" spans="1:28" x14ac:dyDescent="0.25">
      <c r="A497" s="85">
        <v>41124</v>
      </c>
      <c r="B497" s="1">
        <v>0.81552083333333336</v>
      </c>
      <c r="C497" s="91">
        <f t="shared" si="47"/>
        <v>41124.815520833334</v>
      </c>
      <c r="D497" s="56" t="s">
        <v>16</v>
      </c>
      <c r="E497" s="82">
        <v>1</v>
      </c>
      <c r="F497" s="82">
        <v>5.56</v>
      </c>
      <c r="G497" s="82">
        <v>87.8</v>
      </c>
      <c r="H497" s="82">
        <v>1</v>
      </c>
      <c r="I497" s="82">
        <v>2</v>
      </c>
      <c r="J497" s="57">
        <f>VLOOKUP(I497,'Stratification Schemes'!$J$2:$L$3,2,TRUE)</f>
        <v>9.59</v>
      </c>
      <c r="K497" s="57">
        <f>VLOOKUP(I497,'Stratification Schemes'!$J$2:$L$3,3,TRUE)</f>
        <v>10.42</v>
      </c>
      <c r="L497" s="57">
        <f t="shared" si="48"/>
        <v>2</v>
      </c>
      <c r="M497" s="57" t="s">
        <v>44</v>
      </c>
    </row>
    <row r="498" spans="1:28" x14ac:dyDescent="0.25">
      <c r="A498" s="85">
        <v>41124</v>
      </c>
      <c r="B498" s="1">
        <v>0.81701388888888893</v>
      </c>
      <c r="C498" s="91">
        <f t="shared" si="47"/>
        <v>41124.817013888889</v>
      </c>
      <c r="D498" s="56" t="s">
        <v>16</v>
      </c>
      <c r="E498" s="82">
        <v>1</v>
      </c>
      <c r="F498" s="82">
        <v>4.76</v>
      </c>
      <c r="G498" s="82">
        <v>78.400000000000006</v>
      </c>
      <c r="H498" s="82">
        <v>1</v>
      </c>
      <c r="I498" s="82">
        <v>2</v>
      </c>
      <c r="J498" s="57">
        <f>VLOOKUP(I498,'Stratification Schemes'!$J$2:$L$3,2,TRUE)</f>
        <v>9.59</v>
      </c>
      <c r="K498" s="57">
        <f>VLOOKUP(I498,'Stratification Schemes'!$J$2:$L$3,3,TRUE)</f>
        <v>10.42</v>
      </c>
      <c r="L498" s="57">
        <f t="shared" si="48"/>
        <v>2</v>
      </c>
      <c r="M498" s="57" t="s">
        <v>44</v>
      </c>
      <c r="AB498" s="51"/>
    </row>
    <row r="499" spans="1:28" x14ac:dyDescent="0.25">
      <c r="A499" s="85">
        <v>41124</v>
      </c>
      <c r="B499" s="1">
        <v>0.81701388888888893</v>
      </c>
      <c r="C499" s="91">
        <f t="shared" si="47"/>
        <v>41124.817013888889</v>
      </c>
      <c r="D499" s="56" t="s">
        <v>16</v>
      </c>
      <c r="E499" s="82">
        <v>1</v>
      </c>
      <c r="F499" s="82">
        <v>8.8000000000000007</v>
      </c>
      <c r="G499" s="82">
        <v>47.8</v>
      </c>
      <c r="H499" s="82">
        <v>1</v>
      </c>
      <c r="I499" s="82">
        <v>2</v>
      </c>
      <c r="J499" s="57">
        <f>VLOOKUP(I499,'Stratification Schemes'!$J$2:$L$3,2,TRUE)</f>
        <v>9.59</v>
      </c>
      <c r="K499" s="57">
        <f>VLOOKUP(I499,'Stratification Schemes'!$J$2:$L$3,3,TRUE)</f>
        <v>10.42</v>
      </c>
      <c r="L499" s="57">
        <f t="shared" si="48"/>
        <v>2</v>
      </c>
      <c r="M499" s="57" t="s">
        <v>44</v>
      </c>
    </row>
    <row r="500" spans="1:28" x14ac:dyDescent="0.25">
      <c r="A500" s="85">
        <v>41124</v>
      </c>
      <c r="B500" s="1">
        <v>0.81849537037037035</v>
      </c>
      <c r="C500" s="91">
        <f t="shared" si="47"/>
        <v>41124.818495370368</v>
      </c>
      <c r="D500" s="56" t="s">
        <v>16</v>
      </c>
      <c r="E500" s="82">
        <v>1</v>
      </c>
      <c r="F500" s="82">
        <v>3.67</v>
      </c>
      <c r="G500" s="82">
        <v>75</v>
      </c>
      <c r="H500" s="82">
        <v>1</v>
      </c>
      <c r="I500" s="82">
        <v>2</v>
      </c>
      <c r="J500" s="57">
        <f>VLOOKUP(I500,'Stratification Schemes'!$J$2:$L$3,2,TRUE)</f>
        <v>9.59</v>
      </c>
      <c r="K500" s="57">
        <f>VLOOKUP(I500,'Stratification Schemes'!$J$2:$L$3,3,TRUE)</f>
        <v>10.42</v>
      </c>
      <c r="L500" s="57">
        <f t="shared" si="48"/>
        <v>2</v>
      </c>
      <c r="M500" s="57" t="s">
        <v>44</v>
      </c>
      <c r="R500" s="50"/>
      <c r="S500" s="50"/>
    </row>
    <row r="501" spans="1:28" x14ac:dyDescent="0.25">
      <c r="A501" s="85">
        <v>41124</v>
      </c>
      <c r="B501" s="1">
        <v>0.81929398148148147</v>
      </c>
      <c r="C501" s="91">
        <f t="shared" si="47"/>
        <v>41124.819293981483</v>
      </c>
      <c r="D501" s="56" t="s">
        <v>16</v>
      </c>
      <c r="E501" s="82">
        <v>1</v>
      </c>
      <c r="F501" s="82">
        <v>2.57</v>
      </c>
      <c r="G501" s="82">
        <v>93.8</v>
      </c>
      <c r="H501" s="82">
        <v>1</v>
      </c>
      <c r="I501" s="82">
        <v>2</v>
      </c>
      <c r="J501" s="57">
        <f>VLOOKUP(I501,'Stratification Schemes'!$J$2:$L$3,2,TRUE)</f>
        <v>9.59</v>
      </c>
      <c r="K501" s="57">
        <f>VLOOKUP(I501,'Stratification Schemes'!$J$2:$L$3,3,TRUE)</f>
        <v>10.42</v>
      </c>
      <c r="L501" s="57">
        <f t="shared" si="48"/>
        <v>2</v>
      </c>
      <c r="M501" s="57" t="s">
        <v>44</v>
      </c>
      <c r="R501" s="50"/>
      <c r="S501" s="50"/>
    </row>
    <row r="502" spans="1:28" x14ac:dyDescent="0.25">
      <c r="A502" s="85">
        <v>41124</v>
      </c>
      <c r="B502" s="1">
        <v>0.82101851851851848</v>
      </c>
      <c r="C502" s="91">
        <f t="shared" si="47"/>
        <v>41124.821018518516</v>
      </c>
      <c r="D502" s="56" t="s">
        <v>16</v>
      </c>
      <c r="E502" s="82">
        <v>1</v>
      </c>
      <c r="F502" s="82">
        <v>9.9600000000000009</v>
      </c>
      <c r="G502" s="82">
        <v>84.2</v>
      </c>
      <c r="H502" s="82">
        <v>1</v>
      </c>
      <c r="I502" s="82">
        <v>2</v>
      </c>
      <c r="J502" s="57">
        <f>VLOOKUP(I502,'Stratification Schemes'!$J$2:$L$3,2,TRUE)</f>
        <v>9.59</v>
      </c>
      <c r="K502" s="57">
        <f>VLOOKUP(I502,'Stratification Schemes'!$J$2:$L$3,3,TRUE)</f>
        <v>10.42</v>
      </c>
      <c r="L502" s="57">
        <f t="shared" si="48"/>
        <v>1</v>
      </c>
      <c r="M502" s="57" t="s">
        <v>44</v>
      </c>
    </row>
    <row r="503" spans="1:28" x14ac:dyDescent="0.25">
      <c r="A503" s="85">
        <v>41124</v>
      </c>
      <c r="B503" s="1">
        <v>0.82287037037037036</v>
      </c>
      <c r="C503" s="91">
        <f t="shared" si="47"/>
        <v>41124.822870370372</v>
      </c>
      <c r="D503" s="56" t="s">
        <v>16</v>
      </c>
      <c r="E503" s="82">
        <v>1</v>
      </c>
      <c r="F503" s="82">
        <v>4.04</v>
      </c>
      <c r="G503" s="82">
        <v>91.8</v>
      </c>
      <c r="H503" s="82">
        <v>1</v>
      </c>
      <c r="I503" s="82">
        <v>2</v>
      </c>
      <c r="J503" s="57">
        <f>VLOOKUP(I503,'Stratification Schemes'!$J$2:$L$3,2,TRUE)</f>
        <v>9.59</v>
      </c>
      <c r="K503" s="57">
        <f>VLOOKUP(I503,'Stratification Schemes'!$J$2:$L$3,3,TRUE)</f>
        <v>10.42</v>
      </c>
      <c r="L503" s="57">
        <f t="shared" si="48"/>
        <v>2</v>
      </c>
      <c r="M503" s="57" t="s">
        <v>44</v>
      </c>
      <c r="AB503" s="51"/>
    </row>
    <row r="504" spans="1:28" x14ac:dyDescent="0.25">
      <c r="A504" s="85">
        <v>41124</v>
      </c>
      <c r="B504" s="1">
        <v>0.82288194444444451</v>
      </c>
      <c r="C504" s="91">
        <f t="shared" si="47"/>
        <v>41124.822881944441</v>
      </c>
      <c r="D504" s="56" t="s">
        <v>16</v>
      </c>
      <c r="E504" s="82">
        <v>1</v>
      </c>
      <c r="F504" s="82">
        <v>8.68</v>
      </c>
      <c r="G504" s="82">
        <v>76.400000000000006</v>
      </c>
      <c r="H504" s="82">
        <v>1</v>
      </c>
      <c r="I504" s="82">
        <v>2</v>
      </c>
      <c r="J504" s="57">
        <f>VLOOKUP(I504,'Stratification Schemes'!$J$2:$L$3,2,TRUE)</f>
        <v>9.59</v>
      </c>
      <c r="K504" s="57">
        <f>VLOOKUP(I504,'Stratification Schemes'!$J$2:$L$3,3,TRUE)</f>
        <v>10.42</v>
      </c>
      <c r="L504" s="57">
        <f t="shared" si="48"/>
        <v>2</v>
      </c>
      <c r="M504" s="57" t="s">
        <v>44</v>
      </c>
    </row>
    <row r="505" spans="1:28" x14ac:dyDescent="0.25">
      <c r="A505" s="85">
        <v>41124</v>
      </c>
      <c r="B505" s="1">
        <v>0.83756944444444448</v>
      </c>
      <c r="C505" s="91">
        <f t="shared" si="47"/>
        <v>41124.837569444448</v>
      </c>
      <c r="D505" s="56" t="s">
        <v>16</v>
      </c>
      <c r="E505" s="82">
        <v>1</v>
      </c>
      <c r="F505" s="82">
        <v>3.33</v>
      </c>
      <c r="G505" s="82">
        <v>78.099999999999994</v>
      </c>
      <c r="H505" s="82">
        <v>1</v>
      </c>
      <c r="I505" s="82">
        <v>2</v>
      </c>
      <c r="J505" s="57">
        <f>VLOOKUP(I505,'Stratification Schemes'!$J$2:$L$3,2,TRUE)</f>
        <v>9.59</v>
      </c>
      <c r="K505" s="57">
        <f>VLOOKUP(I505,'Stratification Schemes'!$J$2:$L$3,3,TRUE)</f>
        <v>10.42</v>
      </c>
      <c r="L505" s="57">
        <f t="shared" si="48"/>
        <v>2</v>
      </c>
      <c r="M505" s="57" t="s">
        <v>44</v>
      </c>
      <c r="R505" s="50"/>
      <c r="S505" s="50"/>
    </row>
    <row r="506" spans="1:28" x14ac:dyDescent="0.25">
      <c r="A506" s="85">
        <v>41124</v>
      </c>
      <c r="B506" s="1">
        <v>0.83843749999999995</v>
      </c>
      <c r="C506" s="91">
        <f t="shared" si="47"/>
        <v>41124.838437500002</v>
      </c>
      <c r="D506" s="56" t="s">
        <v>16</v>
      </c>
      <c r="E506" s="82">
        <v>1</v>
      </c>
      <c r="F506" s="82">
        <v>1.48</v>
      </c>
      <c r="G506" s="82">
        <v>87.3</v>
      </c>
      <c r="H506" s="82">
        <v>1</v>
      </c>
      <c r="I506" s="82">
        <v>2</v>
      </c>
      <c r="J506" s="57">
        <f>VLOOKUP(I506,'Stratification Schemes'!$J$2:$L$3,2,TRUE)</f>
        <v>9.59</v>
      </c>
      <c r="K506" s="57">
        <f>VLOOKUP(I506,'Stratification Schemes'!$J$2:$L$3,3,TRUE)</f>
        <v>10.42</v>
      </c>
      <c r="L506" s="57">
        <f t="shared" si="48"/>
        <v>2</v>
      </c>
      <c r="M506" s="57" t="s">
        <v>44</v>
      </c>
      <c r="R506" s="50"/>
      <c r="S506" s="50"/>
    </row>
    <row r="507" spans="1:28" x14ac:dyDescent="0.25">
      <c r="A507" s="85">
        <v>41124</v>
      </c>
      <c r="B507" s="1">
        <v>0.83861111111111108</v>
      </c>
      <c r="C507" s="91">
        <f t="shared" si="47"/>
        <v>41124.83861111111</v>
      </c>
      <c r="D507" s="56" t="s">
        <v>16</v>
      </c>
      <c r="E507" s="82">
        <v>1</v>
      </c>
      <c r="F507" s="82">
        <v>2.69</v>
      </c>
      <c r="G507" s="82">
        <v>69.099999999999994</v>
      </c>
      <c r="H507" s="82">
        <v>1</v>
      </c>
      <c r="I507" s="82">
        <v>2</v>
      </c>
      <c r="J507" s="57">
        <f>VLOOKUP(I507,'Stratification Schemes'!$J$2:$L$3,2,TRUE)</f>
        <v>9.59</v>
      </c>
      <c r="K507" s="57">
        <f>VLOOKUP(I507,'Stratification Schemes'!$J$2:$L$3,3,TRUE)</f>
        <v>10.42</v>
      </c>
      <c r="L507" s="57">
        <f t="shared" si="48"/>
        <v>2</v>
      </c>
      <c r="M507" s="57" t="s">
        <v>44</v>
      </c>
    </row>
    <row r="508" spans="1:28" x14ac:dyDescent="0.25">
      <c r="A508" s="85">
        <v>41124</v>
      </c>
      <c r="B508" s="1">
        <v>0.85556712962962955</v>
      </c>
      <c r="C508" s="91">
        <f t="shared" si="47"/>
        <v>41124.855567129627</v>
      </c>
      <c r="D508" s="56" t="s">
        <v>16</v>
      </c>
      <c r="E508" s="82">
        <v>1</v>
      </c>
      <c r="F508" s="82">
        <v>3.76</v>
      </c>
      <c r="G508" s="82">
        <v>70.400000000000006</v>
      </c>
      <c r="H508" s="82">
        <v>1</v>
      </c>
      <c r="I508" s="82">
        <v>2</v>
      </c>
      <c r="J508" s="57">
        <f>VLOOKUP(I508,'Stratification Schemes'!$J$2:$L$3,2,TRUE)</f>
        <v>9.59</v>
      </c>
      <c r="K508" s="57">
        <f>VLOOKUP(I508,'Stratification Schemes'!$J$2:$L$3,3,TRUE)</f>
        <v>10.42</v>
      </c>
      <c r="L508" s="57">
        <f t="shared" si="48"/>
        <v>2</v>
      </c>
      <c r="M508" s="57" t="s">
        <v>44</v>
      </c>
      <c r="AB508" s="51"/>
    </row>
    <row r="509" spans="1:28" x14ac:dyDescent="0.25">
      <c r="A509" s="85">
        <v>41124</v>
      </c>
      <c r="B509" s="1">
        <v>0.85719907407407403</v>
      </c>
      <c r="C509" s="91">
        <f t="shared" si="47"/>
        <v>41124.857199074075</v>
      </c>
      <c r="D509" s="56" t="s">
        <v>16</v>
      </c>
      <c r="E509" s="82">
        <v>1</v>
      </c>
      <c r="F509" s="82">
        <v>3.79</v>
      </c>
      <c r="G509" s="82">
        <v>58.3</v>
      </c>
      <c r="H509" s="82">
        <v>1</v>
      </c>
      <c r="I509" s="82">
        <v>2</v>
      </c>
      <c r="J509" s="57">
        <f>VLOOKUP(I509,'Stratification Schemes'!$J$2:$L$3,2,TRUE)</f>
        <v>9.59</v>
      </c>
      <c r="K509" s="57">
        <f>VLOOKUP(I509,'Stratification Schemes'!$J$2:$L$3,3,TRUE)</f>
        <v>10.42</v>
      </c>
      <c r="L509" s="57">
        <f t="shared" si="48"/>
        <v>2</v>
      </c>
      <c r="M509" s="57" t="s">
        <v>44</v>
      </c>
    </row>
    <row r="510" spans="1:28" x14ac:dyDescent="0.25">
      <c r="A510" s="85">
        <v>41124</v>
      </c>
      <c r="B510" s="1">
        <v>0.85892361111111104</v>
      </c>
      <c r="C510" s="91">
        <f t="shared" si="47"/>
        <v>41124.858923611115</v>
      </c>
      <c r="D510" s="56" t="s">
        <v>16</v>
      </c>
      <c r="E510" s="82">
        <v>1</v>
      </c>
      <c r="F510" s="82">
        <v>3.86</v>
      </c>
      <c r="G510" s="82">
        <v>55.8</v>
      </c>
      <c r="H510" s="82">
        <v>1</v>
      </c>
      <c r="I510" s="82">
        <v>2</v>
      </c>
      <c r="J510" s="57">
        <f>VLOOKUP(I510,'Stratification Schemes'!$J$2:$L$3,2,TRUE)</f>
        <v>9.59</v>
      </c>
      <c r="K510" s="57">
        <f>VLOOKUP(I510,'Stratification Schemes'!$J$2:$L$3,3,TRUE)</f>
        <v>10.42</v>
      </c>
      <c r="L510" s="57">
        <f t="shared" si="48"/>
        <v>2</v>
      </c>
      <c r="M510" s="57" t="s">
        <v>44</v>
      </c>
      <c r="R510" s="50"/>
      <c r="S510" s="50"/>
    </row>
    <row r="511" spans="1:28" x14ac:dyDescent="0.25">
      <c r="A511" s="85">
        <v>41124</v>
      </c>
      <c r="B511" s="1">
        <v>0.85898148148148146</v>
      </c>
      <c r="C511" s="91">
        <f t="shared" si="47"/>
        <v>41124.858981481484</v>
      </c>
      <c r="D511" s="56" t="s">
        <v>16</v>
      </c>
      <c r="E511" s="82">
        <v>1</v>
      </c>
      <c r="F511" s="82">
        <v>6.6</v>
      </c>
      <c r="G511" s="82">
        <v>59.8</v>
      </c>
      <c r="H511" s="82">
        <v>1</v>
      </c>
      <c r="I511" s="82">
        <v>2</v>
      </c>
      <c r="J511" s="57">
        <f>VLOOKUP(I511,'Stratification Schemes'!$J$2:$L$3,2,TRUE)</f>
        <v>9.59</v>
      </c>
      <c r="K511" s="57">
        <f>VLOOKUP(I511,'Stratification Schemes'!$J$2:$L$3,3,TRUE)</f>
        <v>10.42</v>
      </c>
      <c r="L511" s="57">
        <f t="shared" si="48"/>
        <v>2</v>
      </c>
      <c r="M511" s="57" t="s">
        <v>44</v>
      </c>
      <c r="R511" s="50"/>
      <c r="S511" s="50"/>
    </row>
    <row r="512" spans="1:28" x14ac:dyDescent="0.25">
      <c r="A512" s="85">
        <v>41124</v>
      </c>
      <c r="B512" s="1">
        <v>0.86042824074074076</v>
      </c>
      <c r="C512" s="91">
        <f t="shared" si="47"/>
        <v>41124.86042824074</v>
      </c>
      <c r="D512" s="56" t="s">
        <v>16</v>
      </c>
      <c r="E512" s="82">
        <v>1</v>
      </c>
      <c r="F512" s="82">
        <v>3.86</v>
      </c>
      <c r="G512" s="82">
        <v>82.8</v>
      </c>
      <c r="H512" s="82">
        <v>1</v>
      </c>
      <c r="I512" s="82">
        <v>2</v>
      </c>
      <c r="J512" s="57">
        <f>VLOOKUP(I512,'Stratification Schemes'!$J$2:$L$3,2,TRUE)</f>
        <v>9.59</v>
      </c>
      <c r="K512" s="57">
        <f>VLOOKUP(I512,'Stratification Schemes'!$J$2:$L$3,3,TRUE)</f>
        <v>10.42</v>
      </c>
      <c r="L512" s="57">
        <f t="shared" si="48"/>
        <v>2</v>
      </c>
      <c r="M512" s="57" t="s">
        <v>44</v>
      </c>
    </row>
    <row r="513" spans="1:28" x14ac:dyDescent="0.25">
      <c r="A513" s="85">
        <v>41124</v>
      </c>
      <c r="B513" s="1">
        <v>0.86401620370370369</v>
      </c>
      <c r="C513" s="91">
        <f t="shared" si="47"/>
        <v>41124.864016203705</v>
      </c>
      <c r="D513" s="56" t="s">
        <v>16</v>
      </c>
      <c r="E513" s="82">
        <v>1</v>
      </c>
      <c r="F513" s="82">
        <v>1.84</v>
      </c>
      <c r="G513" s="82">
        <v>105.3</v>
      </c>
      <c r="H513" s="82">
        <v>1</v>
      </c>
      <c r="I513" s="82">
        <v>2</v>
      </c>
      <c r="J513" s="57">
        <f>VLOOKUP(I513,'Stratification Schemes'!$J$2:$L$3,2,TRUE)</f>
        <v>9.59</v>
      </c>
      <c r="K513" s="57">
        <f>VLOOKUP(I513,'Stratification Schemes'!$J$2:$L$3,3,TRUE)</f>
        <v>10.42</v>
      </c>
      <c r="L513" s="57">
        <f t="shared" si="48"/>
        <v>2</v>
      </c>
      <c r="M513" s="57" t="s">
        <v>44</v>
      </c>
      <c r="AB513" s="51"/>
    </row>
    <row r="514" spans="1:28" x14ac:dyDescent="0.25">
      <c r="A514" s="85">
        <v>41124</v>
      </c>
      <c r="B514" s="1">
        <v>0.87503472222222223</v>
      </c>
      <c r="C514" s="91">
        <f t="shared" si="47"/>
        <v>41124.875034722223</v>
      </c>
      <c r="D514" s="56" t="s">
        <v>16</v>
      </c>
      <c r="E514" s="82">
        <v>1</v>
      </c>
      <c r="F514" s="82">
        <v>2.5</v>
      </c>
      <c r="G514" s="82">
        <v>109.7</v>
      </c>
      <c r="H514" s="82">
        <v>1</v>
      </c>
      <c r="I514" s="82">
        <v>2</v>
      </c>
      <c r="J514" s="57">
        <f>VLOOKUP(I514,'Stratification Schemes'!$J$2:$L$3,2,TRUE)</f>
        <v>9.59</v>
      </c>
      <c r="K514" s="57">
        <f>VLOOKUP(I514,'Stratification Schemes'!$J$2:$L$3,3,TRUE)</f>
        <v>10.42</v>
      </c>
      <c r="L514" s="57">
        <f t="shared" si="48"/>
        <v>2</v>
      </c>
      <c r="M514" s="57" t="s">
        <v>44</v>
      </c>
    </row>
    <row r="515" spans="1:28" x14ac:dyDescent="0.25">
      <c r="A515" s="85">
        <v>41124</v>
      </c>
      <c r="B515" s="1">
        <v>0.88194444444444453</v>
      </c>
      <c r="C515" s="91">
        <f t="shared" si="47"/>
        <v>41124.881944444445</v>
      </c>
      <c r="D515" s="56" t="s">
        <v>16</v>
      </c>
      <c r="E515" s="82">
        <v>1</v>
      </c>
      <c r="F515" s="82">
        <v>4.18</v>
      </c>
      <c r="G515" s="82">
        <v>79.900000000000006</v>
      </c>
      <c r="H515" s="82">
        <v>1</v>
      </c>
      <c r="I515" s="82">
        <v>2</v>
      </c>
      <c r="J515" s="57">
        <f>VLOOKUP(I515,'Stratification Schemes'!$J$2:$L$3,2,TRUE)</f>
        <v>9.59</v>
      </c>
      <c r="K515" s="57">
        <f>VLOOKUP(I515,'Stratification Schemes'!$J$2:$L$3,3,TRUE)</f>
        <v>10.42</v>
      </c>
      <c r="L515" s="57">
        <f t="shared" si="48"/>
        <v>2</v>
      </c>
      <c r="M515" s="57" t="s">
        <v>44</v>
      </c>
      <c r="R515" s="50"/>
      <c r="S515" s="50"/>
    </row>
    <row r="516" spans="1:28" x14ac:dyDescent="0.25">
      <c r="A516" s="85">
        <v>41124</v>
      </c>
      <c r="B516" s="1">
        <v>0.90377314814814813</v>
      </c>
      <c r="C516" s="91">
        <f t="shared" si="47"/>
        <v>41124.903773148151</v>
      </c>
      <c r="D516" s="56" t="s">
        <v>16</v>
      </c>
      <c r="E516" s="82">
        <v>1</v>
      </c>
      <c r="F516" s="82">
        <v>1.93</v>
      </c>
      <c r="G516" s="82">
        <v>88.2</v>
      </c>
      <c r="H516" s="82">
        <v>1</v>
      </c>
      <c r="I516" s="82">
        <v>2</v>
      </c>
      <c r="J516" s="57">
        <f>VLOOKUP(I516,'Stratification Schemes'!$J$2:$L$3,2,TRUE)</f>
        <v>9.59</v>
      </c>
      <c r="K516" s="57">
        <f>VLOOKUP(I516,'Stratification Schemes'!$J$2:$L$3,3,TRUE)</f>
        <v>10.42</v>
      </c>
      <c r="L516" s="57">
        <f t="shared" si="48"/>
        <v>2</v>
      </c>
      <c r="M516" s="57" t="s">
        <v>44</v>
      </c>
      <c r="R516" s="50"/>
      <c r="S516" s="50"/>
    </row>
    <row r="517" spans="1:28" x14ac:dyDescent="0.25">
      <c r="A517" s="85">
        <v>41124</v>
      </c>
      <c r="B517" s="1">
        <v>0.90420138888888879</v>
      </c>
      <c r="C517" s="91">
        <f t="shared" si="47"/>
        <v>41124.90420138889</v>
      </c>
      <c r="D517" s="56" t="s">
        <v>16</v>
      </c>
      <c r="E517" s="82">
        <v>1</v>
      </c>
      <c r="F517" s="82">
        <v>6.01</v>
      </c>
      <c r="G517" s="82">
        <v>78.3</v>
      </c>
      <c r="H517" s="82">
        <v>1</v>
      </c>
      <c r="I517" s="82">
        <v>2</v>
      </c>
      <c r="J517" s="57">
        <f>VLOOKUP(I517,'Stratification Schemes'!$J$2:$L$3,2,TRUE)</f>
        <v>9.59</v>
      </c>
      <c r="K517" s="57">
        <f>VLOOKUP(I517,'Stratification Schemes'!$J$2:$L$3,3,TRUE)</f>
        <v>10.42</v>
      </c>
      <c r="L517" s="57">
        <f t="shared" si="48"/>
        <v>2</v>
      </c>
      <c r="M517" s="57" t="s">
        <v>44</v>
      </c>
    </row>
    <row r="518" spans="1:28" x14ac:dyDescent="0.25">
      <c r="A518" s="85">
        <v>41124</v>
      </c>
      <c r="B518" s="1">
        <v>0.90520833333333339</v>
      </c>
      <c r="C518" s="91">
        <f t="shared" si="47"/>
        <v>41124.90520833333</v>
      </c>
      <c r="D518" s="56" t="s">
        <v>16</v>
      </c>
      <c r="E518" s="82">
        <v>1</v>
      </c>
      <c r="F518" s="82">
        <v>2.2400000000000002</v>
      </c>
      <c r="G518" s="82">
        <v>90.1</v>
      </c>
      <c r="H518" s="82">
        <v>1</v>
      </c>
      <c r="I518" s="82">
        <v>2</v>
      </c>
      <c r="J518" s="57">
        <f>VLOOKUP(I518,'Stratification Schemes'!$J$2:$L$3,2,TRUE)</f>
        <v>9.59</v>
      </c>
      <c r="K518" s="57">
        <f>VLOOKUP(I518,'Stratification Schemes'!$J$2:$L$3,3,TRUE)</f>
        <v>10.42</v>
      </c>
      <c r="L518" s="57">
        <f t="shared" si="48"/>
        <v>2</v>
      </c>
      <c r="M518" s="57" t="s">
        <v>44</v>
      </c>
      <c r="AB518" s="51"/>
    </row>
    <row r="519" spans="1:28" x14ac:dyDescent="0.25">
      <c r="A519" s="85">
        <v>41124</v>
      </c>
      <c r="B519" s="1">
        <v>0.90615740740740736</v>
      </c>
      <c r="C519" s="91">
        <f t="shared" si="47"/>
        <v>41124.906157407408</v>
      </c>
      <c r="D519" s="56" t="s">
        <v>16</v>
      </c>
      <c r="E519" s="82">
        <v>1</v>
      </c>
      <c r="F519" s="82">
        <v>2.67</v>
      </c>
      <c r="G519" s="82">
        <v>51.9</v>
      </c>
      <c r="H519" s="82">
        <v>1</v>
      </c>
      <c r="I519" s="82">
        <v>2</v>
      </c>
      <c r="J519" s="57">
        <f>VLOOKUP(I519,'Stratification Schemes'!$J$2:$L$3,2,TRUE)</f>
        <v>9.59</v>
      </c>
      <c r="K519" s="57">
        <f>VLOOKUP(I519,'Stratification Schemes'!$J$2:$L$3,3,TRUE)</f>
        <v>10.42</v>
      </c>
      <c r="L519" s="57">
        <f t="shared" si="48"/>
        <v>2</v>
      </c>
      <c r="M519" s="57" t="s">
        <v>44</v>
      </c>
    </row>
    <row r="520" spans="1:28" x14ac:dyDescent="0.25">
      <c r="A520" s="85">
        <v>41124</v>
      </c>
      <c r="B520" s="1">
        <v>0.91675925925925927</v>
      </c>
      <c r="C520" s="91">
        <f t="shared" si="47"/>
        <v>41124.916759259257</v>
      </c>
      <c r="D520" s="56" t="s">
        <v>16</v>
      </c>
      <c r="E520" s="82">
        <v>1</v>
      </c>
      <c r="F520" s="82">
        <v>2.73</v>
      </c>
      <c r="G520" s="82">
        <v>124.8</v>
      </c>
      <c r="H520" s="82">
        <v>1</v>
      </c>
      <c r="I520" s="82">
        <v>2</v>
      </c>
      <c r="J520" s="57">
        <f>VLOOKUP(I520,'Stratification Schemes'!$J$2:$L$3,2,TRUE)</f>
        <v>9.59</v>
      </c>
      <c r="K520" s="57">
        <f>VLOOKUP(I520,'Stratification Schemes'!$J$2:$L$3,3,TRUE)</f>
        <v>10.42</v>
      </c>
      <c r="L520" s="57">
        <f t="shared" si="48"/>
        <v>2</v>
      </c>
      <c r="M520" s="57" t="s">
        <v>44</v>
      </c>
      <c r="R520" s="50"/>
      <c r="S520" s="50"/>
    </row>
    <row r="521" spans="1:28" x14ac:dyDescent="0.25">
      <c r="A521" s="85">
        <v>41124</v>
      </c>
      <c r="B521" s="1">
        <v>0.92606481481481484</v>
      </c>
      <c r="C521" s="91">
        <f t="shared" si="47"/>
        <v>41124.926064814812</v>
      </c>
      <c r="D521" s="56" t="s">
        <v>16</v>
      </c>
      <c r="E521" s="82">
        <v>1</v>
      </c>
      <c r="F521" s="82">
        <v>2.0499999999999998</v>
      </c>
      <c r="G521" s="82">
        <v>110</v>
      </c>
      <c r="H521" s="82">
        <v>1</v>
      </c>
      <c r="I521" s="82">
        <v>2</v>
      </c>
      <c r="J521" s="57">
        <f>VLOOKUP(I521,'Stratification Schemes'!$J$2:$L$3,2,TRUE)</f>
        <v>9.59</v>
      </c>
      <c r="K521" s="57">
        <f>VLOOKUP(I521,'Stratification Schemes'!$J$2:$L$3,3,TRUE)</f>
        <v>10.42</v>
      </c>
      <c r="L521" s="57">
        <f t="shared" si="48"/>
        <v>2</v>
      </c>
      <c r="M521" s="57" t="s">
        <v>44</v>
      </c>
      <c r="R521" s="50"/>
      <c r="S521" s="50"/>
    </row>
    <row r="522" spans="1:28" x14ac:dyDescent="0.25">
      <c r="A522" s="85">
        <v>41124</v>
      </c>
      <c r="B522" s="1">
        <v>0.9408333333333333</v>
      </c>
      <c r="C522" s="91">
        <f t="shared" si="47"/>
        <v>41124.940833333334</v>
      </c>
      <c r="D522" s="56" t="s">
        <v>16</v>
      </c>
      <c r="E522" s="82">
        <v>1</v>
      </c>
      <c r="F522" s="82">
        <v>3.83</v>
      </c>
      <c r="G522" s="82">
        <v>103.5</v>
      </c>
      <c r="H522" s="82">
        <v>1</v>
      </c>
      <c r="I522" s="82">
        <v>2</v>
      </c>
      <c r="J522" s="57">
        <f>VLOOKUP(I522,'Stratification Schemes'!$J$2:$L$3,2,TRUE)</f>
        <v>9.59</v>
      </c>
      <c r="K522" s="57">
        <f>VLOOKUP(I522,'Stratification Schemes'!$J$2:$L$3,3,TRUE)</f>
        <v>10.42</v>
      </c>
      <c r="L522" s="57">
        <f t="shared" si="48"/>
        <v>2</v>
      </c>
      <c r="M522" s="57" t="s">
        <v>44</v>
      </c>
    </row>
    <row r="523" spans="1:28" x14ac:dyDescent="0.25">
      <c r="A523" s="85">
        <v>41124</v>
      </c>
      <c r="B523" s="1">
        <v>0.94232638888888898</v>
      </c>
      <c r="C523" s="91">
        <f t="shared" si="47"/>
        <v>41124.942326388889</v>
      </c>
      <c r="D523" s="56" t="s">
        <v>16</v>
      </c>
      <c r="E523" s="82">
        <v>1</v>
      </c>
      <c r="F523" s="82">
        <v>3.41</v>
      </c>
      <c r="G523" s="82">
        <v>69.400000000000006</v>
      </c>
      <c r="H523" s="82">
        <v>1</v>
      </c>
      <c r="I523" s="82">
        <v>2</v>
      </c>
      <c r="J523" s="57">
        <f>VLOOKUP(I523,'Stratification Schemes'!$J$2:$L$3,2,TRUE)</f>
        <v>9.59</v>
      </c>
      <c r="K523" s="57">
        <f>VLOOKUP(I523,'Stratification Schemes'!$J$2:$L$3,3,TRUE)</f>
        <v>10.42</v>
      </c>
      <c r="L523" s="57">
        <f t="shared" si="48"/>
        <v>2</v>
      </c>
      <c r="M523" s="57" t="s">
        <v>44</v>
      </c>
      <c r="AB523" s="51"/>
    </row>
    <row r="524" spans="1:28" x14ac:dyDescent="0.25">
      <c r="A524" s="85">
        <v>41124</v>
      </c>
      <c r="B524" s="1">
        <v>0.94319444444444445</v>
      </c>
      <c r="C524" s="91">
        <f t="shared" si="47"/>
        <v>41124.943194444444</v>
      </c>
      <c r="D524" s="56" t="s">
        <v>16</v>
      </c>
      <c r="E524" s="82">
        <v>1</v>
      </c>
      <c r="F524" s="82">
        <v>5.33</v>
      </c>
      <c r="G524" s="82">
        <v>74.3</v>
      </c>
      <c r="H524" s="82">
        <v>1</v>
      </c>
      <c r="I524" s="82">
        <v>2</v>
      </c>
      <c r="J524" s="57">
        <f>VLOOKUP(I524,'Stratification Schemes'!$J$2:$L$3,2,TRUE)</f>
        <v>9.59</v>
      </c>
      <c r="K524" s="57">
        <f>VLOOKUP(I524,'Stratification Schemes'!$J$2:$L$3,3,TRUE)</f>
        <v>10.42</v>
      </c>
      <c r="L524" s="57">
        <f t="shared" si="48"/>
        <v>2</v>
      </c>
      <c r="M524" s="57" t="s">
        <v>44</v>
      </c>
    </row>
    <row r="525" spans="1:28" x14ac:dyDescent="0.25">
      <c r="A525" s="85">
        <v>41124</v>
      </c>
      <c r="B525" s="1">
        <v>0.95940972222222232</v>
      </c>
      <c r="C525" s="91">
        <f t="shared" si="47"/>
        <v>41124.959409722222</v>
      </c>
      <c r="D525" s="56" t="s">
        <v>16</v>
      </c>
      <c r="E525" s="82">
        <v>1</v>
      </c>
      <c r="F525" s="82">
        <v>3.59</v>
      </c>
      <c r="G525" s="82">
        <v>82.3</v>
      </c>
      <c r="H525" s="82">
        <v>1</v>
      </c>
      <c r="I525" s="82">
        <v>2</v>
      </c>
      <c r="J525" s="57">
        <f>VLOOKUP(I525,'Stratification Schemes'!$J$2:$L$3,2,TRUE)</f>
        <v>9.59</v>
      </c>
      <c r="K525" s="57">
        <f>VLOOKUP(I525,'Stratification Schemes'!$J$2:$L$3,3,TRUE)</f>
        <v>10.42</v>
      </c>
      <c r="L525" s="57">
        <f t="shared" si="48"/>
        <v>2</v>
      </c>
      <c r="M525" s="57" t="s">
        <v>44</v>
      </c>
      <c r="R525" s="50"/>
      <c r="S525" s="50"/>
    </row>
    <row r="526" spans="1:28" x14ac:dyDescent="0.25">
      <c r="A526" s="85">
        <v>41124</v>
      </c>
      <c r="B526" s="1">
        <v>0.9662384259259259</v>
      </c>
      <c r="C526" s="91">
        <f t="shared" si="47"/>
        <v>41124.966238425928</v>
      </c>
      <c r="D526" s="56" t="s">
        <v>16</v>
      </c>
      <c r="E526" s="82">
        <v>1</v>
      </c>
      <c r="F526" s="82">
        <v>5.65</v>
      </c>
      <c r="G526" s="82">
        <v>81.900000000000006</v>
      </c>
      <c r="H526" s="82">
        <v>1</v>
      </c>
      <c r="I526" s="82">
        <v>2</v>
      </c>
      <c r="J526" s="57">
        <f>VLOOKUP(I526,'Stratification Schemes'!$J$2:$L$3,2,TRUE)</f>
        <v>9.59</v>
      </c>
      <c r="K526" s="57">
        <f>VLOOKUP(I526,'Stratification Schemes'!$J$2:$L$3,3,TRUE)</f>
        <v>10.42</v>
      </c>
      <c r="L526" s="57">
        <f t="shared" si="48"/>
        <v>2</v>
      </c>
      <c r="M526" s="57" t="s">
        <v>44</v>
      </c>
      <c r="R526" s="50"/>
      <c r="S526" s="50"/>
    </row>
    <row r="527" spans="1:28" x14ac:dyDescent="0.25">
      <c r="A527" s="85">
        <v>41124</v>
      </c>
      <c r="B527" s="1">
        <v>0.98263888888888884</v>
      </c>
      <c r="C527" s="91">
        <f t="shared" si="47"/>
        <v>41124.982638888891</v>
      </c>
      <c r="D527" s="56" t="s">
        <v>16</v>
      </c>
      <c r="E527" s="82">
        <v>1</v>
      </c>
      <c r="F527" s="82">
        <v>2.54</v>
      </c>
      <c r="G527" s="82">
        <v>91.6</v>
      </c>
      <c r="H527" s="82">
        <v>1</v>
      </c>
      <c r="I527" s="82">
        <v>2</v>
      </c>
      <c r="J527" s="57">
        <f>VLOOKUP(I527,'Stratification Schemes'!$J$2:$L$3,2,TRUE)</f>
        <v>9.59</v>
      </c>
      <c r="K527" s="57">
        <f>VLOOKUP(I527,'Stratification Schemes'!$J$2:$L$3,3,TRUE)</f>
        <v>10.42</v>
      </c>
      <c r="L527" s="57">
        <f t="shared" si="48"/>
        <v>2</v>
      </c>
      <c r="M527" s="57" t="s">
        <v>44</v>
      </c>
    </row>
    <row r="528" spans="1:28" x14ac:dyDescent="0.25">
      <c r="A528" s="85">
        <v>41124</v>
      </c>
      <c r="B528" s="1">
        <v>0.64721064814814822</v>
      </c>
      <c r="C528" s="91">
        <f t="shared" si="47"/>
        <v>41124.647210648145</v>
      </c>
      <c r="D528" s="56" t="s">
        <v>16</v>
      </c>
      <c r="E528" s="82">
        <v>1</v>
      </c>
      <c r="F528" s="82">
        <v>4.2</v>
      </c>
      <c r="G528" s="82">
        <v>63</v>
      </c>
      <c r="H528" s="82">
        <v>1</v>
      </c>
      <c r="I528" s="82">
        <v>2</v>
      </c>
      <c r="J528" s="57">
        <f>VLOOKUP(I528,'Stratification Schemes'!$J$2:$L$3,2,TRUE)</f>
        <v>9.59</v>
      </c>
      <c r="K528" s="57">
        <f>VLOOKUP(I528,'Stratification Schemes'!$J$2:$L$3,3,TRUE)</f>
        <v>10.42</v>
      </c>
      <c r="L528" s="57">
        <f t="shared" si="48"/>
        <v>2</v>
      </c>
      <c r="M528" s="57" t="s">
        <v>44</v>
      </c>
      <c r="AB528" s="51"/>
    </row>
    <row r="529" spans="1:28" x14ac:dyDescent="0.25">
      <c r="A529" s="85">
        <v>41125</v>
      </c>
      <c r="B529" s="1">
        <v>5.6481481481481478E-3</v>
      </c>
      <c r="C529" s="91">
        <f t="shared" ref="C529:C592" si="49">B529+A529</f>
        <v>41125.005648148152</v>
      </c>
      <c r="D529" s="56" t="s">
        <v>16</v>
      </c>
      <c r="E529" s="82">
        <v>1</v>
      </c>
      <c r="F529" s="82">
        <v>2.92</v>
      </c>
      <c r="G529" s="82">
        <v>96</v>
      </c>
      <c r="H529" s="82">
        <v>1</v>
      </c>
      <c r="I529" s="82">
        <v>2</v>
      </c>
      <c r="J529" s="57">
        <f>VLOOKUP(I529,'Stratification Schemes'!$J$2:$L$3,2,TRUE)</f>
        <v>9.59</v>
      </c>
      <c r="K529" s="57">
        <f>VLOOKUP(I529,'Stratification Schemes'!$J$2:$L$3,3,TRUE)</f>
        <v>10.42</v>
      </c>
      <c r="L529" s="57">
        <f t="shared" ref="L529:L592" si="50">IF(AND(F529&gt;J529,F529&lt;K529),1*E529,2*E529)</f>
        <v>2</v>
      </c>
      <c r="M529" s="57" t="s">
        <v>44</v>
      </c>
    </row>
    <row r="530" spans="1:28" x14ac:dyDescent="0.25">
      <c r="A530" s="85">
        <v>41125</v>
      </c>
      <c r="B530" s="1">
        <v>9.2245370370370363E-3</v>
      </c>
      <c r="C530" s="91">
        <f t="shared" si="49"/>
        <v>41125.00922453704</v>
      </c>
      <c r="D530" s="56" t="s">
        <v>16</v>
      </c>
      <c r="E530" s="82">
        <v>1</v>
      </c>
      <c r="F530" s="82">
        <v>1.96</v>
      </c>
      <c r="G530" s="82">
        <v>108.4</v>
      </c>
      <c r="H530" s="82">
        <v>1</v>
      </c>
      <c r="I530" s="82">
        <v>2</v>
      </c>
      <c r="J530" s="57">
        <f>VLOOKUP(I530,'Stratification Schemes'!$J$2:$L$3,2,TRUE)</f>
        <v>9.59</v>
      </c>
      <c r="K530" s="57">
        <f>VLOOKUP(I530,'Stratification Schemes'!$J$2:$L$3,3,TRUE)</f>
        <v>10.42</v>
      </c>
      <c r="L530" s="57">
        <f t="shared" si="50"/>
        <v>2</v>
      </c>
      <c r="M530" s="57" t="s">
        <v>44</v>
      </c>
      <c r="R530" s="50"/>
      <c r="S530" s="50"/>
    </row>
    <row r="531" spans="1:28" x14ac:dyDescent="0.25">
      <c r="A531" s="85">
        <v>41125</v>
      </c>
      <c r="B531" s="1">
        <v>2.9120370370370366E-2</v>
      </c>
      <c r="C531" s="91">
        <f t="shared" si="49"/>
        <v>41125.029120370367</v>
      </c>
      <c r="D531" s="56" t="s">
        <v>16</v>
      </c>
      <c r="E531" s="82">
        <v>1</v>
      </c>
      <c r="F531" s="82">
        <v>2.69</v>
      </c>
      <c r="G531" s="82">
        <v>84.8</v>
      </c>
      <c r="H531" s="82">
        <v>1</v>
      </c>
      <c r="I531" s="82">
        <v>2</v>
      </c>
      <c r="J531" s="57">
        <f>VLOOKUP(I531,'Stratification Schemes'!$J$2:$L$3,2,TRUE)</f>
        <v>9.59</v>
      </c>
      <c r="K531" s="57">
        <f>VLOOKUP(I531,'Stratification Schemes'!$J$2:$L$3,3,TRUE)</f>
        <v>10.42</v>
      </c>
      <c r="L531" s="57">
        <f t="shared" si="50"/>
        <v>2</v>
      </c>
      <c r="M531" s="57" t="s">
        <v>44</v>
      </c>
      <c r="R531" s="50"/>
      <c r="S531" s="50"/>
    </row>
    <row r="532" spans="1:28" x14ac:dyDescent="0.25">
      <c r="A532" s="85">
        <v>41125</v>
      </c>
      <c r="B532" s="1">
        <v>6.8356481481481476E-2</v>
      </c>
      <c r="C532" s="91">
        <f t="shared" si="49"/>
        <v>41125.068356481483</v>
      </c>
      <c r="D532" s="56" t="s">
        <v>16</v>
      </c>
      <c r="E532" s="82">
        <v>1</v>
      </c>
      <c r="F532" s="82">
        <v>4.5199999999999996</v>
      </c>
      <c r="G532" s="82">
        <v>65.599999999999994</v>
      </c>
      <c r="H532" s="82">
        <v>1</v>
      </c>
      <c r="I532" s="82">
        <v>2</v>
      </c>
      <c r="J532" s="57">
        <f>VLOOKUP(I532,'Stratification Schemes'!$J$2:$L$3,2,TRUE)</f>
        <v>9.59</v>
      </c>
      <c r="K532" s="57">
        <f>VLOOKUP(I532,'Stratification Schemes'!$J$2:$L$3,3,TRUE)</f>
        <v>10.42</v>
      </c>
      <c r="L532" s="57">
        <f t="shared" si="50"/>
        <v>2</v>
      </c>
      <c r="M532" s="57" t="s">
        <v>44</v>
      </c>
    </row>
    <row r="533" spans="1:28" x14ac:dyDescent="0.25">
      <c r="A533" s="85">
        <v>41125</v>
      </c>
      <c r="B533" s="1">
        <v>6.880787037037038E-2</v>
      </c>
      <c r="C533" s="91">
        <f t="shared" si="49"/>
        <v>41125.068807870368</v>
      </c>
      <c r="D533" s="56" t="s">
        <v>16</v>
      </c>
      <c r="E533" s="82">
        <v>1</v>
      </c>
      <c r="F533" s="82">
        <v>2.56</v>
      </c>
      <c r="G533" s="82">
        <v>90.6</v>
      </c>
      <c r="H533" s="82">
        <v>1</v>
      </c>
      <c r="I533" s="82">
        <v>2</v>
      </c>
      <c r="J533" s="57">
        <f>VLOOKUP(I533,'Stratification Schemes'!$J$2:$L$3,2,TRUE)</f>
        <v>9.59</v>
      </c>
      <c r="K533" s="57">
        <f>VLOOKUP(I533,'Stratification Schemes'!$J$2:$L$3,3,TRUE)</f>
        <v>10.42</v>
      </c>
      <c r="L533" s="57">
        <f t="shared" si="50"/>
        <v>2</v>
      </c>
      <c r="M533" s="57" t="s">
        <v>44</v>
      </c>
      <c r="AB533" s="51"/>
    </row>
    <row r="534" spans="1:28" x14ac:dyDescent="0.25">
      <c r="A534" s="85">
        <v>41125</v>
      </c>
      <c r="B534" s="1">
        <v>8.5370370370370374E-2</v>
      </c>
      <c r="C534" s="91">
        <f t="shared" si="49"/>
        <v>41125.085370370369</v>
      </c>
      <c r="D534" s="56" t="s">
        <v>16</v>
      </c>
      <c r="E534" s="82">
        <v>1</v>
      </c>
      <c r="F534" s="82">
        <v>2.17</v>
      </c>
      <c r="G534" s="82">
        <v>95.4</v>
      </c>
      <c r="H534" s="82">
        <v>1</v>
      </c>
      <c r="I534" s="82">
        <v>2</v>
      </c>
      <c r="J534" s="57">
        <f>VLOOKUP(I534,'Stratification Schemes'!$J$2:$L$3,2,TRUE)</f>
        <v>9.59</v>
      </c>
      <c r="K534" s="57">
        <f>VLOOKUP(I534,'Stratification Schemes'!$J$2:$L$3,3,TRUE)</f>
        <v>10.42</v>
      </c>
      <c r="L534" s="57">
        <f t="shared" si="50"/>
        <v>2</v>
      </c>
      <c r="M534" s="57" t="s">
        <v>44</v>
      </c>
    </row>
    <row r="535" spans="1:28" x14ac:dyDescent="0.25">
      <c r="A535" s="85">
        <v>41125</v>
      </c>
      <c r="B535" s="1">
        <v>0.11011574074074075</v>
      </c>
      <c r="C535" s="91">
        <f t="shared" si="49"/>
        <v>41125.110115740739</v>
      </c>
      <c r="D535" s="56" t="s">
        <v>16</v>
      </c>
      <c r="E535" s="82">
        <v>1</v>
      </c>
      <c r="F535" s="82">
        <v>2.15</v>
      </c>
      <c r="G535" s="82">
        <v>101.6</v>
      </c>
      <c r="H535" s="82">
        <v>1</v>
      </c>
      <c r="I535" s="82">
        <v>2</v>
      </c>
      <c r="J535" s="57">
        <f>VLOOKUP(I535,'Stratification Schemes'!$J$2:$L$3,2,TRUE)</f>
        <v>9.59</v>
      </c>
      <c r="K535" s="57">
        <f>VLOOKUP(I535,'Stratification Schemes'!$J$2:$L$3,3,TRUE)</f>
        <v>10.42</v>
      </c>
      <c r="L535" s="57">
        <f t="shared" si="50"/>
        <v>2</v>
      </c>
      <c r="M535" s="57" t="s">
        <v>44</v>
      </c>
      <c r="R535" s="50"/>
      <c r="S535" s="50"/>
    </row>
    <row r="536" spans="1:28" x14ac:dyDescent="0.25">
      <c r="A536" s="85">
        <v>41125</v>
      </c>
      <c r="B536" s="1">
        <v>0.12939814814814815</v>
      </c>
      <c r="C536" s="91">
        <f t="shared" si="49"/>
        <v>41125.12939814815</v>
      </c>
      <c r="D536" s="56" t="s">
        <v>16</v>
      </c>
      <c r="E536" s="82">
        <v>1</v>
      </c>
      <c r="F536" s="82">
        <v>5.5</v>
      </c>
      <c r="G536" s="82">
        <v>69.099999999999994</v>
      </c>
      <c r="H536" s="82">
        <v>1</v>
      </c>
      <c r="I536" s="82">
        <v>2</v>
      </c>
      <c r="J536" s="57">
        <f>VLOOKUP(I536,'Stratification Schemes'!$J$2:$L$3,2,TRUE)</f>
        <v>9.59</v>
      </c>
      <c r="K536" s="57">
        <f>VLOOKUP(I536,'Stratification Schemes'!$J$2:$L$3,3,TRUE)</f>
        <v>10.42</v>
      </c>
      <c r="L536" s="57">
        <f t="shared" si="50"/>
        <v>2</v>
      </c>
      <c r="M536" s="57" t="s">
        <v>44</v>
      </c>
      <c r="R536" s="50"/>
      <c r="S536" s="50"/>
    </row>
    <row r="537" spans="1:28" x14ac:dyDescent="0.25">
      <c r="A537" s="85">
        <v>41125</v>
      </c>
      <c r="B537" s="1">
        <v>0.25074074074074076</v>
      </c>
      <c r="C537" s="91">
        <f t="shared" si="49"/>
        <v>41125.250740740739</v>
      </c>
      <c r="D537" s="56" t="s">
        <v>16</v>
      </c>
      <c r="E537" s="82">
        <v>1</v>
      </c>
      <c r="F537" s="82">
        <v>4.28</v>
      </c>
      <c r="G537" s="82">
        <v>62.8</v>
      </c>
      <c r="H537" s="82">
        <v>1</v>
      </c>
      <c r="I537" s="82">
        <v>2</v>
      </c>
      <c r="J537" s="57">
        <f>VLOOKUP(I537,'Stratification Schemes'!$J$2:$L$3,2,TRUE)</f>
        <v>9.59</v>
      </c>
      <c r="K537" s="57">
        <f>VLOOKUP(I537,'Stratification Schemes'!$J$2:$L$3,3,TRUE)</f>
        <v>10.42</v>
      </c>
      <c r="L537" s="57">
        <f t="shared" si="50"/>
        <v>2</v>
      </c>
      <c r="M537" s="57" t="s">
        <v>44</v>
      </c>
    </row>
    <row r="538" spans="1:28" x14ac:dyDescent="0.25">
      <c r="A538" s="85">
        <v>41125</v>
      </c>
      <c r="B538" s="1">
        <v>0.25731481481481483</v>
      </c>
      <c r="C538" s="91">
        <f t="shared" si="49"/>
        <v>41125.257314814815</v>
      </c>
      <c r="D538" s="56" t="s">
        <v>16</v>
      </c>
      <c r="E538" s="82">
        <v>1</v>
      </c>
      <c r="F538" s="82">
        <v>2.61</v>
      </c>
      <c r="G538" s="82">
        <v>120.9</v>
      </c>
      <c r="H538" s="82">
        <v>1</v>
      </c>
      <c r="I538" s="82">
        <v>2</v>
      </c>
      <c r="J538" s="57">
        <f>VLOOKUP(I538,'Stratification Schemes'!$J$2:$L$3,2,TRUE)</f>
        <v>9.59</v>
      </c>
      <c r="K538" s="57">
        <f>VLOOKUP(I538,'Stratification Schemes'!$J$2:$L$3,3,TRUE)</f>
        <v>10.42</v>
      </c>
      <c r="L538" s="57">
        <f t="shared" si="50"/>
        <v>2</v>
      </c>
      <c r="M538" s="57" t="s">
        <v>44</v>
      </c>
      <c r="AB538" s="51"/>
    </row>
    <row r="539" spans="1:28" x14ac:dyDescent="0.25">
      <c r="A539" s="85">
        <v>41125</v>
      </c>
      <c r="B539" s="1">
        <v>0.32003472222222223</v>
      </c>
      <c r="C539" s="91">
        <f t="shared" si="49"/>
        <v>41125.320034722223</v>
      </c>
      <c r="D539" s="56" t="s">
        <v>16</v>
      </c>
      <c r="E539" s="82">
        <v>1</v>
      </c>
      <c r="F539" s="82">
        <v>3.2</v>
      </c>
      <c r="G539" s="82">
        <v>99.1</v>
      </c>
      <c r="H539" s="82">
        <v>1</v>
      </c>
      <c r="I539" s="82">
        <v>2</v>
      </c>
      <c r="J539" s="57">
        <f>VLOOKUP(I539,'Stratification Schemes'!$J$2:$L$3,2,TRUE)</f>
        <v>9.59</v>
      </c>
      <c r="K539" s="57">
        <f>VLOOKUP(I539,'Stratification Schemes'!$J$2:$L$3,3,TRUE)</f>
        <v>10.42</v>
      </c>
      <c r="L539" s="57">
        <f t="shared" si="50"/>
        <v>2</v>
      </c>
      <c r="M539" s="57" t="s">
        <v>44</v>
      </c>
    </row>
    <row r="540" spans="1:28" x14ac:dyDescent="0.25">
      <c r="A540" s="85">
        <v>41125</v>
      </c>
      <c r="B540" s="1">
        <v>0.32120370370370371</v>
      </c>
      <c r="C540" s="91">
        <f t="shared" si="49"/>
        <v>41125.321203703701</v>
      </c>
      <c r="D540" s="56" t="s">
        <v>16</v>
      </c>
      <c r="E540" s="82">
        <v>1</v>
      </c>
      <c r="F540" s="82">
        <v>2.41</v>
      </c>
      <c r="G540" s="82">
        <v>91.6</v>
      </c>
      <c r="H540" s="82">
        <v>1</v>
      </c>
      <c r="I540" s="82">
        <v>2</v>
      </c>
      <c r="J540" s="57">
        <f>VLOOKUP(I540,'Stratification Schemes'!$J$2:$L$3,2,TRUE)</f>
        <v>9.59</v>
      </c>
      <c r="K540" s="57">
        <f>VLOOKUP(I540,'Stratification Schemes'!$J$2:$L$3,3,TRUE)</f>
        <v>10.42</v>
      </c>
      <c r="L540" s="57">
        <f t="shared" si="50"/>
        <v>2</v>
      </c>
      <c r="M540" s="57" t="s">
        <v>44</v>
      </c>
      <c r="R540" s="50"/>
      <c r="S540" s="50"/>
    </row>
    <row r="541" spans="1:28" x14ac:dyDescent="0.25">
      <c r="A541" s="85">
        <v>41125</v>
      </c>
      <c r="B541" s="1">
        <v>0.33341435185185181</v>
      </c>
      <c r="C541" s="91">
        <f t="shared" si="49"/>
        <v>41125.333414351851</v>
      </c>
      <c r="D541" s="56" t="s">
        <v>16</v>
      </c>
      <c r="E541" s="82">
        <v>1</v>
      </c>
      <c r="F541" s="82">
        <v>3.94</v>
      </c>
      <c r="G541" s="82">
        <v>80.900000000000006</v>
      </c>
      <c r="H541" s="82">
        <v>1</v>
      </c>
      <c r="I541" s="82">
        <v>2</v>
      </c>
      <c r="J541" s="57">
        <f>VLOOKUP(I541,'Stratification Schemes'!$J$2:$L$3,2,TRUE)</f>
        <v>9.59</v>
      </c>
      <c r="K541" s="57">
        <f>VLOOKUP(I541,'Stratification Schemes'!$J$2:$L$3,3,TRUE)</f>
        <v>10.42</v>
      </c>
      <c r="L541" s="57">
        <f t="shared" si="50"/>
        <v>2</v>
      </c>
      <c r="M541" s="57" t="s">
        <v>44</v>
      </c>
      <c r="R541" s="50"/>
      <c r="S541" s="50"/>
    </row>
    <row r="542" spans="1:28" x14ac:dyDescent="0.25">
      <c r="A542" s="85">
        <v>41125</v>
      </c>
      <c r="B542" s="1">
        <v>0.41753472222222227</v>
      </c>
      <c r="C542" s="91">
        <f t="shared" si="49"/>
        <v>41125.417534722219</v>
      </c>
      <c r="D542" s="56" t="s">
        <v>16</v>
      </c>
      <c r="E542" s="82">
        <v>1</v>
      </c>
      <c r="F542" s="82">
        <v>3.84</v>
      </c>
      <c r="G542" s="82">
        <v>75.2</v>
      </c>
      <c r="H542" s="82">
        <v>1</v>
      </c>
      <c r="I542" s="82">
        <v>2</v>
      </c>
      <c r="J542" s="57">
        <f>VLOOKUP(I542,'Stratification Schemes'!$J$2:$L$3,2,TRUE)</f>
        <v>9.59</v>
      </c>
      <c r="K542" s="57">
        <f>VLOOKUP(I542,'Stratification Schemes'!$J$2:$L$3,3,TRUE)</f>
        <v>10.42</v>
      </c>
      <c r="L542" s="57">
        <f t="shared" si="50"/>
        <v>2</v>
      </c>
      <c r="M542" s="57" t="s">
        <v>44</v>
      </c>
    </row>
    <row r="543" spans="1:28" x14ac:dyDescent="0.25">
      <c r="A543" s="85">
        <v>41125</v>
      </c>
      <c r="B543" s="1">
        <v>0.43959490740740742</v>
      </c>
      <c r="C543" s="91">
        <f t="shared" si="49"/>
        <v>41125.43959490741</v>
      </c>
      <c r="D543" s="56" t="s">
        <v>16</v>
      </c>
      <c r="E543" s="82">
        <v>1</v>
      </c>
      <c r="F543" s="82">
        <v>8.01</v>
      </c>
      <c r="G543" s="82">
        <v>81.5</v>
      </c>
      <c r="H543" s="82">
        <v>1</v>
      </c>
      <c r="I543" s="82">
        <v>2</v>
      </c>
      <c r="J543" s="57">
        <f>VLOOKUP(I543,'Stratification Schemes'!$J$2:$L$3,2,TRUE)</f>
        <v>9.59</v>
      </c>
      <c r="K543" s="57">
        <f>VLOOKUP(I543,'Stratification Schemes'!$J$2:$L$3,3,TRUE)</f>
        <v>10.42</v>
      </c>
      <c r="L543" s="57">
        <f t="shared" si="50"/>
        <v>2</v>
      </c>
      <c r="M543" s="57" t="s">
        <v>44</v>
      </c>
      <c r="AB543" s="51"/>
    </row>
    <row r="544" spans="1:28" x14ac:dyDescent="0.25">
      <c r="A544" s="85">
        <v>41125</v>
      </c>
      <c r="B544" s="1">
        <v>0.44203703703703701</v>
      </c>
      <c r="C544" s="91">
        <f t="shared" si="49"/>
        <v>41125.442037037035</v>
      </c>
      <c r="D544" s="56" t="s">
        <v>16</v>
      </c>
      <c r="E544" s="82">
        <v>1</v>
      </c>
      <c r="F544" s="82">
        <v>2.85</v>
      </c>
      <c r="G544" s="82">
        <v>103.1</v>
      </c>
      <c r="H544" s="82">
        <v>1</v>
      </c>
      <c r="I544" s="82">
        <v>2</v>
      </c>
      <c r="J544" s="57">
        <f>VLOOKUP(I544,'Stratification Schemes'!$J$2:$L$3,2,TRUE)</f>
        <v>9.59</v>
      </c>
      <c r="K544" s="57">
        <f>VLOOKUP(I544,'Stratification Schemes'!$J$2:$L$3,3,TRUE)</f>
        <v>10.42</v>
      </c>
      <c r="L544" s="57">
        <f t="shared" si="50"/>
        <v>2</v>
      </c>
      <c r="M544" s="57" t="s">
        <v>44</v>
      </c>
    </row>
    <row r="545" spans="1:28" x14ac:dyDescent="0.25">
      <c r="A545" s="85">
        <v>41125</v>
      </c>
      <c r="B545" s="1">
        <v>0.44283564814814813</v>
      </c>
      <c r="C545" s="91">
        <f t="shared" si="49"/>
        <v>41125.442835648151</v>
      </c>
      <c r="D545" s="56" t="s">
        <v>16</v>
      </c>
      <c r="E545" s="82">
        <v>1</v>
      </c>
      <c r="F545" s="82">
        <v>6.39</v>
      </c>
      <c r="G545" s="82">
        <v>95.6</v>
      </c>
      <c r="H545" s="82">
        <v>1</v>
      </c>
      <c r="I545" s="82">
        <v>2</v>
      </c>
      <c r="J545" s="57">
        <f>VLOOKUP(I545,'Stratification Schemes'!$J$2:$L$3,2,TRUE)</f>
        <v>9.59</v>
      </c>
      <c r="K545" s="57">
        <f>VLOOKUP(I545,'Stratification Schemes'!$J$2:$L$3,3,TRUE)</f>
        <v>10.42</v>
      </c>
      <c r="L545" s="57">
        <f t="shared" si="50"/>
        <v>2</v>
      </c>
      <c r="M545" s="57" t="s">
        <v>44</v>
      </c>
      <c r="R545" s="50"/>
      <c r="S545" s="50"/>
    </row>
    <row r="546" spans="1:28" x14ac:dyDescent="0.25">
      <c r="A546" s="85">
        <v>41125</v>
      </c>
      <c r="B546" s="1">
        <v>0.48060185185185184</v>
      </c>
      <c r="C546" s="91">
        <f t="shared" si="49"/>
        <v>41125.48060185185</v>
      </c>
      <c r="D546" s="56" t="s">
        <v>16</v>
      </c>
      <c r="E546" s="82">
        <v>1</v>
      </c>
      <c r="F546" s="82">
        <v>2.04</v>
      </c>
      <c r="G546" s="82">
        <v>94</v>
      </c>
      <c r="H546" s="82">
        <v>1</v>
      </c>
      <c r="I546" s="82">
        <v>2</v>
      </c>
      <c r="J546" s="57">
        <f>VLOOKUP(I546,'Stratification Schemes'!$J$2:$L$3,2,TRUE)</f>
        <v>9.59</v>
      </c>
      <c r="K546" s="57">
        <f>VLOOKUP(I546,'Stratification Schemes'!$J$2:$L$3,3,TRUE)</f>
        <v>10.42</v>
      </c>
      <c r="L546" s="57">
        <f t="shared" si="50"/>
        <v>2</v>
      </c>
      <c r="M546" s="57" t="s">
        <v>44</v>
      </c>
      <c r="R546" s="50"/>
      <c r="S546" s="50"/>
    </row>
    <row r="547" spans="1:28" x14ac:dyDescent="0.25">
      <c r="A547" s="85">
        <v>41125</v>
      </c>
      <c r="B547" s="1">
        <v>0.5072916666666667</v>
      </c>
      <c r="C547" s="91">
        <f t="shared" si="49"/>
        <v>41125.507291666669</v>
      </c>
      <c r="D547" s="56" t="s">
        <v>16</v>
      </c>
      <c r="E547" s="82">
        <v>1</v>
      </c>
      <c r="F547" s="82">
        <v>2.36</v>
      </c>
      <c r="G547" s="82">
        <v>91.8</v>
      </c>
      <c r="H547" s="82">
        <v>1</v>
      </c>
      <c r="I547" s="82">
        <v>2</v>
      </c>
      <c r="J547" s="57">
        <f>VLOOKUP(I547,'Stratification Schemes'!$J$2:$L$3,2,TRUE)</f>
        <v>9.59</v>
      </c>
      <c r="K547" s="57">
        <f>VLOOKUP(I547,'Stratification Schemes'!$J$2:$L$3,3,TRUE)</f>
        <v>10.42</v>
      </c>
      <c r="L547" s="57">
        <f t="shared" si="50"/>
        <v>2</v>
      </c>
      <c r="M547" s="57" t="s">
        <v>44</v>
      </c>
    </row>
    <row r="548" spans="1:28" x14ac:dyDescent="0.25">
      <c r="A548" s="85">
        <v>41125</v>
      </c>
      <c r="B548" s="1">
        <v>0.5212268518518518</v>
      </c>
      <c r="C548" s="91">
        <f t="shared" si="49"/>
        <v>41125.521226851852</v>
      </c>
      <c r="D548" s="56" t="s">
        <v>16</v>
      </c>
      <c r="E548" s="82">
        <v>1</v>
      </c>
      <c r="F548" s="82">
        <v>3.96</v>
      </c>
      <c r="G548" s="82">
        <v>87.5</v>
      </c>
      <c r="H548" s="82">
        <v>1</v>
      </c>
      <c r="I548" s="82">
        <v>2</v>
      </c>
      <c r="J548" s="57">
        <f>VLOOKUP(I548,'Stratification Schemes'!$J$2:$L$3,2,TRUE)</f>
        <v>9.59</v>
      </c>
      <c r="K548" s="57">
        <f>VLOOKUP(I548,'Stratification Schemes'!$J$2:$L$3,3,TRUE)</f>
        <v>10.42</v>
      </c>
      <c r="L548" s="57">
        <f t="shared" si="50"/>
        <v>2</v>
      </c>
      <c r="M548" s="57" t="s">
        <v>44</v>
      </c>
      <c r="AB548" s="51"/>
    </row>
    <row r="549" spans="1:28" x14ac:dyDescent="0.25">
      <c r="A549" s="85">
        <v>41125</v>
      </c>
      <c r="B549" s="1">
        <v>0.52826388888888887</v>
      </c>
      <c r="C549" s="91">
        <f t="shared" si="49"/>
        <v>41125.528263888889</v>
      </c>
      <c r="D549" s="56" t="s">
        <v>16</v>
      </c>
      <c r="E549" s="82">
        <v>1</v>
      </c>
      <c r="F549" s="82">
        <v>5.86</v>
      </c>
      <c r="G549" s="82">
        <v>94.2</v>
      </c>
      <c r="H549" s="82">
        <v>1</v>
      </c>
      <c r="I549" s="82">
        <v>2</v>
      </c>
      <c r="J549" s="57">
        <f>VLOOKUP(I549,'Stratification Schemes'!$J$2:$L$3,2,TRUE)</f>
        <v>9.59</v>
      </c>
      <c r="K549" s="57">
        <f>VLOOKUP(I549,'Stratification Schemes'!$J$2:$L$3,3,TRUE)</f>
        <v>10.42</v>
      </c>
      <c r="L549" s="57">
        <f t="shared" si="50"/>
        <v>2</v>
      </c>
      <c r="M549" s="57" t="s">
        <v>44</v>
      </c>
    </row>
    <row r="550" spans="1:28" x14ac:dyDescent="0.25">
      <c r="A550" s="85">
        <v>41125</v>
      </c>
      <c r="B550" s="1">
        <v>0.53035879629629623</v>
      </c>
      <c r="C550" s="91">
        <f t="shared" si="49"/>
        <v>41125.530358796299</v>
      </c>
      <c r="D550" s="56" t="s">
        <v>16</v>
      </c>
      <c r="E550" s="82">
        <v>1</v>
      </c>
      <c r="F550" s="82">
        <v>3.07</v>
      </c>
      <c r="G550" s="82">
        <v>79.3</v>
      </c>
      <c r="H550" s="82">
        <v>1</v>
      </c>
      <c r="I550" s="82">
        <v>2</v>
      </c>
      <c r="J550" s="57">
        <f>VLOOKUP(I550,'Stratification Schemes'!$J$2:$L$3,2,TRUE)</f>
        <v>9.59</v>
      </c>
      <c r="K550" s="57">
        <f>VLOOKUP(I550,'Stratification Schemes'!$J$2:$L$3,3,TRUE)</f>
        <v>10.42</v>
      </c>
      <c r="L550" s="57">
        <f t="shared" si="50"/>
        <v>2</v>
      </c>
      <c r="M550" s="57" t="s">
        <v>44</v>
      </c>
      <c r="R550" s="50"/>
      <c r="S550" s="50"/>
    </row>
    <row r="551" spans="1:28" x14ac:dyDescent="0.25">
      <c r="A551" s="85">
        <v>41125</v>
      </c>
      <c r="B551" s="1">
        <v>0.56906250000000003</v>
      </c>
      <c r="C551" s="91">
        <f t="shared" si="49"/>
        <v>41125.569062499999</v>
      </c>
      <c r="D551" s="56" t="s">
        <v>16</v>
      </c>
      <c r="E551" s="82">
        <v>1</v>
      </c>
      <c r="F551" s="82">
        <v>2.54</v>
      </c>
      <c r="G551" s="82">
        <v>96.3</v>
      </c>
      <c r="H551" s="82">
        <v>1</v>
      </c>
      <c r="I551" s="82">
        <v>2</v>
      </c>
      <c r="J551" s="57">
        <f>VLOOKUP(I551,'Stratification Schemes'!$J$2:$L$3,2,TRUE)</f>
        <v>9.59</v>
      </c>
      <c r="K551" s="57">
        <f>VLOOKUP(I551,'Stratification Schemes'!$J$2:$L$3,3,TRUE)</f>
        <v>10.42</v>
      </c>
      <c r="L551" s="57">
        <f t="shared" si="50"/>
        <v>2</v>
      </c>
      <c r="M551" s="57" t="s">
        <v>44</v>
      </c>
      <c r="R551" s="50"/>
      <c r="S551" s="50"/>
    </row>
    <row r="552" spans="1:28" x14ac:dyDescent="0.25">
      <c r="A552" s="85">
        <v>41125</v>
      </c>
      <c r="B552" s="1">
        <v>0.56988425925925923</v>
      </c>
      <c r="C552" s="91">
        <f t="shared" si="49"/>
        <v>41125.569884259261</v>
      </c>
      <c r="D552" s="56" t="s">
        <v>16</v>
      </c>
      <c r="E552" s="82">
        <v>1</v>
      </c>
      <c r="F552" s="82">
        <v>4.3</v>
      </c>
      <c r="G552" s="82">
        <v>60.8</v>
      </c>
      <c r="H552" s="82">
        <v>1</v>
      </c>
      <c r="I552" s="82">
        <v>2</v>
      </c>
      <c r="J552" s="57">
        <f>VLOOKUP(I552,'Stratification Schemes'!$J$2:$L$3,2,TRUE)</f>
        <v>9.59</v>
      </c>
      <c r="K552" s="57">
        <f>VLOOKUP(I552,'Stratification Schemes'!$J$2:$L$3,3,TRUE)</f>
        <v>10.42</v>
      </c>
      <c r="L552" s="57">
        <f t="shared" si="50"/>
        <v>2</v>
      </c>
      <c r="M552" s="57" t="s">
        <v>44</v>
      </c>
    </row>
    <row r="553" spans="1:28" x14ac:dyDescent="0.25">
      <c r="A553" s="85">
        <v>41125</v>
      </c>
      <c r="B553" s="1">
        <v>0.60924768518518524</v>
      </c>
      <c r="C553" s="91">
        <f t="shared" si="49"/>
        <v>41125.609247685185</v>
      </c>
      <c r="D553" s="56" t="s">
        <v>16</v>
      </c>
      <c r="E553" s="82">
        <v>1</v>
      </c>
      <c r="F553" s="82">
        <v>3.52</v>
      </c>
      <c r="G553" s="82">
        <v>113.3</v>
      </c>
      <c r="H553" s="82">
        <v>1</v>
      </c>
      <c r="I553" s="82">
        <v>2</v>
      </c>
      <c r="J553" s="57">
        <f>VLOOKUP(I553,'Stratification Schemes'!$J$2:$L$3,2,TRUE)</f>
        <v>9.59</v>
      </c>
      <c r="K553" s="57">
        <f>VLOOKUP(I553,'Stratification Schemes'!$J$2:$L$3,3,TRUE)</f>
        <v>10.42</v>
      </c>
      <c r="L553" s="57">
        <f t="shared" si="50"/>
        <v>2</v>
      </c>
      <c r="M553" s="57" t="s">
        <v>44</v>
      </c>
      <c r="AB553" s="51"/>
    </row>
    <row r="554" spans="1:28" x14ac:dyDescent="0.25">
      <c r="A554" s="85">
        <v>41125</v>
      </c>
      <c r="B554" s="1">
        <v>0.64987268518518515</v>
      </c>
      <c r="C554" s="91">
        <f t="shared" si="49"/>
        <v>41125.649872685186</v>
      </c>
      <c r="D554" s="56" t="s">
        <v>16</v>
      </c>
      <c r="E554" s="82">
        <v>1</v>
      </c>
      <c r="F554" s="82">
        <v>4.1399999999999997</v>
      </c>
      <c r="G554" s="82">
        <v>71.400000000000006</v>
      </c>
      <c r="H554" s="82">
        <v>1</v>
      </c>
      <c r="I554" s="82">
        <v>2</v>
      </c>
      <c r="J554" s="57">
        <f>VLOOKUP(I554,'Stratification Schemes'!$J$2:$L$3,2,TRUE)</f>
        <v>9.59</v>
      </c>
      <c r="K554" s="57">
        <f>VLOOKUP(I554,'Stratification Schemes'!$J$2:$L$3,3,TRUE)</f>
        <v>10.42</v>
      </c>
      <c r="L554" s="57">
        <f t="shared" si="50"/>
        <v>2</v>
      </c>
      <c r="M554" s="57" t="s">
        <v>44</v>
      </c>
    </row>
    <row r="555" spans="1:28" x14ac:dyDescent="0.25">
      <c r="A555" s="85">
        <v>41125</v>
      </c>
      <c r="B555" s="1">
        <v>0.65604166666666663</v>
      </c>
      <c r="C555" s="91">
        <f t="shared" si="49"/>
        <v>41125.656041666669</v>
      </c>
      <c r="D555" s="56" t="s">
        <v>16</v>
      </c>
      <c r="E555" s="82">
        <v>1</v>
      </c>
      <c r="F555" s="82">
        <v>2.2599999999999998</v>
      </c>
      <c r="G555" s="82">
        <v>95.3</v>
      </c>
      <c r="H555" s="82">
        <v>1</v>
      </c>
      <c r="I555" s="82">
        <v>2</v>
      </c>
      <c r="J555" s="57">
        <f>VLOOKUP(I555,'Stratification Schemes'!$J$2:$L$3,2,TRUE)</f>
        <v>9.59</v>
      </c>
      <c r="K555" s="57">
        <f>VLOOKUP(I555,'Stratification Schemes'!$J$2:$L$3,3,TRUE)</f>
        <v>10.42</v>
      </c>
      <c r="L555" s="57">
        <f t="shared" si="50"/>
        <v>2</v>
      </c>
      <c r="M555" s="57" t="s">
        <v>44</v>
      </c>
      <c r="R555" s="50"/>
      <c r="S555" s="50"/>
    </row>
    <row r="556" spans="1:28" x14ac:dyDescent="0.25">
      <c r="A556" s="85">
        <v>41125</v>
      </c>
      <c r="B556" s="1">
        <v>0.65605324074074078</v>
      </c>
      <c r="C556" s="91">
        <f t="shared" si="49"/>
        <v>41125.656053240738</v>
      </c>
      <c r="D556" s="56" t="s">
        <v>16</v>
      </c>
      <c r="E556" s="82">
        <v>1</v>
      </c>
      <c r="F556" s="82">
        <v>3</v>
      </c>
      <c r="G556" s="82">
        <v>100.4</v>
      </c>
      <c r="H556" s="82">
        <v>1</v>
      </c>
      <c r="I556" s="82">
        <v>2</v>
      </c>
      <c r="J556" s="57">
        <f>VLOOKUP(I556,'Stratification Schemes'!$J$2:$L$3,2,TRUE)</f>
        <v>9.59</v>
      </c>
      <c r="K556" s="57">
        <f>VLOOKUP(I556,'Stratification Schemes'!$J$2:$L$3,3,TRUE)</f>
        <v>10.42</v>
      </c>
      <c r="L556" s="57">
        <f t="shared" si="50"/>
        <v>2</v>
      </c>
      <c r="M556" s="57" t="s">
        <v>44</v>
      </c>
      <c r="R556" s="50"/>
      <c r="S556" s="50"/>
    </row>
    <row r="557" spans="1:28" x14ac:dyDescent="0.25">
      <c r="A557" s="85">
        <v>41125</v>
      </c>
      <c r="B557" s="1">
        <v>0.67267361111111112</v>
      </c>
      <c r="C557" s="91">
        <f t="shared" si="49"/>
        <v>41125.672673611109</v>
      </c>
      <c r="D557" s="56" t="s">
        <v>16</v>
      </c>
      <c r="E557" s="82">
        <v>1</v>
      </c>
      <c r="F557" s="82">
        <v>5.51</v>
      </c>
      <c r="G557" s="82">
        <v>87.3</v>
      </c>
      <c r="H557" s="82">
        <v>1</v>
      </c>
      <c r="I557" s="82">
        <v>2</v>
      </c>
      <c r="J557" s="57">
        <f>VLOOKUP(I557,'Stratification Schemes'!$J$2:$L$3,2,TRUE)</f>
        <v>9.59</v>
      </c>
      <c r="K557" s="57">
        <f>VLOOKUP(I557,'Stratification Schemes'!$J$2:$L$3,3,TRUE)</f>
        <v>10.42</v>
      </c>
      <c r="L557" s="57">
        <f t="shared" si="50"/>
        <v>2</v>
      </c>
      <c r="M557" s="57" t="s">
        <v>44</v>
      </c>
    </row>
    <row r="558" spans="1:28" x14ac:dyDescent="0.25">
      <c r="A558" s="85">
        <v>41125</v>
      </c>
      <c r="B558" s="1">
        <v>0.67329861111111111</v>
      </c>
      <c r="C558" s="91">
        <f t="shared" si="49"/>
        <v>41125.673298611109</v>
      </c>
      <c r="D558" s="56" t="s">
        <v>16</v>
      </c>
      <c r="E558" s="82">
        <v>1</v>
      </c>
      <c r="F558" s="82">
        <v>2.4700000000000002</v>
      </c>
      <c r="G558" s="82">
        <v>80.400000000000006</v>
      </c>
      <c r="H558" s="82">
        <v>1</v>
      </c>
      <c r="I558" s="82">
        <v>2</v>
      </c>
      <c r="J558" s="57">
        <f>VLOOKUP(I558,'Stratification Schemes'!$J$2:$L$3,2,TRUE)</f>
        <v>9.59</v>
      </c>
      <c r="K558" s="57">
        <f>VLOOKUP(I558,'Stratification Schemes'!$J$2:$L$3,3,TRUE)</f>
        <v>10.42</v>
      </c>
      <c r="L558" s="57">
        <f t="shared" si="50"/>
        <v>2</v>
      </c>
      <c r="M558" s="57" t="s">
        <v>44</v>
      </c>
      <c r="AB558" s="51"/>
    </row>
    <row r="559" spans="1:28" x14ac:dyDescent="0.25">
      <c r="A559" s="85">
        <v>41125</v>
      </c>
      <c r="B559" s="1">
        <v>0.69313657407407403</v>
      </c>
      <c r="C559" s="91">
        <f t="shared" si="49"/>
        <v>41125.693136574075</v>
      </c>
      <c r="D559" s="56" t="s">
        <v>16</v>
      </c>
      <c r="E559" s="82">
        <v>1</v>
      </c>
      <c r="F559" s="82">
        <v>2.77</v>
      </c>
      <c r="G559" s="82">
        <v>129.19999999999999</v>
      </c>
      <c r="H559" s="82">
        <v>1</v>
      </c>
      <c r="I559" s="82">
        <v>2</v>
      </c>
      <c r="J559" s="57">
        <f>VLOOKUP(I559,'Stratification Schemes'!$J$2:$L$3,2,TRUE)</f>
        <v>9.59</v>
      </c>
      <c r="K559" s="57">
        <f>VLOOKUP(I559,'Stratification Schemes'!$J$2:$L$3,3,TRUE)</f>
        <v>10.42</v>
      </c>
      <c r="L559" s="57">
        <f t="shared" si="50"/>
        <v>2</v>
      </c>
      <c r="M559" s="57" t="s">
        <v>44</v>
      </c>
    </row>
    <row r="560" spans="1:28" x14ac:dyDescent="0.25">
      <c r="A560" s="85">
        <v>41125</v>
      </c>
      <c r="B560" s="1">
        <v>0.69384259259259251</v>
      </c>
      <c r="C560" s="91">
        <f t="shared" si="49"/>
        <v>41125.693842592591</v>
      </c>
      <c r="D560" s="56" t="s">
        <v>16</v>
      </c>
      <c r="E560" s="82">
        <v>1</v>
      </c>
      <c r="F560" s="82">
        <v>2.65</v>
      </c>
      <c r="G560" s="82">
        <v>90.4</v>
      </c>
      <c r="H560" s="82">
        <v>1</v>
      </c>
      <c r="I560" s="82">
        <v>2</v>
      </c>
      <c r="J560" s="57">
        <f>VLOOKUP(I560,'Stratification Schemes'!$J$2:$L$3,2,TRUE)</f>
        <v>9.59</v>
      </c>
      <c r="K560" s="57">
        <f>VLOOKUP(I560,'Stratification Schemes'!$J$2:$L$3,3,TRUE)</f>
        <v>10.42</v>
      </c>
      <c r="L560" s="57">
        <f t="shared" si="50"/>
        <v>2</v>
      </c>
      <c r="M560" s="57" t="s">
        <v>44</v>
      </c>
      <c r="R560" s="50"/>
      <c r="S560" s="50"/>
    </row>
    <row r="561" spans="1:28" x14ac:dyDescent="0.25">
      <c r="A561" s="85">
        <v>41125</v>
      </c>
      <c r="B561" s="1">
        <v>0.69511574074074067</v>
      </c>
      <c r="C561" s="91">
        <f t="shared" si="49"/>
        <v>41125.695115740738</v>
      </c>
      <c r="D561" s="56" t="s">
        <v>16</v>
      </c>
      <c r="E561" s="82">
        <v>1</v>
      </c>
      <c r="F561" s="82">
        <v>5.23</v>
      </c>
      <c r="G561" s="82">
        <v>66.3</v>
      </c>
      <c r="H561" s="82">
        <v>1</v>
      </c>
      <c r="I561" s="82">
        <v>2</v>
      </c>
      <c r="J561" s="57">
        <f>VLOOKUP(I561,'Stratification Schemes'!$J$2:$L$3,2,TRUE)</f>
        <v>9.59</v>
      </c>
      <c r="K561" s="57">
        <f>VLOOKUP(I561,'Stratification Schemes'!$J$2:$L$3,3,TRUE)</f>
        <v>10.42</v>
      </c>
      <c r="L561" s="57">
        <f t="shared" si="50"/>
        <v>2</v>
      </c>
      <c r="M561" s="57" t="s">
        <v>44</v>
      </c>
      <c r="R561" s="50"/>
      <c r="S561" s="50"/>
    </row>
    <row r="562" spans="1:28" x14ac:dyDescent="0.25">
      <c r="A562" s="85">
        <v>41125</v>
      </c>
      <c r="B562" s="1">
        <v>0.70991898148148147</v>
      </c>
      <c r="C562" s="91">
        <f t="shared" si="49"/>
        <v>41125.709918981483</v>
      </c>
      <c r="D562" s="56" t="s">
        <v>16</v>
      </c>
      <c r="E562" s="82">
        <v>1</v>
      </c>
      <c r="F562" s="82">
        <v>2.58</v>
      </c>
      <c r="G562" s="82">
        <v>102.1</v>
      </c>
      <c r="H562" s="82">
        <v>1</v>
      </c>
      <c r="I562" s="82">
        <v>2</v>
      </c>
      <c r="J562" s="57">
        <f>VLOOKUP(I562,'Stratification Schemes'!$J$2:$L$3,2,TRUE)</f>
        <v>9.59</v>
      </c>
      <c r="K562" s="57">
        <f>VLOOKUP(I562,'Stratification Schemes'!$J$2:$L$3,3,TRUE)</f>
        <v>10.42</v>
      </c>
      <c r="L562" s="57">
        <f t="shared" si="50"/>
        <v>2</v>
      </c>
      <c r="M562" s="57" t="s">
        <v>44</v>
      </c>
    </row>
    <row r="563" spans="1:28" x14ac:dyDescent="0.25">
      <c r="A563" s="85">
        <v>41125</v>
      </c>
      <c r="B563" s="1">
        <v>0.71166666666666656</v>
      </c>
      <c r="C563" s="91">
        <f t="shared" si="49"/>
        <v>41125.71166666667</v>
      </c>
      <c r="D563" s="56" t="s">
        <v>16</v>
      </c>
      <c r="E563" s="82">
        <v>1</v>
      </c>
      <c r="F563" s="82">
        <v>3.57</v>
      </c>
      <c r="G563" s="82">
        <v>89.7</v>
      </c>
      <c r="H563" s="82">
        <v>1</v>
      </c>
      <c r="I563" s="82">
        <v>2</v>
      </c>
      <c r="J563" s="57">
        <f>VLOOKUP(I563,'Stratification Schemes'!$J$2:$L$3,2,TRUE)</f>
        <v>9.59</v>
      </c>
      <c r="K563" s="57">
        <f>VLOOKUP(I563,'Stratification Schemes'!$J$2:$L$3,3,TRUE)</f>
        <v>10.42</v>
      </c>
      <c r="L563" s="57">
        <f t="shared" si="50"/>
        <v>2</v>
      </c>
      <c r="M563" s="57" t="s">
        <v>44</v>
      </c>
      <c r="AB563" s="51"/>
    </row>
    <row r="564" spans="1:28" x14ac:dyDescent="0.25">
      <c r="A564" s="85">
        <v>41125</v>
      </c>
      <c r="B564" s="1">
        <v>0.71307870370370363</v>
      </c>
      <c r="C564" s="91">
        <f t="shared" si="49"/>
        <v>41125.713078703702</v>
      </c>
      <c r="D564" s="56" t="s">
        <v>16</v>
      </c>
      <c r="E564" s="82">
        <v>1</v>
      </c>
      <c r="F564" s="82">
        <v>5.51</v>
      </c>
      <c r="G564" s="82">
        <v>77.099999999999994</v>
      </c>
      <c r="H564" s="82">
        <v>1</v>
      </c>
      <c r="I564" s="82">
        <v>2</v>
      </c>
      <c r="J564" s="57">
        <f>VLOOKUP(I564,'Stratification Schemes'!$J$2:$L$3,2,TRUE)</f>
        <v>9.59</v>
      </c>
      <c r="K564" s="57">
        <f>VLOOKUP(I564,'Stratification Schemes'!$J$2:$L$3,3,TRUE)</f>
        <v>10.42</v>
      </c>
      <c r="L564" s="57">
        <f t="shared" si="50"/>
        <v>2</v>
      </c>
      <c r="M564" s="57" t="s">
        <v>44</v>
      </c>
    </row>
    <row r="565" spans="1:28" x14ac:dyDescent="0.25">
      <c r="A565" s="85">
        <v>41125</v>
      </c>
      <c r="B565" s="1">
        <v>0.71494212962962955</v>
      </c>
      <c r="C565" s="91">
        <f t="shared" si="49"/>
        <v>41125.714942129627</v>
      </c>
      <c r="D565" s="56" t="s">
        <v>16</v>
      </c>
      <c r="E565" s="82">
        <v>1</v>
      </c>
      <c r="F565" s="82">
        <v>4.24</v>
      </c>
      <c r="G565" s="82">
        <v>65.400000000000006</v>
      </c>
      <c r="H565" s="82">
        <v>1</v>
      </c>
      <c r="I565" s="82">
        <v>2</v>
      </c>
      <c r="J565" s="57">
        <f>VLOOKUP(I565,'Stratification Schemes'!$J$2:$L$3,2,TRUE)</f>
        <v>9.59</v>
      </c>
      <c r="K565" s="57">
        <f>VLOOKUP(I565,'Stratification Schemes'!$J$2:$L$3,3,TRUE)</f>
        <v>10.42</v>
      </c>
      <c r="L565" s="57">
        <f t="shared" si="50"/>
        <v>2</v>
      </c>
      <c r="M565" s="57" t="s">
        <v>44</v>
      </c>
      <c r="R565" s="50"/>
      <c r="S565" s="50"/>
    </row>
    <row r="566" spans="1:28" x14ac:dyDescent="0.25">
      <c r="A566" s="85">
        <v>41125</v>
      </c>
      <c r="B566" s="1">
        <v>0.71641203703703704</v>
      </c>
      <c r="C566" s="91">
        <f t="shared" si="49"/>
        <v>41125.716412037036</v>
      </c>
      <c r="D566" s="56" t="s">
        <v>16</v>
      </c>
      <c r="E566" s="82">
        <v>1</v>
      </c>
      <c r="F566" s="82">
        <v>3.45</v>
      </c>
      <c r="G566" s="82">
        <v>88.3</v>
      </c>
      <c r="H566" s="82">
        <v>1</v>
      </c>
      <c r="I566" s="82">
        <v>2</v>
      </c>
      <c r="J566" s="57">
        <f>VLOOKUP(I566,'Stratification Schemes'!$J$2:$L$3,2,TRUE)</f>
        <v>9.59</v>
      </c>
      <c r="K566" s="57">
        <f>VLOOKUP(I566,'Stratification Schemes'!$J$2:$L$3,3,TRUE)</f>
        <v>10.42</v>
      </c>
      <c r="L566" s="57">
        <f t="shared" si="50"/>
        <v>2</v>
      </c>
      <c r="M566" s="57" t="s">
        <v>44</v>
      </c>
      <c r="R566" s="50"/>
      <c r="S566" s="50"/>
    </row>
    <row r="567" spans="1:28" x14ac:dyDescent="0.25">
      <c r="A567" s="85">
        <v>41125</v>
      </c>
      <c r="B567" s="1">
        <v>0.71773148148148147</v>
      </c>
      <c r="C567" s="91">
        <f t="shared" si="49"/>
        <v>41125.717731481483</v>
      </c>
      <c r="D567" s="56" t="s">
        <v>16</v>
      </c>
      <c r="E567" s="82">
        <v>1</v>
      </c>
      <c r="F567" s="82">
        <v>2.73</v>
      </c>
      <c r="G567" s="82">
        <v>78.8</v>
      </c>
      <c r="H567" s="82">
        <v>1</v>
      </c>
      <c r="I567" s="82">
        <v>2</v>
      </c>
      <c r="J567" s="57">
        <f>VLOOKUP(I567,'Stratification Schemes'!$J$2:$L$3,2,TRUE)</f>
        <v>9.59</v>
      </c>
      <c r="K567" s="57">
        <f>VLOOKUP(I567,'Stratification Schemes'!$J$2:$L$3,3,TRUE)</f>
        <v>10.42</v>
      </c>
      <c r="L567" s="57">
        <f t="shared" si="50"/>
        <v>2</v>
      </c>
      <c r="M567" s="57" t="s">
        <v>44</v>
      </c>
    </row>
    <row r="568" spans="1:28" x14ac:dyDescent="0.25">
      <c r="A568" s="85">
        <v>41125</v>
      </c>
      <c r="B568" s="1">
        <v>0.71774305555555562</v>
      </c>
      <c r="C568" s="91">
        <f t="shared" si="49"/>
        <v>41125.717743055553</v>
      </c>
      <c r="D568" s="56" t="s">
        <v>16</v>
      </c>
      <c r="E568" s="82">
        <v>1</v>
      </c>
      <c r="F568" s="82">
        <v>2.39</v>
      </c>
      <c r="G568" s="82">
        <v>57.6</v>
      </c>
      <c r="H568" s="82">
        <v>1</v>
      </c>
      <c r="I568" s="82">
        <v>2</v>
      </c>
      <c r="J568" s="57">
        <f>VLOOKUP(I568,'Stratification Schemes'!$J$2:$L$3,2,TRUE)</f>
        <v>9.59</v>
      </c>
      <c r="K568" s="57">
        <f>VLOOKUP(I568,'Stratification Schemes'!$J$2:$L$3,3,TRUE)</f>
        <v>10.42</v>
      </c>
      <c r="L568" s="57">
        <f t="shared" si="50"/>
        <v>2</v>
      </c>
      <c r="M568" s="57" t="s">
        <v>44</v>
      </c>
      <c r="AB568" s="51"/>
    </row>
    <row r="569" spans="1:28" x14ac:dyDescent="0.25">
      <c r="A569" s="85">
        <v>41125</v>
      </c>
      <c r="B569" s="1">
        <v>0.7321875000000001</v>
      </c>
      <c r="C569" s="91">
        <f t="shared" si="49"/>
        <v>41125.732187499998</v>
      </c>
      <c r="D569" s="56" t="s">
        <v>16</v>
      </c>
      <c r="E569" s="82">
        <v>1</v>
      </c>
      <c r="F569" s="82">
        <v>2.87</v>
      </c>
      <c r="G569" s="82">
        <v>87.7</v>
      </c>
      <c r="H569" s="82">
        <v>1</v>
      </c>
      <c r="I569" s="82">
        <v>2</v>
      </c>
      <c r="J569" s="57">
        <f>VLOOKUP(I569,'Stratification Schemes'!$J$2:$L$3,2,TRUE)</f>
        <v>9.59</v>
      </c>
      <c r="K569" s="57">
        <f>VLOOKUP(I569,'Stratification Schemes'!$J$2:$L$3,3,TRUE)</f>
        <v>10.42</v>
      </c>
      <c r="L569" s="57">
        <f t="shared" si="50"/>
        <v>2</v>
      </c>
      <c r="M569" s="57" t="s">
        <v>44</v>
      </c>
    </row>
    <row r="570" spans="1:28" x14ac:dyDescent="0.25">
      <c r="A570" s="85">
        <v>41125</v>
      </c>
      <c r="B570" s="1">
        <v>0.73474537037037047</v>
      </c>
      <c r="C570" s="91">
        <f t="shared" si="49"/>
        <v>41125.73474537037</v>
      </c>
      <c r="D570" s="56" t="s">
        <v>16</v>
      </c>
      <c r="E570" s="82">
        <v>1</v>
      </c>
      <c r="F570" s="82">
        <v>2.78</v>
      </c>
      <c r="G570" s="82">
        <v>77.900000000000006</v>
      </c>
      <c r="H570" s="82">
        <v>1</v>
      </c>
      <c r="I570" s="82">
        <v>2</v>
      </c>
      <c r="J570" s="57">
        <f>VLOOKUP(I570,'Stratification Schemes'!$J$2:$L$3,2,TRUE)</f>
        <v>9.59</v>
      </c>
      <c r="K570" s="57">
        <f>VLOOKUP(I570,'Stratification Schemes'!$J$2:$L$3,3,TRUE)</f>
        <v>10.42</v>
      </c>
      <c r="L570" s="57">
        <f t="shared" si="50"/>
        <v>2</v>
      </c>
      <c r="M570" s="57" t="s">
        <v>44</v>
      </c>
      <c r="R570" s="50"/>
      <c r="S570" s="50"/>
    </row>
    <row r="571" spans="1:28" x14ac:dyDescent="0.25">
      <c r="A571" s="85">
        <v>41125</v>
      </c>
      <c r="B571" s="1">
        <v>0.75593749999999993</v>
      </c>
      <c r="C571" s="91">
        <f t="shared" si="49"/>
        <v>41125.755937499998</v>
      </c>
      <c r="D571" s="56" t="s">
        <v>16</v>
      </c>
      <c r="E571" s="82">
        <v>1</v>
      </c>
      <c r="F571" s="82">
        <v>2.75</v>
      </c>
      <c r="G571" s="82">
        <v>68.599999999999994</v>
      </c>
      <c r="H571" s="82">
        <v>1</v>
      </c>
      <c r="I571" s="82">
        <v>2</v>
      </c>
      <c r="J571" s="57">
        <f>VLOOKUP(I571,'Stratification Schemes'!$J$2:$L$3,2,TRUE)</f>
        <v>9.59</v>
      </c>
      <c r="K571" s="57">
        <f>VLOOKUP(I571,'Stratification Schemes'!$J$2:$L$3,3,TRUE)</f>
        <v>10.42</v>
      </c>
      <c r="L571" s="57">
        <f t="shared" si="50"/>
        <v>2</v>
      </c>
      <c r="M571" s="57" t="s">
        <v>44</v>
      </c>
      <c r="R571" s="50"/>
      <c r="S571" s="50"/>
    </row>
    <row r="572" spans="1:28" x14ac:dyDescent="0.25">
      <c r="A572" s="85">
        <v>41125</v>
      </c>
      <c r="B572" s="1">
        <v>0.7565277777777778</v>
      </c>
      <c r="C572" s="91">
        <f t="shared" si="49"/>
        <v>41125.756527777776</v>
      </c>
      <c r="D572" s="56" t="s">
        <v>16</v>
      </c>
      <c r="E572" s="82">
        <v>1</v>
      </c>
      <c r="F572" s="82">
        <v>3.91</v>
      </c>
      <c r="G572" s="82">
        <v>92.1</v>
      </c>
      <c r="H572" s="82">
        <v>1</v>
      </c>
      <c r="I572" s="82">
        <v>2</v>
      </c>
      <c r="J572" s="57">
        <f>VLOOKUP(I572,'Stratification Schemes'!$J$2:$L$3,2,TRUE)</f>
        <v>9.59</v>
      </c>
      <c r="K572" s="57">
        <f>VLOOKUP(I572,'Stratification Schemes'!$J$2:$L$3,3,TRUE)</f>
        <v>10.42</v>
      </c>
      <c r="L572" s="57">
        <f t="shared" si="50"/>
        <v>2</v>
      </c>
      <c r="M572" s="57" t="s">
        <v>44</v>
      </c>
    </row>
    <row r="573" spans="1:28" x14ac:dyDescent="0.25">
      <c r="A573" s="85">
        <v>41125</v>
      </c>
      <c r="B573" s="1">
        <v>0.75946759259259267</v>
      </c>
      <c r="C573" s="91">
        <f t="shared" si="49"/>
        <v>41125.759467592594</v>
      </c>
      <c r="D573" s="56" t="s">
        <v>16</v>
      </c>
      <c r="E573" s="82">
        <v>1</v>
      </c>
      <c r="F573" s="82">
        <v>2.87</v>
      </c>
      <c r="G573" s="82">
        <v>49.5</v>
      </c>
      <c r="H573" s="82">
        <v>1</v>
      </c>
      <c r="I573" s="82">
        <v>2</v>
      </c>
      <c r="J573" s="57">
        <f>VLOOKUP(I573,'Stratification Schemes'!$J$2:$L$3,2,TRUE)</f>
        <v>9.59</v>
      </c>
      <c r="K573" s="57">
        <f>VLOOKUP(I573,'Stratification Schemes'!$J$2:$L$3,3,TRUE)</f>
        <v>10.42</v>
      </c>
      <c r="L573" s="57">
        <f t="shared" si="50"/>
        <v>2</v>
      </c>
      <c r="M573" s="57" t="s">
        <v>44</v>
      </c>
      <c r="AB573" s="51"/>
    </row>
    <row r="574" spans="1:28" x14ac:dyDescent="0.25">
      <c r="A574" s="85">
        <v>41125</v>
      </c>
      <c r="B574" s="1">
        <v>0.75949074074074074</v>
      </c>
      <c r="C574" s="91">
        <f t="shared" si="49"/>
        <v>41125.75949074074</v>
      </c>
      <c r="D574" s="56" t="s">
        <v>16</v>
      </c>
      <c r="E574" s="82">
        <v>1</v>
      </c>
      <c r="F574" s="82">
        <v>3.54</v>
      </c>
      <c r="G574" s="82">
        <v>75.2</v>
      </c>
      <c r="H574" s="82">
        <v>1</v>
      </c>
      <c r="I574" s="82">
        <v>2</v>
      </c>
      <c r="J574" s="57">
        <f>VLOOKUP(I574,'Stratification Schemes'!$J$2:$L$3,2,TRUE)</f>
        <v>9.59</v>
      </c>
      <c r="K574" s="57">
        <f>VLOOKUP(I574,'Stratification Schemes'!$J$2:$L$3,3,TRUE)</f>
        <v>10.42</v>
      </c>
      <c r="L574" s="57">
        <f t="shared" si="50"/>
        <v>2</v>
      </c>
      <c r="M574" s="57" t="s">
        <v>44</v>
      </c>
    </row>
    <row r="575" spans="1:28" x14ac:dyDescent="0.25">
      <c r="A575" s="85">
        <v>41125</v>
      </c>
      <c r="B575" s="1">
        <v>0.77151620370370377</v>
      </c>
      <c r="C575" s="91">
        <f t="shared" si="49"/>
        <v>41125.771516203706</v>
      </c>
      <c r="D575" s="56" t="s">
        <v>16</v>
      </c>
      <c r="E575" s="82">
        <v>1</v>
      </c>
      <c r="F575" s="82">
        <v>3.73</v>
      </c>
      <c r="G575" s="82">
        <v>74.900000000000006</v>
      </c>
      <c r="H575" s="82">
        <v>1</v>
      </c>
      <c r="I575" s="82">
        <v>2</v>
      </c>
      <c r="J575" s="57">
        <f>VLOOKUP(I575,'Stratification Schemes'!$J$2:$L$3,2,TRUE)</f>
        <v>9.59</v>
      </c>
      <c r="K575" s="57">
        <f>VLOOKUP(I575,'Stratification Schemes'!$J$2:$L$3,3,TRUE)</f>
        <v>10.42</v>
      </c>
      <c r="L575" s="57">
        <f t="shared" si="50"/>
        <v>2</v>
      </c>
      <c r="M575" s="57" t="s">
        <v>44</v>
      </c>
      <c r="R575" s="50"/>
      <c r="S575" s="50"/>
    </row>
    <row r="576" spans="1:28" x14ac:dyDescent="0.25">
      <c r="A576" s="85">
        <v>41125</v>
      </c>
      <c r="B576" s="1">
        <v>0.7715277777777777</v>
      </c>
      <c r="C576" s="91">
        <f t="shared" si="49"/>
        <v>41125.771527777775</v>
      </c>
      <c r="D576" s="56" t="s">
        <v>16</v>
      </c>
      <c r="E576" s="82">
        <v>1</v>
      </c>
      <c r="F576" s="82">
        <v>2.5299999999999998</v>
      </c>
      <c r="G576" s="82">
        <v>77</v>
      </c>
      <c r="H576" s="82">
        <v>1</v>
      </c>
      <c r="I576" s="82">
        <v>2</v>
      </c>
      <c r="J576" s="57">
        <f>VLOOKUP(I576,'Stratification Schemes'!$J$2:$L$3,2,TRUE)</f>
        <v>9.59</v>
      </c>
      <c r="K576" s="57">
        <f>VLOOKUP(I576,'Stratification Schemes'!$J$2:$L$3,3,TRUE)</f>
        <v>10.42</v>
      </c>
      <c r="L576" s="57">
        <f t="shared" si="50"/>
        <v>2</v>
      </c>
      <c r="M576" s="57" t="s">
        <v>44</v>
      </c>
      <c r="R576" s="50"/>
      <c r="S576" s="50"/>
    </row>
    <row r="577" spans="1:28" x14ac:dyDescent="0.25">
      <c r="A577" s="85">
        <v>41125</v>
      </c>
      <c r="B577" s="1">
        <v>0.78123842592592585</v>
      </c>
      <c r="C577" s="91">
        <f t="shared" si="49"/>
        <v>41125.781238425923</v>
      </c>
      <c r="D577" s="56" t="s">
        <v>16</v>
      </c>
      <c r="E577" s="82">
        <v>1</v>
      </c>
      <c r="F577" s="82">
        <v>4.5999999999999996</v>
      </c>
      <c r="G577" s="82">
        <v>93.1</v>
      </c>
      <c r="H577" s="82">
        <v>1</v>
      </c>
      <c r="I577" s="82">
        <v>2</v>
      </c>
      <c r="J577" s="57">
        <f>VLOOKUP(I577,'Stratification Schemes'!$J$2:$L$3,2,TRUE)</f>
        <v>9.59</v>
      </c>
      <c r="K577" s="57">
        <f>VLOOKUP(I577,'Stratification Schemes'!$J$2:$L$3,3,TRUE)</f>
        <v>10.42</v>
      </c>
      <c r="L577" s="57">
        <f t="shared" si="50"/>
        <v>2</v>
      </c>
      <c r="M577" s="57" t="s">
        <v>44</v>
      </c>
    </row>
    <row r="578" spans="1:28" x14ac:dyDescent="0.25">
      <c r="A578" s="85">
        <v>41125</v>
      </c>
      <c r="B578" s="1">
        <v>0.79434027777777771</v>
      </c>
      <c r="C578" s="91">
        <f t="shared" si="49"/>
        <v>41125.794340277775</v>
      </c>
      <c r="D578" s="56" t="s">
        <v>16</v>
      </c>
      <c r="E578" s="82">
        <v>1</v>
      </c>
      <c r="F578" s="82">
        <v>2.2999999999999998</v>
      </c>
      <c r="G578" s="82">
        <v>98.2</v>
      </c>
      <c r="H578" s="82">
        <v>1</v>
      </c>
      <c r="I578" s="82">
        <v>2</v>
      </c>
      <c r="J578" s="57">
        <f>VLOOKUP(I578,'Stratification Schemes'!$J$2:$L$3,2,TRUE)</f>
        <v>9.59</v>
      </c>
      <c r="K578" s="57">
        <f>VLOOKUP(I578,'Stratification Schemes'!$J$2:$L$3,3,TRUE)</f>
        <v>10.42</v>
      </c>
      <c r="L578" s="57">
        <f t="shared" si="50"/>
        <v>2</v>
      </c>
      <c r="M578" s="57" t="s">
        <v>44</v>
      </c>
      <c r="AB578" s="51"/>
    </row>
    <row r="579" spans="1:28" x14ac:dyDescent="0.25">
      <c r="A579" s="85">
        <v>41125</v>
      </c>
      <c r="B579" s="1">
        <v>0.80030092592592583</v>
      </c>
      <c r="C579" s="91">
        <f t="shared" si="49"/>
        <v>41125.800300925926</v>
      </c>
      <c r="D579" s="56" t="s">
        <v>16</v>
      </c>
      <c r="E579" s="82">
        <v>1</v>
      </c>
      <c r="F579" s="82">
        <v>3.91</v>
      </c>
      <c r="G579" s="82">
        <v>72.3</v>
      </c>
      <c r="H579" s="82">
        <v>1</v>
      </c>
      <c r="I579" s="82">
        <v>2</v>
      </c>
      <c r="J579" s="57">
        <f>VLOOKUP(I579,'Stratification Schemes'!$J$2:$L$3,2,TRUE)</f>
        <v>9.59</v>
      </c>
      <c r="K579" s="57">
        <f>VLOOKUP(I579,'Stratification Schemes'!$J$2:$L$3,3,TRUE)</f>
        <v>10.42</v>
      </c>
      <c r="L579" s="57">
        <f t="shared" si="50"/>
        <v>2</v>
      </c>
      <c r="M579" s="57" t="s">
        <v>44</v>
      </c>
    </row>
    <row r="580" spans="1:28" x14ac:dyDescent="0.25">
      <c r="A580" s="85">
        <v>41125</v>
      </c>
      <c r="B580" s="1">
        <v>0.8156944444444445</v>
      </c>
      <c r="C580" s="91">
        <f t="shared" si="49"/>
        <v>41125.815694444442</v>
      </c>
      <c r="D580" s="56" t="s">
        <v>16</v>
      </c>
      <c r="E580" s="82">
        <v>1</v>
      </c>
      <c r="F580" s="82">
        <v>2.37</v>
      </c>
      <c r="G580" s="82">
        <v>68.400000000000006</v>
      </c>
      <c r="H580" s="82">
        <v>1</v>
      </c>
      <c r="I580" s="82">
        <v>2</v>
      </c>
      <c r="J580" s="57">
        <f>VLOOKUP(I580,'Stratification Schemes'!$J$2:$L$3,2,TRUE)</f>
        <v>9.59</v>
      </c>
      <c r="K580" s="57">
        <f>VLOOKUP(I580,'Stratification Schemes'!$J$2:$L$3,3,TRUE)</f>
        <v>10.42</v>
      </c>
      <c r="L580" s="57">
        <f t="shared" si="50"/>
        <v>2</v>
      </c>
      <c r="M580" s="57" t="s">
        <v>44</v>
      </c>
      <c r="R580" s="50"/>
      <c r="S580" s="50"/>
    </row>
    <row r="581" spans="1:28" x14ac:dyDescent="0.25">
      <c r="A581" s="85">
        <v>41125</v>
      </c>
      <c r="B581" s="1">
        <v>0.81678240740740737</v>
      </c>
      <c r="C581" s="91">
        <f t="shared" si="49"/>
        <v>41125.816782407404</v>
      </c>
      <c r="D581" s="56" t="s">
        <v>16</v>
      </c>
      <c r="E581" s="82">
        <v>1</v>
      </c>
      <c r="F581" s="82">
        <v>2.1800000000000002</v>
      </c>
      <c r="G581" s="82">
        <v>98.3</v>
      </c>
      <c r="H581" s="82">
        <v>1</v>
      </c>
      <c r="I581" s="82">
        <v>2</v>
      </c>
      <c r="J581" s="57">
        <f>VLOOKUP(I581,'Stratification Schemes'!$J$2:$L$3,2,TRUE)</f>
        <v>9.59</v>
      </c>
      <c r="K581" s="57">
        <f>VLOOKUP(I581,'Stratification Schemes'!$J$2:$L$3,3,TRUE)</f>
        <v>10.42</v>
      </c>
      <c r="L581" s="57">
        <f t="shared" si="50"/>
        <v>2</v>
      </c>
      <c r="M581" s="57" t="s">
        <v>44</v>
      </c>
      <c r="R581" s="50"/>
      <c r="S581" s="50"/>
    </row>
    <row r="582" spans="1:28" x14ac:dyDescent="0.25">
      <c r="A582" s="85">
        <v>41125</v>
      </c>
      <c r="B582" s="1">
        <v>0.81846064814814812</v>
      </c>
      <c r="C582" s="91">
        <f t="shared" si="49"/>
        <v>41125.818460648145</v>
      </c>
      <c r="D582" s="56" t="s">
        <v>16</v>
      </c>
      <c r="E582" s="82">
        <v>1</v>
      </c>
      <c r="F582" s="82">
        <v>0</v>
      </c>
      <c r="G582" s="82">
        <v>90.2</v>
      </c>
      <c r="H582" s="82">
        <v>1</v>
      </c>
      <c r="I582" s="82">
        <v>2</v>
      </c>
      <c r="J582" s="57">
        <f>VLOOKUP(I582,'Stratification Schemes'!$J$2:$L$3,2,TRUE)</f>
        <v>9.59</v>
      </c>
      <c r="K582" s="57">
        <f>VLOOKUP(I582,'Stratification Schemes'!$J$2:$L$3,3,TRUE)</f>
        <v>10.42</v>
      </c>
      <c r="L582" s="57">
        <f t="shared" si="50"/>
        <v>2</v>
      </c>
      <c r="M582" s="57" t="s">
        <v>44</v>
      </c>
    </row>
    <row r="583" spans="1:28" x14ac:dyDescent="0.25">
      <c r="A583" s="85">
        <v>41125</v>
      </c>
      <c r="B583" s="1">
        <v>0.81909722222222225</v>
      </c>
      <c r="C583" s="91">
        <f t="shared" si="49"/>
        <v>41125.819097222222</v>
      </c>
      <c r="D583" s="56" t="s">
        <v>16</v>
      </c>
      <c r="E583" s="82">
        <v>1</v>
      </c>
      <c r="F583" s="82">
        <v>2.58</v>
      </c>
      <c r="G583" s="82">
        <v>86.8</v>
      </c>
      <c r="H583" s="82">
        <v>1</v>
      </c>
      <c r="I583" s="82">
        <v>2</v>
      </c>
      <c r="J583" s="57">
        <f>VLOOKUP(I583,'Stratification Schemes'!$J$2:$L$3,2,TRUE)</f>
        <v>9.59</v>
      </c>
      <c r="K583" s="57">
        <f>VLOOKUP(I583,'Stratification Schemes'!$J$2:$L$3,3,TRUE)</f>
        <v>10.42</v>
      </c>
      <c r="L583" s="57">
        <f t="shared" si="50"/>
        <v>2</v>
      </c>
      <c r="M583" s="57" t="s">
        <v>44</v>
      </c>
      <c r="AB583" s="51"/>
    </row>
    <row r="584" spans="1:28" x14ac:dyDescent="0.25">
      <c r="A584" s="85">
        <v>41125</v>
      </c>
      <c r="B584" s="1">
        <v>0.81944444444444453</v>
      </c>
      <c r="C584" s="91">
        <f t="shared" si="49"/>
        <v>41125.819444444445</v>
      </c>
      <c r="D584" s="56" t="s">
        <v>16</v>
      </c>
      <c r="E584" s="82">
        <v>1</v>
      </c>
      <c r="F584" s="82">
        <v>6.36</v>
      </c>
      <c r="G584" s="82">
        <v>66.400000000000006</v>
      </c>
      <c r="H584" s="82">
        <v>1</v>
      </c>
      <c r="I584" s="82">
        <v>2</v>
      </c>
      <c r="J584" s="57">
        <f>VLOOKUP(I584,'Stratification Schemes'!$J$2:$L$3,2,TRUE)</f>
        <v>9.59</v>
      </c>
      <c r="K584" s="57">
        <f>VLOOKUP(I584,'Stratification Schemes'!$J$2:$L$3,3,TRUE)</f>
        <v>10.42</v>
      </c>
      <c r="L584" s="57">
        <f t="shared" si="50"/>
        <v>2</v>
      </c>
      <c r="M584" s="57" t="s">
        <v>44</v>
      </c>
    </row>
    <row r="585" spans="1:28" x14ac:dyDescent="0.25">
      <c r="A585" s="85">
        <v>41125</v>
      </c>
      <c r="B585" s="1">
        <v>0.82181712962962961</v>
      </c>
      <c r="C585" s="91">
        <f t="shared" si="49"/>
        <v>41125.821817129632</v>
      </c>
      <c r="D585" s="56" t="s">
        <v>16</v>
      </c>
      <c r="E585" s="82">
        <v>1</v>
      </c>
      <c r="F585" s="82">
        <v>2.09</v>
      </c>
      <c r="G585" s="82">
        <v>81.3</v>
      </c>
      <c r="H585" s="82">
        <v>1</v>
      </c>
      <c r="I585" s="82">
        <v>2</v>
      </c>
      <c r="J585" s="57">
        <f>VLOOKUP(I585,'Stratification Schemes'!$J$2:$L$3,2,TRUE)</f>
        <v>9.59</v>
      </c>
      <c r="K585" s="57">
        <f>VLOOKUP(I585,'Stratification Schemes'!$J$2:$L$3,3,TRUE)</f>
        <v>10.42</v>
      </c>
      <c r="L585" s="57">
        <f t="shared" si="50"/>
        <v>2</v>
      </c>
      <c r="M585" s="57" t="s">
        <v>44</v>
      </c>
      <c r="R585" s="50"/>
      <c r="S585" s="50"/>
    </row>
    <row r="586" spans="1:28" x14ac:dyDescent="0.25">
      <c r="A586" s="85">
        <v>41125</v>
      </c>
      <c r="B586" s="1">
        <v>0.84018518518518526</v>
      </c>
      <c r="C586" s="91">
        <f t="shared" si="49"/>
        <v>41125.840185185189</v>
      </c>
      <c r="D586" s="56" t="s">
        <v>16</v>
      </c>
      <c r="E586" s="82">
        <v>1</v>
      </c>
      <c r="F586" s="82">
        <v>2.79</v>
      </c>
      <c r="G586" s="82">
        <v>112.2</v>
      </c>
      <c r="H586" s="82">
        <v>1</v>
      </c>
      <c r="I586" s="82">
        <v>2</v>
      </c>
      <c r="J586" s="57">
        <f>VLOOKUP(I586,'Stratification Schemes'!$J$2:$L$3,2,TRUE)</f>
        <v>9.59</v>
      </c>
      <c r="K586" s="57">
        <f>VLOOKUP(I586,'Stratification Schemes'!$J$2:$L$3,3,TRUE)</f>
        <v>10.42</v>
      </c>
      <c r="L586" s="57">
        <f t="shared" si="50"/>
        <v>2</v>
      </c>
      <c r="M586" s="57" t="s">
        <v>44</v>
      </c>
      <c r="R586" s="50"/>
      <c r="S586" s="50"/>
    </row>
    <row r="587" spans="1:28" x14ac:dyDescent="0.25">
      <c r="A587" s="85">
        <v>41125</v>
      </c>
      <c r="B587" s="1">
        <v>0.85832175925925924</v>
      </c>
      <c r="C587" s="91">
        <f t="shared" si="49"/>
        <v>41125.85832175926</v>
      </c>
      <c r="D587" s="56" t="s">
        <v>16</v>
      </c>
      <c r="E587" s="82">
        <v>1</v>
      </c>
      <c r="F587" s="82">
        <v>3.5</v>
      </c>
      <c r="G587" s="82">
        <v>74.099999999999994</v>
      </c>
      <c r="H587" s="82">
        <v>1</v>
      </c>
      <c r="I587" s="82">
        <v>2</v>
      </c>
      <c r="J587" s="57">
        <f>VLOOKUP(I587,'Stratification Schemes'!$J$2:$L$3,2,TRUE)</f>
        <v>9.59</v>
      </c>
      <c r="K587" s="57">
        <f>VLOOKUP(I587,'Stratification Schemes'!$J$2:$L$3,3,TRUE)</f>
        <v>10.42</v>
      </c>
      <c r="L587" s="57">
        <f t="shared" si="50"/>
        <v>2</v>
      </c>
      <c r="M587" s="57" t="s">
        <v>44</v>
      </c>
    </row>
    <row r="588" spans="1:28" x14ac:dyDescent="0.25">
      <c r="A588" s="85">
        <v>41125</v>
      </c>
      <c r="B588" s="1">
        <v>0.86123842592592592</v>
      </c>
      <c r="C588" s="91">
        <f t="shared" si="49"/>
        <v>41125.861238425925</v>
      </c>
      <c r="D588" s="56" t="s">
        <v>16</v>
      </c>
      <c r="E588" s="82">
        <v>1</v>
      </c>
      <c r="F588" s="82">
        <v>4.34</v>
      </c>
      <c r="G588" s="82">
        <v>60.8</v>
      </c>
      <c r="H588" s="82">
        <v>1</v>
      </c>
      <c r="I588" s="82">
        <v>2</v>
      </c>
      <c r="J588" s="57">
        <f>VLOOKUP(I588,'Stratification Schemes'!$J$2:$L$3,2,TRUE)</f>
        <v>9.59</v>
      </c>
      <c r="K588" s="57">
        <f>VLOOKUP(I588,'Stratification Schemes'!$J$2:$L$3,3,TRUE)</f>
        <v>10.42</v>
      </c>
      <c r="L588" s="57">
        <f t="shared" si="50"/>
        <v>2</v>
      </c>
      <c r="M588" s="57" t="s">
        <v>44</v>
      </c>
      <c r="AB588" s="51"/>
    </row>
    <row r="589" spans="1:28" x14ac:dyDescent="0.25">
      <c r="A589" s="85">
        <v>41125</v>
      </c>
      <c r="B589" s="1">
        <v>0.87508101851851849</v>
      </c>
      <c r="C589" s="91">
        <f t="shared" si="49"/>
        <v>41125.875081018516</v>
      </c>
      <c r="D589" s="56" t="s">
        <v>16</v>
      </c>
      <c r="E589" s="82">
        <v>1</v>
      </c>
      <c r="F589" s="82">
        <v>2.16</v>
      </c>
      <c r="G589" s="82">
        <v>75.900000000000006</v>
      </c>
      <c r="H589" s="82">
        <v>1</v>
      </c>
      <c r="I589" s="82">
        <v>2</v>
      </c>
      <c r="J589" s="57">
        <f>VLOOKUP(I589,'Stratification Schemes'!$J$2:$L$3,2,TRUE)</f>
        <v>9.59</v>
      </c>
      <c r="K589" s="57">
        <f>VLOOKUP(I589,'Stratification Schemes'!$J$2:$L$3,3,TRUE)</f>
        <v>10.42</v>
      </c>
      <c r="L589" s="57">
        <f t="shared" si="50"/>
        <v>2</v>
      </c>
      <c r="M589" s="57" t="s">
        <v>44</v>
      </c>
    </row>
    <row r="590" spans="1:28" x14ac:dyDescent="0.25">
      <c r="A590" s="85">
        <v>41125</v>
      </c>
      <c r="B590" s="1">
        <v>0.87753472222222229</v>
      </c>
      <c r="C590" s="91">
        <f t="shared" si="49"/>
        <v>41125.877534722225</v>
      </c>
      <c r="D590" s="56" t="s">
        <v>16</v>
      </c>
      <c r="E590" s="82">
        <v>1</v>
      </c>
      <c r="F590" s="82">
        <v>5</v>
      </c>
      <c r="G590" s="82">
        <v>67.599999999999994</v>
      </c>
      <c r="H590" s="82">
        <v>1</v>
      </c>
      <c r="I590" s="82">
        <v>2</v>
      </c>
      <c r="J590" s="57">
        <f>VLOOKUP(I590,'Stratification Schemes'!$J$2:$L$3,2,TRUE)</f>
        <v>9.59</v>
      </c>
      <c r="K590" s="57">
        <f>VLOOKUP(I590,'Stratification Schemes'!$J$2:$L$3,3,TRUE)</f>
        <v>10.42</v>
      </c>
      <c r="L590" s="57">
        <f t="shared" si="50"/>
        <v>2</v>
      </c>
      <c r="M590" s="57" t="s">
        <v>44</v>
      </c>
      <c r="R590" s="50"/>
      <c r="S590" s="50"/>
    </row>
    <row r="591" spans="1:28" x14ac:dyDescent="0.25">
      <c r="A591" s="85">
        <v>41125</v>
      </c>
      <c r="B591" s="1">
        <v>0.87946759259259266</v>
      </c>
      <c r="C591" s="91">
        <f t="shared" si="49"/>
        <v>41125.879467592589</v>
      </c>
      <c r="D591" s="56" t="s">
        <v>16</v>
      </c>
      <c r="E591" s="82">
        <v>1</v>
      </c>
      <c r="F591" s="82">
        <v>9.7899999999999991</v>
      </c>
      <c r="G591" s="82">
        <v>90.9</v>
      </c>
      <c r="H591" s="82">
        <v>2</v>
      </c>
      <c r="I591" s="82">
        <v>2</v>
      </c>
      <c r="J591" s="57">
        <f>VLOOKUP(I591,'Stratification Schemes'!$J$2:$L$3,2,TRUE)</f>
        <v>9.59</v>
      </c>
      <c r="K591" s="57">
        <f>VLOOKUP(I591,'Stratification Schemes'!$J$2:$L$3,3,TRUE)</f>
        <v>10.42</v>
      </c>
      <c r="L591" s="57">
        <f t="shared" si="50"/>
        <v>1</v>
      </c>
      <c r="M591" s="57" t="s">
        <v>44</v>
      </c>
      <c r="R591" s="50"/>
      <c r="S591" s="50"/>
    </row>
    <row r="592" spans="1:28" x14ac:dyDescent="0.25">
      <c r="A592" s="85">
        <v>41125</v>
      </c>
      <c r="B592" s="1">
        <v>0.88282407407407415</v>
      </c>
      <c r="C592" s="91">
        <f t="shared" si="49"/>
        <v>41125.882824074077</v>
      </c>
      <c r="D592" s="56" t="s">
        <v>16</v>
      </c>
      <c r="E592" s="82">
        <v>1</v>
      </c>
      <c r="F592" s="82">
        <v>7.07</v>
      </c>
      <c r="G592" s="82">
        <v>81.8</v>
      </c>
      <c r="H592" s="82">
        <v>1</v>
      </c>
      <c r="I592" s="82">
        <v>2</v>
      </c>
      <c r="J592" s="57">
        <f>VLOOKUP(I592,'Stratification Schemes'!$J$2:$L$3,2,TRUE)</f>
        <v>9.59</v>
      </c>
      <c r="K592" s="57">
        <f>VLOOKUP(I592,'Stratification Schemes'!$J$2:$L$3,3,TRUE)</f>
        <v>10.42</v>
      </c>
      <c r="L592" s="57">
        <f t="shared" si="50"/>
        <v>2</v>
      </c>
      <c r="M592" s="57" t="s">
        <v>44</v>
      </c>
    </row>
    <row r="593" spans="1:28" x14ac:dyDescent="0.25">
      <c r="A593" s="85">
        <v>41125</v>
      </c>
      <c r="B593" s="1">
        <v>0.88283564814814808</v>
      </c>
      <c r="C593" s="91">
        <f t="shared" ref="C593:C609" si="51">B593+A593</f>
        <v>41125.882835648146</v>
      </c>
      <c r="D593" s="56" t="s">
        <v>16</v>
      </c>
      <c r="E593" s="82">
        <v>1</v>
      </c>
      <c r="F593" s="82">
        <v>2.1</v>
      </c>
      <c r="G593" s="82">
        <v>79.900000000000006</v>
      </c>
      <c r="H593" s="82">
        <v>1</v>
      </c>
      <c r="I593" s="82">
        <v>2</v>
      </c>
      <c r="J593" s="57">
        <f>VLOOKUP(I593,'Stratification Schemes'!$J$2:$L$3,2,TRUE)</f>
        <v>9.59</v>
      </c>
      <c r="K593" s="57">
        <f>VLOOKUP(I593,'Stratification Schemes'!$J$2:$L$3,3,TRUE)</f>
        <v>10.42</v>
      </c>
      <c r="L593" s="57">
        <f t="shared" ref="L593:L609" si="52">IF(AND(F593&gt;J593,F593&lt;K593),1*E593,2*E593)</f>
        <v>2</v>
      </c>
      <c r="M593" s="57" t="s">
        <v>44</v>
      </c>
      <c r="AB593" s="51"/>
    </row>
    <row r="594" spans="1:28" x14ac:dyDescent="0.25">
      <c r="A594" s="85">
        <v>41125</v>
      </c>
      <c r="B594" s="1">
        <v>0.89615740740740746</v>
      </c>
      <c r="C594" s="91">
        <f t="shared" si="51"/>
        <v>41125.896157407406</v>
      </c>
      <c r="D594" s="56" t="s">
        <v>16</v>
      </c>
      <c r="E594" s="82">
        <v>1</v>
      </c>
      <c r="F594" s="82">
        <v>2.78</v>
      </c>
      <c r="G594" s="82">
        <v>94.7</v>
      </c>
      <c r="H594" s="82">
        <v>1</v>
      </c>
      <c r="I594" s="82">
        <v>2</v>
      </c>
      <c r="J594" s="57">
        <f>VLOOKUP(I594,'Stratification Schemes'!$J$2:$L$3,2,TRUE)</f>
        <v>9.59</v>
      </c>
      <c r="K594" s="57">
        <f>VLOOKUP(I594,'Stratification Schemes'!$J$2:$L$3,3,TRUE)</f>
        <v>10.42</v>
      </c>
      <c r="L594" s="57">
        <f t="shared" si="52"/>
        <v>2</v>
      </c>
      <c r="M594" s="57" t="s">
        <v>44</v>
      </c>
    </row>
    <row r="595" spans="1:28" x14ac:dyDescent="0.25">
      <c r="A595" s="85">
        <v>41125</v>
      </c>
      <c r="B595" s="1">
        <v>0.9250694444444445</v>
      </c>
      <c r="C595" s="91">
        <f t="shared" si="51"/>
        <v>41125.925069444442</v>
      </c>
      <c r="D595" s="56" t="s">
        <v>16</v>
      </c>
      <c r="E595" s="82">
        <v>1</v>
      </c>
      <c r="F595" s="82">
        <v>5.54</v>
      </c>
      <c r="G595" s="82">
        <v>68.400000000000006</v>
      </c>
      <c r="H595" s="82">
        <v>1</v>
      </c>
      <c r="I595" s="82">
        <v>2</v>
      </c>
      <c r="J595" s="57">
        <f>VLOOKUP(I595,'Stratification Schemes'!$J$2:$L$3,2,TRUE)</f>
        <v>9.59</v>
      </c>
      <c r="K595" s="57">
        <f>VLOOKUP(I595,'Stratification Schemes'!$J$2:$L$3,3,TRUE)</f>
        <v>10.42</v>
      </c>
      <c r="L595" s="57">
        <f t="shared" si="52"/>
        <v>2</v>
      </c>
      <c r="M595" s="57" t="s">
        <v>44</v>
      </c>
      <c r="R595" s="50"/>
      <c r="S595" s="50"/>
    </row>
    <row r="596" spans="1:28" x14ac:dyDescent="0.25">
      <c r="A596" s="85">
        <v>41125</v>
      </c>
      <c r="B596" s="1">
        <v>0.92600694444444442</v>
      </c>
      <c r="C596" s="91">
        <f t="shared" si="51"/>
        <v>41125.926006944443</v>
      </c>
      <c r="D596" s="56" t="s">
        <v>16</v>
      </c>
      <c r="E596" s="82">
        <v>1</v>
      </c>
      <c r="F596" s="82">
        <v>2.1800000000000002</v>
      </c>
      <c r="G596" s="82">
        <v>94.7</v>
      </c>
      <c r="H596" s="82">
        <v>1</v>
      </c>
      <c r="I596" s="82">
        <v>2</v>
      </c>
      <c r="J596" s="57">
        <f>VLOOKUP(I596,'Stratification Schemes'!$J$2:$L$3,2,TRUE)</f>
        <v>9.59</v>
      </c>
      <c r="K596" s="57">
        <f>VLOOKUP(I596,'Stratification Schemes'!$J$2:$L$3,3,TRUE)</f>
        <v>10.42</v>
      </c>
      <c r="L596" s="57">
        <f t="shared" si="52"/>
        <v>2</v>
      </c>
      <c r="M596" s="57" t="s">
        <v>44</v>
      </c>
      <c r="R596" s="50"/>
      <c r="S596" s="50"/>
    </row>
    <row r="597" spans="1:28" x14ac:dyDescent="0.25">
      <c r="A597" s="85">
        <v>41125</v>
      </c>
      <c r="B597" s="1">
        <v>0.92628472222222225</v>
      </c>
      <c r="C597" s="91">
        <f t="shared" si="51"/>
        <v>41125.92628472222</v>
      </c>
      <c r="D597" s="56" t="s">
        <v>16</v>
      </c>
      <c r="E597" s="82">
        <v>1</v>
      </c>
      <c r="F597" s="82">
        <v>5.27</v>
      </c>
      <c r="G597" s="82">
        <v>72.8</v>
      </c>
      <c r="H597" s="82">
        <v>1</v>
      </c>
      <c r="I597" s="82">
        <v>2</v>
      </c>
      <c r="J597" s="57">
        <f>VLOOKUP(I597,'Stratification Schemes'!$J$2:$L$3,2,TRUE)</f>
        <v>9.59</v>
      </c>
      <c r="K597" s="57">
        <f>VLOOKUP(I597,'Stratification Schemes'!$J$2:$L$3,3,TRUE)</f>
        <v>10.42</v>
      </c>
      <c r="L597" s="57">
        <f t="shared" si="52"/>
        <v>2</v>
      </c>
      <c r="M597" s="57" t="s">
        <v>44</v>
      </c>
    </row>
    <row r="598" spans="1:28" x14ac:dyDescent="0.25">
      <c r="A598" s="85">
        <v>41125</v>
      </c>
      <c r="B598" s="1">
        <v>0.92700231481481488</v>
      </c>
      <c r="C598" s="91">
        <f t="shared" si="51"/>
        <v>41125.927002314813</v>
      </c>
      <c r="D598" s="56" t="s">
        <v>16</v>
      </c>
      <c r="E598" s="82">
        <v>1</v>
      </c>
      <c r="F598" s="82">
        <v>3.83</v>
      </c>
      <c r="G598" s="82">
        <v>83.3</v>
      </c>
      <c r="H598" s="82">
        <v>1</v>
      </c>
      <c r="I598" s="82">
        <v>2</v>
      </c>
      <c r="J598" s="57">
        <f>VLOOKUP(I598,'Stratification Schemes'!$J$2:$L$3,2,TRUE)</f>
        <v>9.59</v>
      </c>
      <c r="K598" s="57">
        <f>VLOOKUP(I598,'Stratification Schemes'!$J$2:$L$3,3,TRUE)</f>
        <v>10.42</v>
      </c>
      <c r="L598" s="57">
        <f t="shared" si="52"/>
        <v>2</v>
      </c>
      <c r="M598" s="57" t="s">
        <v>44</v>
      </c>
      <c r="AB598" s="51"/>
    </row>
    <row r="599" spans="1:28" x14ac:dyDescent="0.25">
      <c r="A599" s="85">
        <v>41125</v>
      </c>
      <c r="B599" s="1">
        <v>0.93865740740740744</v>
      </c>
      <c r="C599" s="91">
        <f t="shared" si="51"/>
        <v>41125.938657407409</v>
      </c>
      <c r="D599" s="56" t="s">
        <v>16</v>
      </c>
      <c r="E599" s="82">
        <v>1</v>
      </c>
      <c r="F599" s="82">
        <v>2.7</v>
      </c>
      <c r="G599" s="82">
        <v>86</v>
      </c>
      <c r="H599" s="82">
        <v>1</v>
      </c>
      <c r="I599" s="82">
        <v>2</v>
      </c>
      <c r="J599" s="57">
        <f>VLOOKUP(I599,'Stratification Schemes'!$J$2:$L$3,2,TRUE)</f>
        <v>9.59</v>
      </c>
      <c r="K599" s="57">
        <f>VLOOKUP(I599,'Stratification Schemes'!$J$2:$L$3,3,TRUE)</f>
        <v>10.42</v>
      </c>
      <c r="L599" s="57">
        <f t="shared" si="52"/>
        <v>2</v>
      </c>
      <c r="M599" s="57" t="s">
        <v>44</v>
      </c>
    </row>
    <row r="600" spans="1:28" x14ac:dyDescent="0.25">
      <c r="A600" s="85">
        <v>41125</v>
      </c>
      <c r="B600" s="1">
        <v>0.94112268518518516</v>
      </c>
      <c r="C600" s="91">
        <f t="shared" si="51"/>
        <v>41125.941122685188</v>
      </c>
      <c r="D600" s="56" t="s">
        <v>16</v>
      </c>
      <c r="E600" s="82">
        <v>1</v>
      </c>
      <c r="F600" s="82">
        <v>2.15</v>
      </c>
      <c r="G600" s="82">
        <v>95.9</v>
      </c>
      <c r="H600" s="82">
        <v>1</v>
      </c>
      <c r="I600" s="82">
        <v>2</v>
      </c>
      <c r="J600" s="57">
        <f>VLOOKUP(I600,'Stratification Schemes'!$J$2:$L$3,2,TRUE)</f>
        <v>9.59</v>
      </c>
      <c r="K600" s="57">
        <f>VLOOKUP(I600,'Stratification Schemes'!$J$2:$L$3,3,TRUE)</f>
        <v>10.42</v>
      </c>
      <c r="L600" s="57">
        <f t="shared" si="52"/>
        <v>2</v>
      </c>
      <c r="M600" s="57" t="s">
        <v>44</v>
      </c>
      <c r="R600" s="50"/>
      <c r="S600" s="50"/>
    </row>
    <row r="601" spans="1:28" x14ac:dyDescent="0.25">
      <c r="A601" s="85">
        <v>41125</v>
      </c>
      <c r="B601" s="1">
        <v>0.9431250000000001</v>
      </c>
      <c r="C601" s="91">
        <f t="shared" si="51"/>
        <v>41125.943124999998</v>
      </c>
      <c r="D601" s="56" t="s">
        <v>16</v>
      </c>
      <c r="E601" s="82">
        <v>1</v>
      </c>
      <c r="F601" s="82">
        <v>2.2400000000000002</v>
      </c>
      <c r="G601" s="82">
        <v>94.2</v>
      </c>
      <c r="H601" s="82">
        <v>1</v>
      </c>
      <c r="I601" s="82">
        <v>2</v>
      </c>
      <c r="J601" s="57">
        <f>VLOOKUP(I601,'Stratification Schemes'!$J$2:$L$3,2,TRUE)</f>
        <v>9.59</v>
      </c>
      <c r="K601" s="57">
        <f>VLOOKUP(I601,'Stratification Schemes'!$J$2:$L$3,3,TRUE)</f>
        <v>10.42</v>
      </c>
      <c r="L601" s="57">
        <f t="shared" si="52"/>
        <v>2</v>
      </c>
      <c r="M601" s="57" t="s">
        <v>44</v>
      </c>
      <c r="R601" s="50"/>
      <c r="S601" s="50"/>
    </row>
    <row r="602" spans="1:28" x14ac:dyDescent="0.25">
      <c r="A602" s="85">
        <v>41125</v>
      </c>
      <c r="B602" s="1">
        <v>0.94331018518518517</v>
      </c>
      <c r="C602" s="91">
        <f t="shared" si="51"/>
        <v>41125.943310185183</v>
      </c>
      <c r="D602" s="56" t="s">
        <v>16</v>
      </c>
      <c r="E602" s="82">
        <v>1</v>
      </c>
      <c r="F602" s="82">
        <v>2.93</v>
      </c>
      <c r="G602" s="82">
        <v>59.1</v>
      </c>
      <c r="H602" s="82">
        <v>1</v>
      </c>
      <c r="I602" s="82">
        <v>2</v>
      </c>
      <c r="J602" s="57">
        <f>VLOOKUP(I602,'Stratification Schemes'!$J$2:$L$3,2,TRUE)</f>
        <v>9.59</v>
      </c>
      <c r="K602" s="57">
        <f>VLOOKUP(I602,'Stratification Schemes'!$J$2:$L$3,3,TRUE)</f>
        <v>10.42</v>
      </c>
      <c r="L602" s="57">
        <f t="shared" si="52"/>
        <v>2</v>
      </c>
      <c r="M602" s="57" t="s">
        <v>44</v>
      </c>
    </row>
    <row r="603" spans="1:28" x14ac:dyDescent="0.25">
      <c r="A603" s="85">
        <v>41125</v>
      </c>
      <c r="B603" s="1">
        <v>0.94552083333333325</v>
      </c>
      <c r="C603" s="91">
        <f t="shared" si="51"/>
        <v>41125.945520833331</v>
      </c>
      <c r="D603" s="56" t="s">
        <v>16</v>
      </c>
      <c r="E603" s="82">
        <v>1</v>
      </c>
      <c r="F603" s="82">
        <v>4.74</v>
      </c>
      <c r="G603" s="82">
        <v>72</v>
      </c>
      <c r="H603" s="82">
        <v>1</v>
      </c>
      <c r="I603" s="82">
        <v>2</v>
      </c>
      <c r="J603" s="57">
        <f>VLOOKUP(I603,'Stratification Schemes'!$J$2:$L$3,2,TRUE)</f>
        <v>9.59</v>
      </c>
      <c r="K603" s="57">
        <f>VLOOKUP(I603,'Stratification Schemes'!$J$2:$L$3,3,TRUE)</f>
        <v>10.42</v>
      </c>
      <c r="L603" s="57">
        <f t="shared" si="52"/>
        <v>2</v>
      </c>
      <c r="M603" s="57" t="s">
        <v>44</v>
      </c>
      <c r="AB603" s="51"/>
    </row>
    <row r="604" spans="1:28" x14ac:dyDescent="0.25">
      <c r="A604" s="85">
        <v>41125</v>
      </c>
      <c r="B604" s="1">
        <v>0.94700231481481489</v>
      </c>
      <c r="C604" s="91">
        <f t="shared" si="51"/>
        <v>41125.947002314817</v>
      </c>
      <c r="D604" s="56" t="s">
        <v>16</v>
      </c>
      <c r="E604" s="82">
        <v>1</v>
      </c>
      <c r="F604" s="82">
        <v>4.2699999999999996</v>
      </c>
      <c r="G604" s="82">
        <v>94.4</v>
      </c>
      <c r="H604" s="82">
        <v>1</v>
      </c>
      <c r="I604" s="82">
        <v>2</v>
      </c>
      <c r="J604" s="57">
        <f>VLOOKUP(I604,'Stratification Schemes'!$J$2:$L$3,2,TRUE)</f>
        <v>9.59</v>
      </c>
      <c r="K604" s="57">
        <f>VLOOKUP(I604,'Stratification Schemes'!$J$2:$L$3,3,TRUE)</f>
        <v>10.42</v>
      </c>
      <c r="L604" s="57">
        <f t="shared" si="52"/>
        <v>2</v>
      </c>
      <c r="M604" s="57" t="s">
        <v>44</v>
      </c>
    </row>
    <row r="605" spans="1:28" x14ac:dyDescent="0.25">
      <c r="A605" s="85">
        <v>41125</v>
      </c>
      <c r="B605" s="1">
        <v>0.96197916666666661</v>
      </c>
      <c r="C605" s="91">
        <f t="shared" si="51"/>
        <v>41125.96197916667</v>
      </c>
      <c r="D605" s="56" t="s">
        <v>16</v>
      </c>
      <c r="E605" s="82">
        <v>1</v>
      </c>
      <c r="F605" s="82">
        <v>5.62</v>
      </c>
      <c r="G605" s="82">
        <v>71.099999999999994</v>
      </c>
      <c r="H605" s="82">
        <v>1</v>
      </c>
      <c r="I605" s="82">
        <v>2</v>
      </c>
      <c r="J605" s="57">
        <f>VLOOKUP(I605,'Stratification Schemes'!$J$2:$L$3,2,TRUE)</f>
        <v>9.59</v>
      </c>
      <c r="K605" s="57">
        <f>VLOOKUP(I605,'Stratification Schemes'!$J$2:$L$3,3,TRUE)</f>
        <v>10.42</v>
      </c>
      <c r="L605" s="57">
        <f t="shared" si="52"/>
        <v>2</v>
      </c>
      <c r="M605" s="57" t="s">
        <v>44</v>
      </c>
      <c r="R605" s="50"/>
      <c r="S605" s="50"/>
    </row>
    <row r="606" spans="1:28" x14ac:dyDescent="0.25">
      <c r="A606" s="85">
        <v>41125</v>
      </c>
      <c r="B606" s="1">
        <v>0.96197916666666661</v>
      </c>
      <c r="C606" s="91">
        <f t="shared" si="51"/>
        <v>41125.96197916667</v>
      </c>
      <c r="D606" s="56" t="s">
        <v>16</v>
      </c>
      <c r="E606" s="82">
        <v>1</v>
      </c>
      <c r="F606" s="82">
        <v>3.12</v>
      </c>
      <c r="G606" s="82">
        <v>0</v>
      </c>
      <c r="H606" s="82">
        <v>1</v>
      </c>
      <c r="I606" s="82">
        <v>2</v>
      </c>
      <c r="J606" s="57">
        <f>VLOOKUP(I606,'Stratification Schemes'!$J$2:$L$3,2,TRUE)</f>
        <v>9.59</v>
      </c>
      <c r="K606" s="57">
        <f>VLOOKUP(I606,'Stratification Schemes'!$J$2:$L$3,3,TRUE)</f>
        <v>10.42</v>
      </c>
      <c r="L606" s="57">
        <f t="shared" si="52"/>
        <v>2</v>
      </c>
      <c r="M606" s="57" t="s">
        <v>44</v>
      </c>
      <c r="R606" s="50"/>
      <c r="S606" s="50"/>
    </row>
    <row r="607" spans="1:28" x14ac:dyDescent="0.25">
      <c r="A607" s="85">
        <v>41125</v>
      </c>
      <c r="B607" s="1">
        <v>0.98002314814814817</v>
      </c>
      <c r="C607" s="91">
        <f t="shared" si="51"/>
        <v>41125.980023148149</v>
      </c>
      <c r="D607" s="56" t="s">
        <v>16</v>
      </c>
      <c r="E607" s="82">
        <v>1</v>
      </c>
      <c r="F607" s="82">
        <v>3.1</v>
      </c>
      <c r="G607" s="82">
        <v>84.6</v>
      </c>
      <c r="H607" s="82">
        <v>1</v>
      </c>
      <c r="I607" s="82">
        <v>2</v>
      </c>
      <c r="J607" s="57">
        <f>VLOOKUP(I607,'Stratification Schemes'!$J$2:$L$3,2,TRUE)</f>
        <v>9.59</v>
      </c>
      <c r="K607" s="57">
        <f>VLOOKUP(I607,'Stratification Schemes'!$J$2:$L$3,3,TRUE)</f>
        <v>10.42</v>
      </c>
      <c r="L607" s="57">
        <f t="shared" si="52"/>
        <v>2</v>
      </c>
      <c r="M607" s="57" t="s">
        <v>44</v>
      </c>
    </row>
    <row r="608" spans="1:28" x14ac:dyDescent="0.25">
      <c r="A608" s="85">
        <v>41125</v>
      </c>
      <c r="B608" s="1">
        <v>0.98443287037037042</v>
      </c>
      <c r="C608" s="91">
        <f t="shared" si="51"/>
        <v>41125.984432870369</v>
      </c>
      <c r="D608" s="56" t="s">
        <v>16</v>
      </c>
      <c r="E608" s="82">
        <v>1</v>
      </c>
      <c r="F608" s="82">
        <v>3.47</v>
      </c>
      <c r="G608" s="82">
        <v>74.5</v>
      </c>
      <c r="H608" s="82">
        <v>1</v>
      </c>
      <c r="I608" s="82">
        <v>2</v>
      </c>
      <c r="J608" s="57">
        <f>VLOOKUP(I608,'Stratification Schemes'!$J$2:$L$3,2,TRUE)</f>
        <v>9.59</v>
      </c>
      <c r="K608" s="57">
        <f>VLOOKUP(I608,'Stratification Schemes'!$J$2:$L$3,3,TRUE)</f>
        <v>10.42</v>
      </c>
      <c r="L608" s="57">
        <f t="shared" si="52"/>
        <v>2</v>
      </c>
      <c r="M608" s="57" t="s">
        <v>44</v>
      </c>
      <c r="AB608" s="51"/>
    </row>
    <row r="609" spans="1:28" x14ac:dyDescent="0.25">
      <c r="A609" s="85">
        <v>41125</v>
      </c>
      <c r="B609" s="1">
        <v>0.98444444444444434</v>
      </c>
      <c r="C609" s="91">
        <f t="shared" si="51"/>
        <v>41125.984444444446</v>
      </c>
      <c r="D609" s="56" t="s">
        <v>16</v>
      </c>
      <c r="E609" s="82">
        <v>1</v>
      </c>
      <c r="F609" s="82">
        <v>4.8</v>
      </c>
      <c r="G609" s="82">
        <v>71.400000000000006</v>
      </c>
      <c r="H609" s="82">
        <v>1</v>
      </c>
      <c r="I609" s="82">
        <v>2</v>
      </c>
      <c r="J609" s="57">
        <f>VLOOKUP(I609,'Stratification Schemes'!$J$2:$L$3,2,TRUE)</f>
        <v>9.59</v>
      </c>
      <c r="K609" s="57">
        <f>VLOOKUP(I609,'Stratification Schemes'!$J$2:$L$3,3,TRUE)</f>
        <v>10.42</v>
      </c>
      <c r="L609" s="57">
        <f t="shared" si="52"/>
        <v>2</v>
      </c>
      <c r="M609" s="57" t="s">
        <v>44</v>
      </c>
    </row>
    <row r="610" spans="1:28" x14ac:dyDescent="0.25">
      <c r="A610" s="85">
        <v>41126</v>
      </c>
      <c r="B610" s="1">
        <v>2.2083333333333333E-2</v>
      </c>
      <c r="C610" s="91">
        <f t="shared" ref="C610:C611" si="53">B610+A610</f>
        <v>41126.022083333337</v>
      </c>
      <c r="D610" s="56" t="s">
        <v>16</v>
      </c>
      <c r="E610" s="82">
        <v>1</v>
      </c>
      <c r="F610" s="82">
        <v>2.56</v>
      </c>
      <c r="G610" s="82">
        <v>83</v>
      </c>
      <c r="H610" s="82">
        <v>1</v>
      </c>
      <c r="I610" s="82">
        <v>2</v>
      </c>
      <c r="J610" s="57">
        <f>VLOOKUP(I610,'Stratification Schemes'!$J$2:$L$3,2,TRUE)</f>
        <v>9.59</v>
      </c>
      <c r="K610" s="57">
        <f>VLOOKUP(I610,'Stratification Schemes'!$J$2:$L$3,3,TRUE)</f>
        <v>10.42</v>
      </c>
      <c r="L610" s="57">
        <f t="shared" ref="L610:L611" si="54">IF(AND(F610&gt;J610,F610&lt;K610),1*E610,2*E610)</f>
        <v>2</v>
      </c>
      <c r="M610" s="57" t="s">
        <v>44</v>
      </c>
      <c r="R610" s="50"/>
      <c r="S610" s="50"/>
    </row>
    <row r="611" spans="1:28" x14ac:dyDescent="0.25">
      <c r="A611" s="85">
        <v>41126</v>
      </c>
      <c r="B611" s="1">
        <v>2.2141203703703705E-2</v>
      </c>
      <c r="C611" s="91">
        <f t="shared" si="53"/>
        <v>41126.022141203706</v>
      </c>
      <c r="D611" s="56" t="s">
        <v>16</v>
      </c>
      <c r="E611" s="82">
        <v>1</v>
      </c>
      <c r="F611" s="82">
        <v>2.56</v>
      </c>
      <c r="G611" s="82">
        <v>60.6</v>
      </c>
      <c r="H611" s="82">
        <v>1</v>
      </c>
      <c r="I611" s="82">
        <v>2</v>
      </c>
      <c r="J611" s="57">
        <f>VLOOKUP(I611,'Stratification Schemes'!$J$2:$L$3,2,TRUE)</f>
        <v>9.59</v>
      </c>
      <c r="K611" s="57">
        <f>VLOOKUP(I611,'Stratification Schemes'!$J$2:$L$3,3,TRUE)</f>
        <v>10.42</v>
      </c>
      <c r="L611" s="57">
        <f t="shared" si="54"/>
        <v>2</v>
      </c>
      <c r="M611" s="57" t="s">
        <v>44</v>
      </c>
      <c r="R611" s="50"/>
      <c r="S611" s="50"/>
    </row>
    <row r="612" spans="1:28" x14ac:dyDescent="0.25">
      <c r="A612" s="85">
        <v>41126</v>
      </c>
      <c r="B612" s="1">
        <v>0.11206018518518518</v>
      </c>
      <c r="C612" s="91">
        <f t="shared" ref="C612:C675" si="55">B612+A612</f>
        <v>41126.112060185187</v>
      </c>
      <c r="D612" s="56" t="s">
        <v>16</v>
      </c>
      <c r="E612" s="82">
        <v>1</v>
      </c>
      <c r="F612" s="82">
        <v>3.66</v>
      </c>
      <c r="G612" s="82">
        <v>76.400000000000006</v>
      </c>
      <c r="H612" s="82">
        <v>1</v>
      </c>
      <c r="I612" s="82">
        <v>2</v>
      </c>
      <c r="J612" s="57">
        <f>VLOOKUP(I612,'Stratification Schemes'!$J$2:$L$3,2,TRUE)</f>
        <v>9.59</v>
      </c>
      <c r="K612" s="57">
        <f>VLOOKUP(I612,'Stratification Schemes'!$J$2:$L$3,3,TRUE)</f>
        <v>10.42</v>
      </c>
      <c r="L612" s="57">
        <f t="shared" ref="L612:L613" si="56">IF(AND(F612&gt;J612,F612&lt;K612),1*E612,2*E612)</f>
        <v>2</v>
      </c>
      <c r="M612" s="57" t="s">
        <v>44</v>
      </c>
    </row>
    <row r="613" spans="1:28" x14ac:dyDescent="0.25">
      <c r="A613" s="85">
        <v>41126</v>
      </c>
      <c r="B613" s="1">
        <v>0.18887731481481482</v>
      </c>
      <c r="C613" s="91">
        <f t="shared" si="55"/>
        <v>41126.188877314817</v>
      </c>
      <c r="D613" s="56" t="s">
        <v>16</v>
      </c>
      <c r="E613" s="82">
        <v>1</v>
      </c>
      <c r="F613" s="82">
        <v>3.87</v>
      </c>
      <c r="G613" s="82">
        <v>79.599999999999994</v>
      </c>
      <c r="H613" s="82">
        <v>1</v>
      </c>
      <c r="I613" s="82">
        <v>2</v>
      </c>
      <c r="J613" s="57">
        <f>VLOOKUP(I613,'Stratification Schemes'!$J$2:$L$3,2,TRUE)</f>
        <v>9.59</v>
      </c>
      <c r="K613" s="57">
        <f>VLOOKUP(I613,'Stratification Schemes'!$J$2:$L$3,3,TRUE)</f>
        <v>10.42</v>
      </c>
      <c r="L613" s="57">
        <f t="shared" si="56"/>
        <v>2</v>
      </c>
      <c r="M613" s="57" t="s">
        <v>44</v>
      </c>
      <c r="AB613" s="51"/>
    </row>
    <row r="614" spans="1:28" x14ac:dyDescent="0.25">
      <c r="A614" s="85">
        <v>41126</v>
      </c>
      <c r="B614" s="1">
        <v>0.25230324074074073</v>
      </c>
      <c r="C614" s="91">
        <f t="shared" si="55"/>
        <v>41126.252303240741</v>
      </c>
      <c r="D614" s="56" t="s">
        <v>16</v>
      </c>
      <c r="E614" s="82">
        <v>1</v>
      </c>
      <c r="F614" s="82">
        <v>2.69</v>
      </c>
      <c r="G614" s="82">
        <v>101</v>
      </c>
      <c r="H614" s="82">
        <v>1</v>
      </c>
      <c r="I614" s="82">
        <v>2</v>
      </c>
      <c r="J614" s="57">
        <f>VLOOKUP(I614,'Stratification Schemes'!$J$2:$L$3,2,TRUE)</f>
        <v>9.59</v>
      </c>
      <c r="K614" s="57">
        <f>VLOOKUP(I614,'Stratification Schemes'!$J$2:$L$3,3,TRUE)</f>
        <v>10.42</v>
      </c>
      <c r="L614" s="57">
        <f t="shared" ref="L614:L677" si="57">IF(AND(F614&gt;J614,F614&lt;K614),1*E614,2*E614)</f>
        <v>2</v>
      </c>
      <c r="M614" s="57" t="s">
        <v>44</v>
      </c>
    </row>
    <row r="615" spans="1:28" x14ac:dyDescent="0.25">
      <c r="A615" s="85">
        <v>41126</v>
      </c>
      <c r="B615" s="1">
        <v>0.25449074074074074</v>
      </c>
      <c r="C615" s="91">
        <f t="shared" si="55"/>
        <v>41126.254490740743</v>
      </c>
      <c r="D615" s="56" t="s">
        <v>16</v>
      </c>
      <c r="E615" s="82">
        <v>1</v>
      </c>
      <c r="F615" s="82">
        <v>2.25</v>
      </c>
      <c r="G615" s="82">
        <v>58.9</v>
      </c>
      <c r="H615" s="82">
        <v>1</v>
      </c>
      <c r="I615" s="82">
        <v>2</v>
      </c>
      <c r="J615" s="57">
        <f>VLOOKUP(I615,'Stratification Schemes'!$J$2:$L$3,2,TRUE)</f>
        <v>9.59</v>
      </c>
      <c r="K615" s="57">
        <f>VLOOKUP(I615,'Stratification Schemes'!$J$2:$L$3,3,TRUE)</f>
        <v>10.42</v>
      </c>
      <c r="L615" s="57">
        <f t="shared" si="57"/>
        <v>2</v>
      </c>
      <c r="M615" s="57" t="s">
        <v>44</v>
      </c>
      <c r="R615" s="50"/>
      <c r="S615" s="50"/>
    </row>
    <row r="616" spans="1:28" x14ac:dyDescent="0.25">
      <c r="A616" s="85">
        <v>41126</v>
      </c>
      <c r="B616" s="1">
        <v>0.25890046296296293</v>
      </c>
      <c r="C616" s="91">
        <f t="shared" si="55"/>
        <v>41126.258900462963</v>
      </c>
      <c r="D616" s="56" t="s">
        <v>16</v>
      </c>
      <c r="E616" s="82">
        <v>1</v>
      </c>
      <c r="F616" s="82">
        <v>2.69</v>
      </c>
      <c r="G616" s="82">
        <v>70.599999999999994</v>
      </c>
      <c r="H616" s="82">
        <v>1</v>
      </c>
      <c r="I616" s="82">
        <v>2</v>
      </c>
      <c r="J616" s="57">
        <f>VLOOKUP(I616,'Stratification Schemes'!$J$2:$L$3,2,TRUE)</f>
        <v>9.59</v>
      </c>
      <c r="K616" s="57">
        <f>VLOOKUP(I616,'Stratification Schemes'!$J$2:$L$3,3,TRUE)</f>
        <v>10.42</v>
      </c>
      <c r="L616" s="57">
        <f t="shared" si="57"/>
        <v>2</v>
      </c>
      <c r="M616" s="57" t="s">
        <v>44</v>
      </c>
      <c r="R616" s="50"/>
      <c r="S616" s="50"/>
    </row>
    <row r="617" spans="1:28" x14ac:dyDescent="0.25">
      <c r="A617" s="85">
        <v>41126</v>
      </c>
      <c r="B617" s="1">
        <v>0.29640046296296296</v>
      </c>
      <c r="C617" s="91">
        <f t="shared" si="55"/>
        <v>41126.296400462961</v>
      </c>
      <c r="D617" s="56" t="s">
        <v>16</v>
      </c>
      <c r="E617" s="82">
        <v>1</v>
      </c>
      <c r="F617" s="82">
        <v>5.52</v>
      </c>
      <c r="G617" s="82">
        <v>79</v>
      </c>
      <c r="H617" s="82">
        <v>1</v>
      </c>
      <c r="I617" s="82">
        <v>2</v>
      </c>
      <c r="J617" s="57">
        <f>VLOOKUP(I617,'Stratification Schemes'!$J$2:$L$3,2,TRUE)</f>
        <v>9.59</v>
      </c>
      <c r="K617" s="57">
        <f>VLOOKUP(I617,'Stratification Schemes'!$J$2:$L$3,3,TRUE)</f>
        <v>10.42</v>
      </c>
      <c r="L617" s="57">
        <f t="shared" si="57"/>
        <v>2</v>
      </c>
      <c r="M617" s="57" t="s">
        <v>44</v>
      </c>
    </row>
    <row r="618" spans="1:28" x14ac:dyDescent="0.25">
      <c r="A618" s="85">
        <v>41126</v>
      </c>
      <c r="B618" s="1">
        <v>0.36413194444444441</v>
      </c>
      <c r="C618" s="91">
        <f t="shared" si="55"/>
        <v>41126.364131944443</v>
      </c>
      <c r="D618" s="56" t="s">
        <v>16</v>
      </c>
      <c r="E618" s="82">
        <v>1</v>
      </c>
      <c r="F618" s="82">
        <v>2.2799999999999998</v>
      </c>
      <c r="G618" s="82">
        <v>95.3</v>
      </c>
      <c r="H618" s="82">
        <v>1</v>
      </c>
      <c r="I618" s="82">
        <v>2</v>
      </c>
      <c r="J618" s="57">
        <f>VLOOKUP(I618,'Stratification Schemes'!$J$2:$L$3,2,TRUE)</f>
        <v>9.59</v>
      </c>
      <c r="K618" s="57">
        <f>VLOOKUP(I618,'Stratification Schemes'!$J$2:$L$3,3,TRUE)</f>
        <v>10.42</v>
      </c>
      <c r="L618" s="57">
        <f t="shared" si="57"/>
        <v>2</v>
      </c>
      <c r="M618" s="57" t="s">
        <v>44</v>
      </c>
      <c r="AB618" s="51"/>
    </row>
    <row r="619" spans="1:28" x14ac:dyDescent="0.25">
      <c r="A619" s="85">
        <v>41126</v>
      </c>
      <c r="B619" s="1">
        <v>0.42105324074074074</v>
      </c>
      <c r="C619" s="91">
        <f t="shared" si="55"/>
        <v>41126.421053240738</v>
      </c>
      <c r="D619" s="56" t="s">
        <v>16</v>
      </c>
      <c r="E619" s="82">
        <v>1</v>
      </c>
      <c r="F619" s="82">
        <v>2.76</v>
      </c>
      <c r="G619" s="82">
        <v>72.7</v>
      </c>
      <c r="H619" s="82">
        <v>1</v>
      </c>
      <c r="I619" s="82">
        <v>2</v>
      </c>
      <c r="J619" s="57">
        <f>VLOOKUP(I619,'Stratification Schemes'!$J$2:$L$3,2,TRUE)</f>
        <v>9.59</v>
      </c>
      <c r="K619" s="57">
        <f>VLOOKUP(I619,'Stratification Schemes'!$J$2:$L$3,3,TRUE)</f>
        <v>10.42</v>
      </c>
      <c r="L619" s="57">
        <f t="shared" si="57"/>
        <v>2</v>
      </c>
      <c r="M619" s="57" t="s">
        <v>44</v>
      </c>
    </row>
    <row r="620" spans="1:28" x14ac:dyDescent="0.25">
      <c r="A620" s="85">
        <v>41126</v>
      </c>
      <c r="B620" s="1">
        <v>0.43857638888888889</v>
      </c>
      <c r="C620" s="91">
        <f t="shared" si="55"/>
        <v>41126.438576388886</v>
      </c>
      <c r="D620" s="56" t="s">
        <v>16</v>
      </c>
      <c r="E620" s="82">
        <v>1</v>
      </c>
      <c r="F620" s="82">
        <v>8.19</v>
      </c>
      <c r="G620" s="82">
        <v>68.8</v>
      </c>
      <c r="H620" s="82">
        <v>1</v>
      </c>
      <c r="I620" s="82">
        <v>2</v>
      </c>
      <c r="J620" s="57">
        <f>VLOOKUP(I620,'Stratification Schemes'!$J$2:$L$3,2,TRUE)</f>
        <v>9.59</v>
      </c>
      <c r="K620" s="57">
        <f>VLOOKUP(I620,'Stratification Schemes'!$J$2:$L$3,3,TRUE)</f>
        <v>10.42</v>
      </c>
      <c r="L620" s="57">
        <f t="shared" si="57"/>
        <v>2</v>
      </c>
      <c r="M620" s="57" t="s">
        <v>44</v>
      </c>
      <c r="R620" s="50"/>
      <c r="S620" s="50"/>
    </row>
    <row r="621" spans="1:28" x14ac:dyDescent="0.25">
      <c r="A621" s="85">
        <v>41126</v>
      </c>
      <c r="B621" s="1">
        <v>0.43908564814814816</v>
      </c>
      <c r="C621" s="91">
        <f t="shared" si="55"/>
        <v>41126.439085648148</v>
      </c>
      <c r="D621" s="56" t="s">
        <v>16</v>
      </c>
      <c r="E621" s="82">
        <v>1</v>
      </c>
      <c r="F621" s="82">
        <v>1.81</v>
      </c>
      <c r="G621" s="82">
        <v>82.9</v>
      </c>
      <c r="H621" s="82">
        <v>1</v>
      </c>
      <c r="I621" s="82">
        <v>2</v>
      </c>
      <c r="J621" s="57">
        <f>VLOOKUP(I621,'Stratification Schemes'!$J$2:$L$3,2,TRUE)</f>
        <v>9.59</v>
      </c>
      <c r="K621" s="57">
        <f>VLOOKUP(I621,'Stratification Schemes'!$J$2:$L$3,3,TRUE)</f>
        <v>10.42</v>
      </c>
      <c r="L621" s="57">
        <f t="shared" si="57"/>
        <v>2</v>
      </c>
      <c r="M621" s="57" t="s">
        <v>44</v>
      </c>
      <c r="R621" s="50"/>
      <c r="S621" s="50"/>
    </row>
    <row r="622" spans="1:28" x14ac:dyDescent="0.25">
      <c r="A622" s="85">
        <v>41126</v>
      </c>
      <c r="B622" s="1">
        <v>0.44532407407407404</v>
      </c>
      <c r="C622" s="91">
        <f t="shared" si="55"/>
        <v>41126.445324074077</v>
      </c>
      <c r="D622" s="56" t="s">
        <v>16</v>
      </c>
      <c r="E622" s="82">
        <v>1</v>
      </c>
      <c r="F622" s="82">
        <v>7.67</v>
      </c>
      <c r="G622" s="82">
        <v>79.099999999999994</v>
      </c>
      <c r="H622" s="82">
        <v>1</v>
      </c>
      <c r="I622" s="82">
        <v>2</v>
      </c>
      <c r="J622" s="57">
        <f>VLOOKUP(I622,'Stratification Schemes'!$J$2:$L$3,2,TRUE)</f>
        <v>9.59</v>
      </c>
      <c r="K622" s="57">
        <f>VLOOKUP(I622,'Stratification Schemes'!$J$2:$L$3,3,TRUE)</f>
        <v>10.42</v>
      </c>
      <c r="L622" s="57">
        <f t="shared" si="57"/>
        <v>2</v>
      </c>
      <c r="M622" s="57" t="s">
        <v>44</v>
      </c>
    </row>
    <row r="623" spans="1:28" x14ac:dyDescent="0.25">
      <c r="A623" s="85">
        <v>41126</v>
      </c>
      <c r="B623" s="1">
        <v>0.44640046296296299</v>
      </c>
      <c r="C623" s="91">
        <f t="shared" si="55"/>
        <v>41126.446400462963</v>
      </c>
      <c r="D623" s="56" t="s">
        <v>16</v>
      </c>
      <c r="E623" s="82">
        <v>1</v>
      </c>
      <c r="F623" s="82">
        <v>3.16</v>
      </c>
      <c r="G623" s="82">
        <v>64.3</v>
      </c>
      <c r="H623" s="82">
        <v>1</v>
      </c>
      <c r="I623" s="82">
        <v>2</v>
      </c>
      <c r="J623" s="57">
        <f>VLOOKUP(I623,'Stratification Schemes'!$J$2:$L$3,2,TRUE)</f>
        <v>9.59</v>
      </c>
      <c r="K623" s="57">
        <f>VLOOKUP(I623,'Stratification Schemes'!$J$2:$L$3,3,TRUE)</f>
        <v>10.42</v>
      </c>
      <c r="L623" s="57">
        <f t="shared" si="57"/>
        <v>2</v>
      </c>
      <c r="M623" s="57" t="s">
        <v>44</v>
      </c>
      <c r="AB623" s="51"/>
    </row>
    <row r="624" spans="1:28" x14ac:dyDescent="0.25">
      <c r="A624" s="85">
        <v>41126</v>
      </c>
      <c r="B624" s="1">
        <v>0.45997685185185189</v>
      </c>
      <c r="C624" s="91">
        <f t="shared" si="55"/>
        <v>41126.459976851853</v>
      </c>
      <c r="D624" s="56" t="s">
        <v>16</v>
      </c>
      <c r="E624" s="82">
        <v>1</v>
      </c>
      <c r="F624" s="82">
        <v>4.9400000000000004</v>
      </c>
      <c r="G624" s="82">
        <v>65.099999999999994</v>
      </c>
      <c r="H624" s="82">
        <v>1</v>
      </c>
      <c r="I624" s="82">
        <v>2</v>
      </c>
      <c r="J624" s="57">
        <f>VLOOKUP(I624,'Stratification Schemes'!$J$2:$L$3,2,TRUE)</f>
        <v>9.59</v>
      </c>
      <c r="K624" s="57">
        <f>VLOOKUP(I624,'Stratification Schemes'!$J$2:$L$3,3,TRUE)</f>
        <v>10.42</v>
      </c>
      <c r="L624" s="57">
        <f t="shared" si="57"/>
        <v>2</v>
      </c>
      <c r="M624" s="57" t="s">
        <v>44</v>
      </c>
    </row>
    <row r="625" spans="1:28" x14ac:dyDescent="0.25">
      <c r="A625" s="85">
        <v>41126</v>
      </c>
      <c r="B625" s="1">
        <v>0.46309027777777773</v>
      </c>
      <c r="C625" s="91">
        <f t="shared" si="55"/>
        <v>41126.463090277779</v>
      </c>
      <c r="D625" s="56" t="s">
        <v>16</v>
      </c>
      <c r="E625" s="82">
        <v>1</v>
      </c>
      <c r="F625" s="82">
        <v>3.64</v>
      </c>
      <c r="G625" s="82">
        <v>72.400000000000006</v>
      </c>
      <c r="H625" s="82">
        <v>1</v>
      </c>
      <c r="I625" s="82">
        <v>2</v>
      </c>
      <c r="J625" s="57">
        <f>VLOOKUP(I625,'Stratification Schemes'!$J$2:$L$3,2,TRUE)</f>
        <v>9.59</v>
      </c>
      <c r="K625" s="57">
        <f>VLOOKUP(I625,'Stratification Schemes'!$J$2:$L$3,3,TRUE)</f>
        <v>10.42</v>
      </c>
      <c r="L625" s="57">
        <f t="shared" si="57"/>
        <v>2</v>
      </c>
      <c r="M625" s="57" t="s">
        <v>44</v>
      </c>
      <c r="R625" s="50"/>
      <c r="S625" s="50"/>
    </row>
    <row r="626" spans="1:28" x14ac:dyDescent="0.25">
      <c r="A626" s="85">
        <v>41126</v>
      </c>
      <c r="B626" s="1">
        <v>0.46591435185185182</v>
      </c>
      <c r="C626" s="91">
        <f t="shared" si="55"/>
        <v>41126.465914351851</v>
      </c>
      <c r="D626" s="56" t="s">
        <v>16</v>
      </c>
      <c r="E626" s="82">
        <v>1</v>
      </c>
      <c r="F626" s="82">
        <v>2.2799999999999998</v>
      </c>
      <c r="G626" s="82">
        <v>105</v>
      </c>
      <c r="H626" s="82">
        <v>1</v>
      </c>
      <c r="I626" s="82">
        <v>2</v>
      </c>
      <c r="J626" s="57">
        <f>VLOOKUP(I626,'Stratification Schemes'!$J$2:$L$3,2,TRUE)</f>
        <v>9.59</v>
      </c>
      <c r="K626" s="57">
        <f>VLOOKUP(I626,'Stratification Schemes'!$J$2:$L$3,3,TRUE)</f>
        <v>10.42</v>
      </c>
      <c r="L626" s="57">
        <f t="shared" si="57"/>
        <v>2</v>
      </c>
      <c r="M626" s="57" t="s">
        <v>44</v>
      </c>
      <c r="R626" s="50"/>
      <c r="S626" s="50"/>
    </row>
    <row r="627" spans="1:28" x14ac:dyDescent="0.25">
      <c r="A627" s="85">
        <v>41126</v>
      </c>
      <c r="B627" s="1">
        <v>0.48543981481481485</v>
      </c>
      <c r="C627" s="91">
        <f t="shared" si="55"/>
        <v>41126.485439814816</v>
      </c>
      <c r="D627" s="56" t="s">
        <v>16</v>
      </c>
      <c r="E627" s="82">
        <v>1</v>
      </c>
      <c r="F627" s="82">
        <v>3.33</v>
      </c>
      <c r="G627" s="82">
        <v>80.8</v>
      </c>
      <c r="H627" s="82">
        <v>1</v>
      </c>
      <c r="I627" s="82">
        <v>2</v>
      </c>
      <c r="J627" s="57">
        <f>VLOOKUP(I627,'Stratification Schemes'!$J$2:$L$3,2,TRUE)</f>
        <v>9.59</v>
      </c>
      <c r="K627" s="57">
        <f>VLOOKUP(I627,'Stratification Schemes'!$J$2:$L$3,3,TRUE)</f>
        <v>10.42</v>
      </c>
      <c r="L627" s="57">
        <f t="shared" si="57"/>
        <v>2</v>
      </c>
      <c r="M627" s="57" t="s">
        <v>44</v>
      </c>
    </row>
    <row r="628" spans="1:28" x14ac:dyDescent="0.25">
      <c r="A628" s="85">
        <v>41126</v>
      </c>
      <c r="B628" s="1">
        <v>0.48893518518518514</v>
      </c>
      <c r="C628" s="91">
        <f t="shared" si="55"/>
        <v>41126.488935185182</v>
      </c>
      <c r="D628" s="56" t="s">
        <v>16</v>
      </c>
      <c r="E628" s="82">
        <v>1</v>
      </c>
      <c r="F628" s="82">
        <v>2.54</v>
      </c>
      <c r="G628" s="82">
        <v>108.6</v>
      </c>
      <c r="H628" s="82">
        <v>1</v>
      </c>
      <c r="I628" s="82">
        <v>2</v>
      </c>
      <c r="J628" s="57">
        <f>VLOOKUP(I628,'Stratification Schemes'!$J$2:$L$3,2,TRUE)</f>
        <v>9.59</v>
      </c>
      <c r="K628" s="57">
        <f>VLOOKUP(I628,'Stratification Schemes'!$J$2:$L$3,3,TRUE)</f>
        <v>10.42</v>
      </c>
      <c r="L628" s="57">
        <f t="shared" si="57"/>
        <v>2</v>
      </c>
      <c r="M628" s="57" t="s">
        <v>44</v>
      </c>
      <c r="AB628" s="51"/>
    </row>
    <row r="629" spans="1:28" x14ac:dyDescent="0.25">
      <c r="A629" s="85">
        <v>41126</v>
      </c>
      <c r="B629" s="1">
        <v>0.50089120370370377</v>
      </c>
      <c r="C629" s="91">
        <f t="shared" si="55"/>
        <v>41126.500891203701</v>
      </c>
      <c r="D629" s="56" t="s">
        <v>16</v>
      </c>
      <c r="E629" s="82">
        <v>1</v>
      </c>
      <c r="F629" s="82">
        <v>3.24</v>
      </c>
      <c r="G629" s="82">
        <v>110.7</v>
      </c>
      <c r="H629" s="82">
        <v>1</v>
      </c>
      <c r="I629" s="82">
        <v>2</v>
      </c>
      <c r="J629" s="57">
        <f>VLOOKUP(I629,'Stratification Schemes'!$J$2:$L$3,2,TRUE)</f>
        <v>9.59</v>
      </c>
      <c r="K629" s="57">
        <f>VLOOKUP(I629,'Stratification Schemes'!$J$2:$L$3,3,TRUE)</f>
        <v>10.42</v>
      </c>
      <c r="L629" s="57">
        <f t="shared" si="57"/>
        <v>2</v>
      </c>
      <c r="M629" s="57" t="s">
        <v>44</v>
      </c>
    </row>
    <row r="630" spans="1:28" x14ac:dyDescent="0.25">
      <c r="A630" s="85">
        <v>41126</v>
      </c>
      <c r="B630" s="1">
        <v>0.50100694444444438</v>
      </c>
      <c r="C630" s="91">
        <f t="shared" si="55"/>
        <v>41126.501006944447</v>
      </c>
      <c r="D630" s="56" t="s">
        <v>16</v>
      </c>
      <c r="E630" s="82">
        <v>1</v>
      </c>
      <c r="F630" s="82">
        <v>7.55</v>
      </c>
      <c r="G630" s="82">
        <v>74.099999999999994</v>
      </c>
      <c r="H630" s="82">
        <v>1</v>
      </c>
      <c r="I630" s="82">
        <v>2</v>
      </c>
      <c r="J630" s="57">
        <f>VLOOKUP(I630,'Stratification Schemes'!$J$2:$L$3,2,TRUE)</f>
        <v>9.59</v>
      </c>
      <c r="K630" s="57">
        <f>VLOOKUP(I630,'Stratification Schemes'!$J$2:$L$3,3,TRUE)</f>
        <v>10.42</v>
      </c>
      <c r="L630" s="57">
        <f t="shared" si="57"/>
        <v>2</v>
      </c>
      <c r="M630" s="57" t="s">
        <v>44</v>
      </c>
      <c r="R630" s="50"/>
      <c r="S630" s="50"/>
    </row>
    <row r="631" spans="1:28" x14ac:dyDescent="0.25">
      <c r="A631" s="85">
        <v>41126</v>
      </c>
      <c r="B631" s="1">
        <v>0.50541666666666674</v>
      </c>
      <c r="C631" s="91">
        <f t="shared" si="55"/>
        <v>41126.505416666667</v>
      </c>
      <c r="D631" s="56" t="s">
        <v>16</v>
      </c>
      <c r="E631" s="82">
        <v>1</v>
      </c>
      <c r="F631" s="82">
        <v>5.99</v>
      </c>
      <c r="G631" s="82">
        <v>98.2</v>
      </c>
      <c r="H631" s="82">
        <v>1</v>
      </c>
      <c r="I631" s="82">
        <v>2</v>
      </c>
      <c r="J631" s="57">
        <f>VLOOKUP(I631,'Stratification Schemes'!$J$2:$L$3,2,TRUE)</f>
        <v>9.59</v>
      </c>
      <c r="K631" s="57">
        <f>VLOOKUP(I631,'Stratification Schemes'!$J$2:$L$3,3,TRUE)</f>
        <v>10.42</v>
      </c>
      <c r="L631" s="57">
        <f t="shared" si="57"/>
        <v>2</v>
      </c>
      <c r="M631" s="57" t="s">
        <v>44</v>
      </c>
      <c r="R631" s="50"/>
      <c r="S631" s="50"/>
    </row>
    <row r="632" spans="1:28" x14ac:dyDescent="0.25">
      <c r="A632" s="85">
        <v>41126</v>
      </c>
      <c r="B632" s="1">
        <v>0.50995370370370374</v>
      </c>
      <c r="C632" s="91">
        <f t="shared" si="55"/>
        <v>41126.509953703702</v>
      </c>
      <c r="D632" s="56" t="s">
        <v>16</v>
      </c>
      <c r="E632" s="82">
        <v>1</v>
      </c>
      <c r="F632" s="82">
        <v>3.97</v>
      </c>
      <c r="G632" s="82">
        <v>75.900000000000006</v>
      </c>
      <c r="H632" s="82">
        <v>1</v>
      </c>
      <c r="I632" s="82">
        <v>2</v>
      </c>
      <c r="J632" s="57">
        <f>VLOOKUP(I632,'Stratification Schemes'!$J$2:$L$3,2,TRUE)</f>
        <v>9.59</v>
      </c>
      <c r="K632" s="57">
        <f>VLOOKUP(I632,'Stratification Schemes'!$J$2:$L$3,3,TRUE)</f>
        <v>10.42</v>
      </c>
      <c r="L632" s="57">
        <f t="shared" si="57"/>
        <v>2</v>
      </c>
      <c r="M632" s="57" t="s">
        <v>44</v>
      </c>
    </row>
    <row r="633" spans="1:28" x14ac:dyDescent="0.25">
      <c r="A633" s="85">
        <v>41126</v>
      </c>
      <c r="B633" s="1">
        <v>0.54362268518518519</v>
      </c>
      <c r="C633" s="91">
        <f t="shared" si="55"/>
        <v>41126.543622685182</v>
      </c>
      <c r="D633" s="56" t="s">
        <v>16</v>
      </c>
      <c r="E633" s="82">
        <v>1</v>
      </c>
      <c r="F633" s="82">
        <v>2.21</v>
      </c>
      <c r="G633" s="82">
        <v>83.5</v>
      </c>
      <c r="H633" s="82">
        <v>1</v>
      </c>
      <c r="I633" s="82">
        <v>2</v>
      </c>
      <c r="J633" s="57">
        <f>VLOOKUP(I633,'Stratification Schemes'!$J$2:$L$3,2,TRUE)</f>
        <v>9.59</v>
      </c>
      <c r="K633" s="57">
        <f>VLOOKUP(I633,'Stratification Schemes'!$J$2:$L$3,3,TRUE)</f>
        <v>10.42</v>
      </c>
      <c r="L633" s="57">
        <f t="shared" si="57"/>
        <v>2</v>
      </c>
      <c r="M633" s="57" t="s">
        <v>44</v>
      </c>
      <c r="AB633" s="51"/>
    </row>
    <row r="634" spans="1:28" x14ac:dyDescent="0.25">
      <c r="A634" s="85">
        <v>41126</v>
      </c>
      <c r="B634" s="1">
        <v>0.54369212962962965</v>
      </c>
      <c r="C634" s="91">
        <f t="shared" si="55"/>
        <v>41126.543692129628</v>
      </c>
      <c r="D634" s="56" t="s">
        <v>16</v>
      </c>
      <c r="E634" s="82">
        <v>1</v>
      </c>
      <c r="F634" s="82">
        <v>8.02</v>
      </c>
      <c r="G634" s="82">
        <v>89.3</v>
      </c>
      <c r="H634" s="82">
        <v>1</v>
      </c>
      <c r="I634" s="82">
        <v>2</v>
      </c>
      <c r="J634" s="57">
        <f>VLOOKUP(I634,'Stratification Schemes'!$J$2:$L$3,2,TRUE)</f>
        <v>9.59</v>
      </c>
      <c r="K634" s="57">
        <f>VLOOKUP(I634,'Stratification Schemes'!$J$2:$L$3,3,TRUE)</f>
        <v>10.42</v>
      </c>
      <c r="L634" s="57">
        <f t="shared" si="57"/>
        <v>2</v>
      </c>
      <c r="M634" s="57" t="s">
        <v>44</v>
      </c>
    </row>
    <row r="635" spans="1:28" x14ac:dyDescent="0.25">
      <c r="A635" s="85">
        <v>41126</v>
      </c>
      <c r="B635" s="1">
        <v>0.54546296296296293</v>
      </c>
      <c r="C635" s="91">
        <f t="shared" si="55"/>
        <v>41126.54546296296</v>
      </c>
      <c r="D635" s="56" t="s">
        <v>16</v>
      </c>
      <c r="E635" s="82">
        <v>1</v>
      </c>
      <c r="F635" s="82">
        <v>2.2000000000000002</v>
      </c>
      <c r="G635" s="82">
        <v>78.099999999999994</v>
      </c>
      <c r="H635" s="82">
        <v>1</v>
      </c>
      <c r="I635" s="82">
        <v>2</v>
      </c>
      <c r="J635" s="57">
        <f>VLOOKUP(I635,'Stratification Schemes'!$J$2:$L$3,2,TRUE)</f>
        <v>9.59</v>
      </c>
      <c r="K635" s="57">
        <f>VLOOKUP(I635,'Stratification Schemes'!$J$2:$L$3,3,TRUE)</f>
        <v>10.42</v>
      </c>
      <c r="L635" s="57">
        <f t="shared" si="57"/>
        <v>2</v>
      </c>
      <c r="M635" s="57" t="s">
        <v>44</v>
      </c>
      <c r="R635" s="50"/>
      <c r="S635" s="50"/>
    </row>
    <row r="636" spans="1:28" x14ac:dyDescent="0.25">
      <c r="A636" s="85">
        <v>41126</v>
      </c>
      <c r="B636" s="1">
        <v>0.54615740740740748</v>
      </c>
      <c r="C636" s="91">
        <f t="shared" si="55"/>
        <v>41126.546157407407</v>
      </c>
      <c r="D636" s="56" t="s">
        <v>16</v>
      </c>
      <c r="E636" s="82">
        <v>1</v>
      </c>
      <c r="F636" s="82">
        <v>2.16</v>
      </c>
      <c r="G636" s="82">
        <v>76</v>
      </c>
      <c r="H636" s="82">
        <v>1</v>
      </c>
      <c r="I636" s="82">
        <v>2</v>
      </c>
      <c r="J636" s="57">
        <f>VLOOKUP(I636,'Stratification Schemes'!$J$2:$L$3,2,TRUE)</f>
        <v>9.59</v>
      </c>
      <c r="K636" s="57">
        <f>VLOOKUP(I636,'Stratification Schemes'!$J$2:$L$3,3,TRUE)</f>
        <v>10.42</v>
      </c>
      <c r="L636" s="57">
        <f t="shared" si="57"/>
        <v>2</v>
      </c>
      <c r="M636" s="57" t="s">
        <v>44</v>
      </c>
      <c r="R636" s="50"/>
      <c r="S636" s="50"/>
    </row>
    <row r="637" spans="1:28" x14ac:dyDescent="0.25">
      <c r="A637" s="85">
        <v>41126</v>
      </c>
      <c r="B637" s="1">
        <v>0.55041666666666667</v>
      </c>
      <c r="C637" s="91">
        <f t="shared" si="55"/>
        <v>41126.550416666665</v>
      </c>
      <c r="D637" s="56" t="s">
        <v>16</v>
      </c>
      <c r="E637" s="82">
        <v>1</v>
      </c>
      <c r="F637" s="82">
        <v>7.11</v>
      </c>
      <c r="G637" s="82">
        <v>84.2</v>
      </c>
      <c r="H637" s="82">
        <v>1</v>
      </c>
      <c r="I637" s="82">
        <v>2</v>
      </c>
      <c r="J637" s="57">
        <f>VLOOKUP(I637,'Stratification Schemes'!$J$2:$L$3,2,TRUE)</f>
        <v>9.59</v>
      </c>
      <c r="K637" s="57">
        <f>VLOOKUP(I637,'Stratification Schemes'!$J$2:$L$3,3,TRUE)</f>
        <v>10.42</v>
      </c>
      <c r="L637" s="57">
        <f t="shared" si="57"/>
        <v>2</v>
      </c>
      <c r="M637" s="57" t="s">
        <v>44</v>
      </c>
    </row>
    <row r="638" spans="1:28" x14ac:dyDescent="0.25">
      <c r="A638" s="85">
        <v>41126</v>
      </c>
      <c r="B638" s="1">
        <v>0.56410879629629629</v>
      </c>
      <c r="C638" s="91">
        <f t="shared" si="55"/>
        <v>41126.564108796294</v>
      </c>
      <c r="D638" s="56" t="s">
        <v>16</v>
      </c>
      <c r="E638" s="82">
        <v>1</v>
      </c>
      <c r="F638" s="82">
        <v>1.95</v>
      </c>
      <c r="G638" s="82">
        <v>98.2</v>
      </c>
      <c r="H638" s="82">
        <v>1</v>
      </c>
      <c r="I638" s="82">
        <v>2</v>
      </c>
      <c r="J638" s="57">
        <f>VLOOKUP(I638,'Stratification Schemes'!$J$2:$L$3,2,TRUE)</f>
        <v>9.59</v>
      </c>
      <c r="K638" s="57">
        <f>VLOOKUP(I638,'Stratification Schemes'!$J$2:$L$3,3,TRUE)</f>
        <v>10.42</v>
      </c>
      <c r="L638" s="57">
        <f t="shared" si="57"/>
        <v>2</v>
      </c>
      <c r="M638" s="57" t="s">
        <v>44</v>
      </c>
      <c r="AB638" s="51"/>
    </row>
    <row r="639" spans="1:28" x14ac:dyDescent="0.25">
      <c r="A639" s="85">
        <v>41126</v>
      </c>
      <c r="B639" s="1">
        <v>0.56412037037037044</v>
      </c>
      <c r="C639" s="91">
        <f t="shared" si="55"/>
        <v>41126.564120370371</v>
      </c>
      <c r="D639" s="56" t="s">
        <v>16</v>
      </c>
      <c r="E639" s="82">
        <v>1</v>
      </c>
      <c r="F639" s="82">
        <v>3.67</v>
      </c>
      <c r="G639" s="82">
        <v>64.400000000000006</v>
      </c>
      <c r="H639" s="82">
        <v>1</v>
      </c>
      <c r="I639" s="82">
        <v>2</v>
      </c>
      <c r="J639" s="57">
        <f>VLOOKUP(I639,'Stratification Schemes'!$J$2:$L$3,2,TRUE)</f>
        <v>9.59</v>
      </c>
      <c r="K639" s="57">
        <f>VLOOKUP(I639,'Stratification Schemes'!$J$2:$L$3,3,TRUE)</f>
        <v>10.42</v>
      </c>
      <c r="L639" s="57">
        <f t="shared" si="57"/>
        <v>2</v>
      </c>
      <c r="M639" s="57" t="s">
        <v>44</v>
      </c>
    </row>
    <row r="640" spans="1:28" x14ac:dyDescent="0.25">
      <c r="A640" s="85">
        <v>41126</v>
      </c>
      <c r="B640" s="1">
        <v>0.57004629629629633</v>
      </c>
      <c r="C640" s="91">
        <f t="shared" si="55"/>
        <v>41126.5700462963</v>
      </c>
      <c r="D640" s="56" t="s">
        <v>16</v>
      </c>
      <c r="E640" s="82">
        <v>1</v>
      </c>
      <c r="F640" s="82">
        <v>2.88</v>
      </c>
      <c r="G640" s="82">
        <v>83</v>
      </c>
      <c r="H640" s="82">
        <v>1</v>
      </c>
      <c r="I640" s="82">
        <v>2</v>
      </c>
      <c r="J640" s="57">
        <f>VLOOKUP(I640,'Stratification Schemes'!$J$2:$L$3,2,TRUE)</f>
        <v>9.59</v>
      </c>
      <c r="K640" s="57">
        <f>VLOOKUP(I640,'Stratification Schemes'!$J$2:$L$3,3,TRUE)</f>
        <v>10.42</v>
      </c>
      <c r="L640" s="57">
        <f t="shared" si="57"/>
        <v>2</v>
      </c>
      <c r="M640" s="57" t="s">
        <v>44</v>
      </c>
      <c r="R640" s="50"/>
      <c r="S640" s="50"/>
    </row>
    <row r="641" spans="1:28" x14ac:dyDescent="0.25">
      <c r="A641" s="85">
        <v>41126</v>
      </c>
      <c r="B641" s="1">
        <v>0.58635416666666662</v>
      </c>
      <c r="C641" s="91">
        <f t="shared" si="55"/>
        <v>41126.586354166669</v>
      </c>
      <c r="D641" s="56" t="s">
        <v>16</v>
      </c>
      <c r="E641" s="82">
        <v>1</v>
      </c>
      <c r="F641" s="82">
        <v>1.68</v>
      </c>
      <c r="G641" s="82">
        <v>77.8</v>
      </c>
      <c r="H641" s="82">
        <v>1</v>
      </c>
      <c r="I641" s="82">
        <v>2</v>
      </c>
      <c r="J641" s="57">
        <f>VLOOKUP(I641,'Stratification Schemes'!$J$2:$L$3,2,TRUE)</f>
        <v>9.59</v>
      </c>
      <c r="K641" s="57">
        <f>VLOOKUP(I641,'Stratification Schemes'!$J$2:$L$3,3,TRUE)</f>
        <v>10.42</v>
      </c>
      <c r="L641" s="57">
        <f t="shared" si="57"/>
        <v>2</v>
      </c>
      <c r="M641" s="57" t="s">
        <v>44</v>
      </c>
      <c r="R641" s="50"/>
      <c r="S641" s="50"/>
    </row>
    <row r="642" spans="1:28" x14ac:dyDescent="0.25">
      <c r="A642" s="85">
        <v>41126</v>
      </c>
      <c r="B642" s="1">
        <v>0.58728009259259262</v>
      </c>
      <c r="C642" s="91">
        <f t="shared" si="55"/>
        <v>41126.587280092594</v>
      </c>
      <c r="D642" s="56" t="s">
        <v>16</v>
      </c>
      <c r="E642" s="82">
        <v>1</v>
      </c>
      <c r="F642" s="82">
        <v>2.84</v>
      </c>
      <c r="G642" s="82">
        <v>84.8</v>
      </c>
      <c r="H642" s="82">
        <v>1</v>
      </c>
      <c r="I642" s="82">
        <v>2</v>
      </c>
      <c r="J642" s="57">
        <f>VLOOKUP(I642,'Stratification Schemes'!$J$2:$L$3,2,TRUE)</f>
        <v>9.59</v>
      </c>
      <c r="K642" s="57">
        <f>VLOOKUP(I642,'Stratification Schemes'!$J$2:$L$3,3,TRUE)</f>
        <v>10.42</v>
      </c>
      <c r="L642" s="57">
        <f t="shared" si="57"/>
        <v>2</v>
      </c>
      <c r="M642" s="57" t="s">
        <v>44</v>
      </c>
    </row>
    <row r="643" spans="1:28" x14ac:dyDescent="0.25">
      <c r="A643" s="85">
        <v>41126</v>
      </c>
      <c r="B643" s="1">
        <v>0.58863425925925927</v>
      </c>
      <c r="C643" s="91">
        <f t="shared" si="55"/>
        <v>41126.588634259257</v>
      </c>
      <c r="D643" s="56" t="s">
        <v>16</v>
      </c>
      <c r="E643" s="82">
        <v>1</v>
      </c>
      <c r="F643" s="82">
        <v>5.61</v>
      </c>
      <c r="G643" s="82">
        <v>70.5</v>
      </c>
      <c r="H643" s="82">
        <v>1</v>
      </c>
      <c r="I643" s="82">
        <v>2</v>
      </c>
      <c r="J643" s="57">
        <f>VLOOKUP(I643,'Stratification Schemes'!$J$2:$L$3,2,TRUE)</f>
        <v>9.59</v>
      </c>
      <c r="K643" s="57">
        <f>VLOOKUP(I643,'Stratification Schemes'!$J$2:$L$3,3,TRUE)</f>
        <v>10.42</v>
      </c>
      <c r="L643" s="57">
        <f t="shared" si="57"/>
        <v>2</v>
      </c>
      <c r="M643" s="57" t="s">
        <v>44</v>
      </c>
      <c r="AB643" s="51"/>
    </row>
    <row r="644" spans="1:28" x14ac:dyDescent="0.25">
      <c r="A644" s="85">
        <v>41126</v>
      </c>
      <c r="B644" s="1">
        <v>0.58931712962962968</v>
      </c>
      <c r="C644" s="91">
        <f t="shared" si="55"/>
        <v>41126.589317129627</v>
      </c>
      <c r="D644" s="56" t="s">
        <v>16</v>
      </c>
      <c r="E644" s="82">
        <v>1</v>
      </c>
      <c r="F644" s="82">
        <v>2.69</v>
      </c>
      <c r="G644" s="82">
        <v>84.4</v>
      </c>
      <c r="H644" s="82">
        <v>1</v>
      </c>
      <c r="I644" s="82">
        <v>2</v>
      </c>
      <c r="J644" s="57">
        <f>VLOOKUP(I644,'Stratification Schemes'!$J$2:$L$3,2,TRUE)</f>
        <v>9.59</v>
      </c>
      <c r="K644" s="57">
        <f>VLOOKUP(I644,'Stratification Schemes'!$J$2:$L$3,3,TRUE)</f>
        <v>10.42</v>
      </c>
      <c r="L644" s="57">
        <f t="shared" si="57"/>
        <v>2</v>
      </c>
      <c r="M644" s="57" t="s">
        <v>44</v>
      </c>
    </row>
    <row r="645" spans="1:28" x14ac:dyDescent="0.25">
      <c r="A645" s="85">
        <v>41126</v>
      </c>
      <c r="B645" s="1">
        <v>0.58994212962962966</v>
      </c>
      <c r="C645" s="91">
        <f t="shared" si="55"/>
        <v>41126.589942129627</v>
      </c>
      <c r="D645" s="56" t="s">
        <v>16</v>
      </c>
      <c r="E645" s="82">
        <v>1</v>
      </c>
      <c r="F645" s="82">
        <v>1.77</v>
      </c>
      <c r="G645" s="82">
        <v>82.1</v>
      </c>
      <c r="H645" s="82">
        <v>1</v>
      </c>
      <c r="I645" s="82">
        <v>2</v>
      </c>
      <c r="J645" s="57">
        <f>VLOOKUP(I645,'Stratification Schemes'!$J$2:$L$3,2,TRUE)</f>
        <v>9.59</v>
      </c>
      <c r="K645" s="57">
        <f>VLOOKUP(I645,'Stratification Schemes'!$J$2:$L$3,3,TRUE)</f>
        <v>10.42</v>
      </c>
      <c r="L645" s="57">
        <f t="shared" si="57"/>
        <v>2</v>
      </c>
      <c r="M645" s="57" t="s">
        <v>44</v>
      </c>
      <c r="R645" s="50"/>
      <c r="S645" s="50"/>
    </row>
    <row r="646" spans="1:28" x14ac:dyDescent="0.25">
      <c r="A646" s="85">
        <v>41126</v>
      </c>
      <c r="B646" s="1">
        <v>0.59149305555555554</v>
      </c>
      <c r="C646" s="91">
        <f t="shared" si="55"/>
        <v>41126.591493055559</v>
      </c>
      <c r="D646" s="56" t="s">
        <v>16</v>
      </c>
      <c r="E646" s="82">
        <v>1</v>
      </c>
      <c r="F646" s="82">
        <v>3.98</v>
      </c>
      <c r="G646" s="82">
        <v>76.5</v>
      </c>
      <c r="H646" s="82">
        <v>1</v>
      </c>
      <c r="I646" s="82">
        <v>2</v>
      </c>
      <c r="J646" s="57">
        <f>VLOOKUP(I646,'Stratification Schemes'!$J$2:$L$3,2,TRUE)</f>
        <v>9.59</v>
      </c>
      <c r="K646" s="57">
        <f>VLOOKUP(I646,'Stratification Schemes'!$J$2:$L$3,3,TRUE)</f>
        <v>10.42</v>
      </c>
      <c r="L646" s="57">
        <f t="shared" si="57"/>
        <v>2</v>
      </c>
      <c r="M646" s="57" t="s">
        <v>44</v>
      </c>
      <c r="R646" s="50"/>
      <c r="S646" s="50"/>
    </row>
    <row r="647" spans="1:28" x14ac:dyDescent="0.25">
      <c r="A647" s="85">
        <v>41126</v>
      </c>
      <c r="B647" s="1">
        <v>0.62802083333333336</v>
      </c>
      <c r="C647" s="91">
        <f t="shared" si="55"/>
        <v>41126.628020833334</v>
      </c>
      <c r="D647" s="56" t="s">
        <v>16</v>
      </c>
      <c r="E647" s="82">
        <v>1</v>
      </c>
      <c r="F647" s="82">
        <v>2.46</v>
      </c>
      <c r="G647" s="82">
        <v>69.3</v>
      </c>
      <c r="H647" s="82">
        <v>1</v>
      </c>
      <c r="I647" s="82">
        <v>2</v>
      </c>
      <c r="J647" s="57">
        <f>VLOOKUP(I647,'Stratification Schemes'!$J$2:$L$3,2,TRUE)</f>
        <v>9.59</v>
      </c>
      <c r="K647" s="57">
        <f>VLOOKUP(I647,'Stratification Schemes'!$J$2:$L$3,3,TRUE)</f>
        <v>10.42</v>
      </c>
      <c r="L647" s="57">
        <f t="shared" si="57"/>
        <v>2</v>
      </c>
      <c r="M647" s="57" t="s">
        <v>44</v>
      </c>
    </row>
    <row r="648" spans="1:28" x14ac:dyDescent="0.25">
      <c r="A648" s="85">
        <v>41126</v>
      </c>
      <c r="B648" s="1">
        <v>0.62865740740740739</v>
      </c>
      <c r="C648" s="91">
        <f t="shared" si="55"/>
        <v>41126.628657407404</v>
      </c>
      <c r="D648" s="56" t="s">
        <v>16</v>
      </c>
      <c r="E648" s="82">
        <v>1</v>
      </c>
      <c r="F648" s="82">
        <v>4.6500000000000004</v>
      </c>
      <c r="G648" s="82">
        <v>61.2</v>
      </c>
      <c r="H648" s="82">
        <v>1</v>
      </c>
      <c r="I648" s="82">
        <v>2</v>
      </c>
      <c r="J648" s="57">
        <f>VLOOKUP(I648,'Stratification Schemes'!$J$2:$L$3,2,TRUE)</f>
        <v>9.59</v>
      </c>
      <c r="K648" s="57">
        <f>VLOOKUP(I648,'Stratification Schemes'!$J$2:$L$3,3,TRUE)</f>
        <v>10.42</v>
      </c>
      <c r="L648" s="57">
        <f t="shared" si="57"/>
        <v>2</v>
      </c>
      <c r="M648" s="57" t="s">
        <v>44</v>
      </c>
      <c r="AB648" s="51"/>
    </row>
    <row r="649" spans="1:28" x14ac:dyDescent="0.25">
      <c r="A649" s="85">
        <v>41126</v>
      </c>
      <c r="B649" s="1">
        <v>0.6350231481481482</v>
      </c>
      <c r="C649" s="91">
        <f t="shared" si="55"/>
        <v>41126.635023148148</v>
      </c>
      <c r="D649" s="56" t="s">
        <v>16</v>
      </c>
      <c r="E649" s="82">
        <v>1</v>
      </c>
      <c r="F649" s="82">
        <v>5.13</v>
      </c>
      <c r="G649" s="82">
        <v>77.2</v>
      </c>
      <c r="H649" s="82">
        <v>1</v>
      </c>
      <c r="I649" s="82">
        <v>2</v>
      </c>
      <c r="J649" s="57">
        <f>VLOOKUP(I649,'Stratification Schemes'!$J$2:$L$3,2,TRUE)</f>
        <v>9.59</v>
      </c>
      <c r="K649" s="57">
        <f>VLOOKUP(I649,'Stratification Schemes'!$J$2:$L$3,3,TRUE)</f>
        <v>10.42</v>
      </c>
      <c r="L649" s="57">
        <f t="shared" si="57"/>
        <v>2</v>
      </c>
      <c r="M649" s="57" t="s">
        <v>44</v>
      </c>
    </row>
    <row r="650" spans="1:28" x14ac:dyDescent="0.25">
      <c r="A650" s="85">
        <v>41126</v>
      </c>
      <c r="B650" s="1">
        <v>0.64729166666666671</v>
      </c>
      <c r="C650" s="91">
        <f t="shared" si="55"/>
        <v>41126.647291666668</v>
      </c>
      <c r="D650" s="56" t="s">
        <v>16</v>
      </c>
      <c r="E650" s="82">
        <v>1</v>
      </c>
      <c r="F650" s="82">
        <v>4.32</v>
      </c>
      <c r="G650" s="82">
        <v>71</v>
      </c>
      <c r="H650" s="82">
        <v>1</v>
      </c>
      <c r="I650" s="82">
        <v>2</v>
      </c>
      <c r="J650" s="57">
        <f>VLOOKUP(I650,'Stratification Schemes'!$J$2:$L$3,2,TRUE)</f>
        <v>9.59</v>
      </c>
      <c r="K650" s="57">
        <f>VLOOKUP(I650,'Stratification Schemes'!$J$2:$L$3,3,TRUE)</f>
        <v>10.42</v>
      </c>
      <c r="L650" s="57">
        <f t="shared" si="57"/>
        <v>2</v>
      </c>
      <c r="M650" s="57" t="s">
        <v>44</v>
      </c>
      <c r="R650" s="50"/>
      <c r="S650" s="50"/>
    </row>
    <row r="651" spans="1:28" x14ac:dyDescent="0.25">
      <c r="A651" s="85">
        <v>41126</v>
      </c>
      <c r="B651" s="1">
        <v>0.65333333333333332</v>
      </c>
      <c r="C651" s="91">
        <f t="shared" si="55"/>
        <v>41126.653333333335</v>
      </c>
      <c r="D651" s="56" t="s">
        <v>16</v>
      </c>
      <c r="E651" s="82">
        <v>1</v>
      </c>
      <c r="F651" s="82">
        <v>2.23</v>
      </c>
      <c r="G651" s="82">
        <v>86.1</v>
      </c>
      <c r="H651" s="82">
        <v>1</v>
      </c>
      <c r="I651" s="82">
        <v>2</v>
      </c>
      <c r="J651" s="57">
        <f>VLOOKUP(I651,'Stratification Schemes'!$J$2:$L$3,2,TRUE)</f>
        <v>9.59</v>
      </c>
      <c r="K651" s="57">
        <f>VLOOKUP(I651,'Stratification Schemes'!$J$2:$L$3,3,TRUE)</f>
        <v>10.42</v>
      </c>
      <c r="L651" s="57">
        <f t="shared" si="57"/>
        <v>2</v>
      </c>
      <c r="M651" s="57" t="s">
        <v>44</v>
      </c>
      <c r="R651" s="50"/>
      <c r="S651" s="50"/>
    </row>
    <row r="652" spans="1:28" x14ac:dyDescent="0.25">
      <c r="A652" s="85">
        <v>41126</v>
      </c>
      <c r="B652" s="1">
        <v>0.65378472222222228</v>
      </c>
      <c r="C652" s="91">
        <f t="shared" si="55"/>
        <v>41126.653784722221</v>
      </c>
      <c r="D652" s="56" t="s">
        <v>16</v>
      </c>
      <c r="E652" s="82">
        <v>1</v>
      </c>
      <c r="F652" s="82">
        <v>4.9800000000000004</v>
      </c>
      <c r="G652" s="82">
        <v>66.900000000000006</v>
      </c>
      <c r="H652" s="82">
        <v>1</v>
      </c>
      <c r="I652" s="82">
        <v>2</v>
      </c>
      <c r="J652" s="57">
        <f>VLOOKUP(I652,'Stratification Schemes'!$J$2:$L$3,2,TRUE)</f>
        <v>9.59</v>
      </c>
      <c r="K652" s="57">
        <f>VLOOKUP(I652,'Stratification Schemes'!$J$2:$L$3,3,TRUE)</f>
        <v>10.42</v>
      </c>
      <c r="L652" s="57">
        <f t="shared" si="57"/>
        <v>2</v>
      </c>
      <c r="M652" s="57" t="s">
        <v>44</v>
      </c>
    </row>
    <row r="653" spans="1:28" x14ac:dyDescent="0.25">
      <c r="A653" s="85">
        <v>41126</v>
      </c>
      <c r="B653" s="1">
        <v>0.65484953703703697</v>
      </c>
      <c r="C653" s="91">
        <f t="shared" si="55"/>
        <v>41126.654849537037</v>
      </c>
      <c r="D653" s="56" t="s">
        <v>16</v>
      </c>
      <c r="E653" s="82">
        <v>1</v>
      </c>
      <c r="F653" s="82">
        <v>2.69</v>
      </c>
      <c r="G653" s="82">
        <v>80.900000000000006</v>
      </c>
      <c r="H653" s="82">
        <v>1</v>
      </c>
      <c r="I653" s="82">
        <v>2</v>
      </c>
      <c r="J653" s="57">
        <f>VLOOKUP(I653,'Stratification Schemes'!$J$2:$L$3,2,TRUE)</f>
        <v>9.59</v>
      </c>
      <c r="K653" s="57">
        <f>VLOOKUP(I653,'Stratification Schemes'!$J$2:$L$3,3,TRUE)</f>
        <v>10.42</v>
      </c>
      <c r="L653" s="57">
        <f t="shared" si="57"/>
        <v>2</v>
      </c>
      <c r="M653" s="57" t="s">
        <v>44</v>
      </c>
      <c r="AB653" s="51"/>
    </row>
    <row r="654" spans="1:28" x14ac:dyDescent="0.25">
      <c r="A654" s="85">
        <v>41126</v>
      </c>
      <c r="B654" s="1">
        <v>0.66918981481481488</v>
      </c>
      <c r="C654" s="91">
        <f t="shared" si="55"/>
        <v>41126.669189814813</v>
      </c>
      <c r="D654" s="56" t="s">
        <v>16</v>
      </c>
      <c r="E654" s="82">
        <v>1</v>
      </c>
      <c r="F654" s="82">
        <v>2.27</v>
      </c>
      <c r="G654" s="82">
        <v>86.2</v>
      </c>
      <c r="H654" s="82">
        <v>1</v>
      </c>
      <c r="I654" s="82">
        <v>2</v>
      </c>
      <c r="J654" s="57">
        <f>VLOOKUP(I654,'Stratification Schemes'!$J$2:$L$3,2,TRUE)</f>
        <v>9.59</v>
      </c>
      <c r="K654" s="57">
        <f>VLOOKUP(I654,'Stratification Schemes'!$J$2:$L$3,3,TRUE)</f>
        <v>10.42</v>
      </c>
      <c r="L654" s="57">
        <f t="shared" si="57"/>
        <v>2</v>
      </c>
      <c r="M654" s="57" t="s">
        <v>44</v>
      </c>
    </row>
    <row r="655" spans="1:28" x14ac:dyDescent="0.25">
      <c r="A655" s="85">
        <v>41126</v>
      </c>
      <c r="B655" s="1">
        <v>0.673761574074074</v>
      </c>
      <c r="C655" s="91">
        <f t="shared" si="55"/>
        <v>41126.673761574071</v>
      </c>
      <c r="D655" s="56" t="s">
        <v>16</v>
      </c>
      <c r="E655" s="82">
        <v>1</v>
      </c>
      <c r="F655" s="82">
        <v>2.1</v>
      </c>
      <c r="G655" s="82">
        <v>77.2</v>
      </c>
      <c r="H655" s="82">
        <v>1</v>
      </c>
      <c r="I655" s="82">
        <v>2</v>
      </c>
      <c r="J655" s="57">
        <f>VLOOKUP(I655,'Stratification Schemes'!$J$2:$L$3,2,TRUE)</f>
        <v>9.59</v>
      </c>
      <c r="K655" s="57">
        <f>VLOOKUP(I655,'Stratification Schemes'!$J$2:$L$3,3,TRUE)</f>
        <v>10.42</v>
      </c>
      <c r="L655" s="57">
        <f t="shared" si="57"/>
        <v>2</v>
      </c>
      <c r="M655" s="57" t="s">
        <v>44</v>
      </c>
      <c r="R655" s="50"/>
      <c r="S655" s="50"/>
    </row>
    <row r="656" spans="1:28" x14ac:dyDescent="0.25">
      <c r="A656" s="85">
        <v>41126</v>
      </c>
      <c r="B656" s="1">
        <v>0.67550925925925931</v>
      </c>
      <c r="C656" s="91">
        <f t="shared" si="55"/>
        <v>41126.675509259258</v>
      </c>
      <c r="D656" s="56" t="s">
        <v>16</v>
      </c>
      <c r="E656" s="82">
        <v>1</v>
      </c>
      <c r="F656" s="82">
        <v>3.13</v>
      </c>
      <c r="G656" s="82">
        <v>76.8</v>
      </c>
      <c r="H656" s="82">
        <v>1</v>
      </c>
      <c r="I656" s="82">
        <v>2</v>
      </c>
      <c r="J656" s="57">
        <f>VLOOKUP(I656,'Stratification Schemes'!$J$2:$L$3,2,TRUE)</f>
        <v>9.59</v>
      </c>
      <c r="K656" s="57">
        <f>VLOOKUP(I656,'Stratification Schemes'!$J$2:$L$3,3,TRUE)</f>
        <v>10.42</v>
      </c>
      <c r="L656" s="57">
        <f t="shared" si="57"/>
        <v>2</v>
      </c>
      <c r="M656" s="57" t="s">
        <v>44</v>
      </c>
      <c r="R656" s="50"/>
      <c r="S656" s="50"/>
    </row>
    <row r="657" spans="1:28" x14ac:dyDescent="0.25">
      <c r="A657" s="85">
        <v>41126</v>
      </c>
      <c r="B657" s="1">
        <v>0.67664351851851856</v>
      </c>
      <c r="C657" s="91">
        <f t="shared" si="55"/>
        <v>41126.67664351852</v>
      </c>
      <c r="D657" s="56" t="s">
        <v>16</v>
      </c>
      <c r="E657" s="82">
        <v>1</v>
      </c>
      <c r="F657" s="82">
        <v>2.19</v>
      </c>
      <c r="G657" s="82">
        <v>70.2</v>
      </c>
      <c r="H657" s="82">
        <v>1</v>
      </c>
      <c r="I657" s="82">
        <v>2</v>
      </c>
      <c r="J657" s="57">
        <f>VLOOKUP(I657,'Stratification Schemes'!$J$2:$L$3,2,TRUE)</f>
        <v>9.59</v>
      </c>
      <c r="K657" s="57">
        <f>VLOOKUP(I657,'Stratification Schemes'!$J$2:$L$3,3,TRUE)</f>
        <v>10.42</v>
      </c>
      <c r="L657" s="57">
        <f t="shared" si="57"/>
        <v>2</v>
      </c>
      <c r="M657" s="57" t="s">
        <v>44</v>
      </c>
    </row>
    <row r="658" spans="1:28" x14ac:dyDescent="0.25">
      <c r="A658" s="85">
        <v>41126</v>
      </c>
      <c r="B658" s="1">
        <v>0.68861111111111117</v>
      </c>
      <c r="C658" s="91">
        <f t="shared" si="55"/>
        <v>41126.688611111109</v>
      </c>
      <c r="D658" s="56" t="s">
        <v>16</v>
      </c>
      <c r="E658" s="82">
        <v>1</v>
      </c>
      <c r="F658" s="82">
        <v>4.59</v>
      </c>
      <c r="G658" s="82">
        <v>75.900000000000006</v>
      </c>
      <c r="H658" s="82">
        <v>1</v>
      </c>
      <c r="I658" s="82">
        <v>2</v>
      </c>
      <c r="J658" s="57">
        <f>VLOOKUP(I658,'Stratification Schemes'!$J$2:$L$3,2,TRUE)</f>
        <v>9.59</v>
      </c>
      <c r="K658" s="57">
        <f>VLOOKUP(I658,'Stratification Schemes'!$J$2:$L$3,3,TRUE)</f>
        <v>10.42</v>
      </c>
      <c r="L658" s="57">
        <f t="shared" si="57"/>
        <v>2</v>
      </c>
      <c r="M658" s="57" t="s">
        <v>44</v>
      </c>
      <c r="AB658" s="51"/>
    </row>
    <row r="659" spans="1:28" x14ac:dyDescent="0.25">
      <c r="A659" s="85">
        <v>41126</v>
      </c>
      <c r="B659" s="1">
        <v>0.68922453703703701</v>
      </c>
      <c r="C659" s="91">
        <f t="shared" si="55"/>
        <v>41126.68922453704</v>
      </c>
      <c r="D659" s="56" t="s">
        <v>16</v>
      </c>
      <c r="E659" s="82">
        <v>1</v>
      </c>
      <c r="F659" s="82">
        <v>2.89</v>
      </c>
      <c r="G659" s="82">
        <v>76.5</v>
      </c>
      <c r="H659" s="82">
        <v>1</v>
      </c>
      <c r="I659" s="82">
        <v>2</v>
      </c>
      <c r="J659" s="57">
        <f>VLOOKUP(I659,'Stratification Schemes'!$J$2:$L$3,2,TRUE)</f>
        <v>9.59</v>
      </c>
      <c r="K659" s="57">
        <f>VLOOKUP(I659,'Stratification Schemes'!$J$2:$L$3,3,TRUE)</f>
        <v>10.42</v>
      </c>
      <c r="L659" s="57">
        <f t="shared" si="57"/>
        <v>2</v>
      </c>
      <c r="M659" s="57" t="s">
        <v>44</v>
      </c>
    </row>
    <row r="660" spans="1:28" x14ac:dyDescent="0.25">
      <c r="A660" s="85">
        <v>41126</v>
      </c>
      <c r="B660" s="1">
        <v>0.6908333333333333</v>
      </c>
      <c r="C660" s="91">
        <f t="shared" si="55"/>
        <v>41126.690833333334</v>
      </c>
      <c r="D660" s="56" t="s">
        <v>16</v>
      </c>
      <c r="E660" s="82">
        <v>1</v>
      </c>
      <c r="F660" s="82">
        <v>2.74</v>
      </c>
      <c r="G660" s="82">
        <v>79</v>
      </c>
      <c r="H660" s="82">
        <v>1</v>
      </c>
      <c r="I660" s="82">
        <v>2</v>
      </c>
      <c r="J660" s="57">
        <f>VLOOKUP(I660,'Stratification Schemes'!$J$2:$L$3,2,TRUE)</f>
        <v>9.59</v>
      </c>
      <c r="K660" s="57">
        <f>VLOOKUP(I660,'Stratification Schemes'!$J$2:$L$3,3,TRUE)</f>
        <v>10.42</v>
      </c>
      <c r="L660" s="57">
        <f t="shared" si="57"/>
        <v>2</v>
      </c>
      <c r="M660" s="57" t="s">
        <v>44</v>
      </c>
      <c r="R660" s="50"/>
      <c r="S660" s="50"/>
    </row>
    <row r="661" spans="1:28" x14ac:dyDescent="0.25">
      <c r="A661" s="85">
        <v>41126</v>
      </c>
      <c r="B661" s="1">
        <v>0.69369212962962967</v>
      </c>
      <c r="C661" s="91">
        <f t="shared" si="55"/>
        <v>41126.693692129629</v>
      </c>
      <c r="D661" s="56" t="s">
        <v>16</v>
      </c>
      <c r="E661" s="82">
        <v>1</v>
      </c>
      <c r="F661" s="82">
        <v>2.5499999999999998</v>
      </c>
      <c r="G661" s="82">
        <v>97.3</v>
      </c>
      <c r="H661" s="82">
        <v>1</v>
      </c>
      <c r="I661" s="82">
        <v>2</v>
      </c>
      <c r="J661" s="57">
        <f>VLOOKUP(I661,'Stratification Schemes'!$J$2:$L$3,2,TRUE)</f>
        <v>9.59</v>
      </c>
      <c r="K661" s="57">
        <f>VLOOKUP(I661,'Stratification Schemes'!$J$2:$L$3,3,TRUE)</f>
        <v>10.42</v>
      </c>
      <c r="L661" s="57">
        <f t="shared" si="57"/>
        <v>2</v>
      </c>
      <c r="M661" s="57" t="s">
        <v>44</v>
      </c>
      <c r="R661" s="50"/>
      <c r="S661" s="50"/>
    </row>
    <row r="662" spans="1:28" x14ac:dyDescent="0.25">
      <c r="A662" s="85">
        <v>41126</v>
      </c>
      <c r="B662" s="1">
        <v>0.69506944444444441</v>
      </c>
      <c r="C662" s="91">
        <f t="shared" si="55"/>
        <v>41126.695069444446</v>
      </c>
      <c r="D662" s="56" t="s">
        <v>16</v>
      </c>
      <c r="E662" s="82">
        <v>1</v>
      </c>
      <c r="F662" s="82">
        <v>3.61</v>
      </c>
      <c r="G662" s="82">
        <v>63.2</v>
      </c>
      <c r="H662" s="82">
        <v>1</v>
      </c>
      <c r="I662" s="82">
        <v>2</v>
      </c>
      <c r="J662" s="57">
        <f>VLOOKUP(I662,'Stratification Schemes'!$J$2:$L$3,2,TRUE)</f>
        <v>9.59</v>
      </c>
      <c r="K662" s="57">
        <f>VLOOKUP(I662,'Stratification Schemes'!$J$2:$L$3,3,TRUE)</f>
        <v>10.42</v>
      </c>
      <c r="L662" s="57">
        <f t="shared" si="57"/>
        <v>2</v>
      </c>
      <c r="M662" s="57" t="s">
        <v>44</v>
      </c>
    </row>
    <row r="663" spans="1:28" x14ac:dyDescent="0.25">
      <c r="A663" s="85">
        <v>41126</v>
      </c>
      <c r="B663" s="1">
        <v>0.71618055555555549</v>
      </c>
      <c r="C663" s="91">
        <f t="shared" si="55"/>
        <v>41126.716180555559</v>
      </c>
      <c r="D663" s="56" t="s">
        <v>16</v>
      </c>
      <c r="E663" s="82">
        <v>1</v>
      </c>
      <c r="F663" s="82">
        <v>2.15</v>
      </c>
      <c r="G663" s="82">
        <v>75.099999999999994</v>
      </c>
      <c r="H663" s="82">
        <v>1</v>
      </c>
      <c r="I663" s="82">
        <v>2</v>
      </c>
      <c r="J663" s="57">
        <f>VLOOKUP(I663,'Stratification Schemes'!$J$2:$L$3,2,TRUE)</f>
        <v>9.59</v>
      </c>
      <c r="K663" s="57">
        <f>VLOOKUP(I663,'Stratification Schemes'!$J$2:$L$3,3,TRUE)</f>
        <v>10.42</v>
      </c>
      <c r="L663" s="57">
        <f t="shared" si="57"/>
        <v>2</v>
      </c>
      <c r="M663" s="57" t="s">
        <v>44</v>
      </c>
      <c r="AB663" s="51"/>
    </row>
    <row r="664" spans="1:28" x14ac:dyDescent="0.25">
      <c r="A664" s="85">
        <v>41126</v>
      </c>
      <c r="B664" s="1">
        <v>0.71864583333333332</v>
      </c>
      <c r="C664" s="91">
        <f t="shared" si="55"/>
        <v>41126.718645833331</v>
      </c>
      <c r="D664" s="56" t="s">
        <v>16</v>
      </c>
      <c r="E664" s="82">
        <v>1</v>
      </c>
      <c r="F664" s="82">
        <v>2.5</v>
      </c>
      <c r="G664" s="82">
        <v>97</v>
      </c>
      <c r="H664" s="82">
        <v>1</v>
      </c>
      <c r="I664" s="82">
        <v>2</v>
      </c>
      <c r="J664" s="57">
        <f>VLOOKUP(I664,'Stratification Schemes'!$J$2:$L$3,2,TRUE)</f>
        <v>9.59</v>
      </c>
      <c r="K664" s="57">
        <f>VLOOKUP(I664,'Stratification Schemes'!$J$2:$L$3,3,TRUE)</f>
        <v>10.42</v>
      </c>
      <c r="L664" s="57">
        <f t="shared" si="57"/>
        <v>2</v>
      </c>
      <c r="M664" s="57" t="s">
        <v>44</v>
      </c>
    </row>
    <row r="665" spans="1:28" x14ac:dyDescent="0.25">
      <c r="A665" s="85">
        <v>41126</v>
      </c>
      <c r="B665" s="1">
        <v>0.72951388888888891</v>
      </c>
      <c r="C665" s="91">
        <f t="shared" si="55"/>
        <v>41126.729513888888</v>
      </c>
      <c r="D665" s="56" t="s">
        <v>16</v>
      </c>
      <c r="E665" s="82">
        <v>1</v>
      </c>
      <c r="F665" s="82">
        <v>3.03</v>
      </c>
      <c r="G665" s="82">
        <v>58.9</v>
      </c>
      <c r="H665" s="82">
        <v>1</v>
      </c>
      <c r="I665" s="82">
        <v>2</v>
      </c>
      <c r="J665" s="57">
        <f>VLOOKUP(I665,'Stratification Schemes'!$J$2:$L$3,2,TRUE)</f>
        <v>9.59</v>
      </c>
      <c r="K665" s="57">
        <f>VLOOKUP(I665,'Stratification Schemes'!$J$2:$L$3,3,TRUE)</f>
        <v>10.42</v>
      </c>
      <c r="L665" s="57">
        <f t="shared" si="57"/>
        <v>2</v>
      </c>
      <c r="M665" s="57" t="s">
        <v>44</v>
      </c>
      <c r="R665" s="50"/>
      <c r="S665" s="50"/>
    </row>
    <row r="666" spans="1:28" x14ac:dyDescent="0.25">
      <c r="A666" s="85">
        <v>41126</v>
      </c>
      <c r="B666" s="1">
        <v>0.72954861111111102</v>
      </c>
      <c r="C666" s="91">
        <f t="shared" si="55"/>
        <v>41126.729548611111</v>
      </c>
      <c r="D666" s="56" t="s">
        <v>16</v>
      </c>
      <c r="E666" s="82">
        <v>1</v>
      </c>
      <c r="F666" s="82">
        <v>2.36</v>
      </c>
      <c r="G666" s="82">
        <v>84.2</v>
      </c>
      <c r="H666" s="82">
        <v>1</v>
      </c>
      <c r="I666" s="82">
        <v>2</v>
      </c>
      <c r="J666" s="57">
        <f>VLOOKUP(I666,'Stratification Schemes'!$J$2:$L$3,2,TRUE)</f>
        <v>9.59</v>
      </c>
      <c r="K666" s="57">
        <f>VLOOKUP(I666,'Stratification Schemes'!$J$2:$L$3,3,TRUE)</f>
        <v>10.42</v>
      </c>
      <c r="L666" s="57">
        <f t="shared" si="57"/>
        <v>2</v>
      </c>
      <c r="M666" s="57" t="s">
        <v>44</v>
      </c>
      <c r="R666" s="50"/>
      <c r="S666" s="50"/>
    </row>
    <row r="667" spans="1:28" x14ac:dyDescent="0.25">
      <c r="A667" s="85">
        <v>41126</v>
      </c>
      <c r="B667" s="1">
        <v>0.73223379629629637</v>
      </c>
      <c r="C667" s="91">
        <f t="shared" si="55"/>
        <v>41126.732233796298</v>
      </c>
      <c r="D667" s="56" t="s">
        <v>16</v>
      </c>
      <c r="E667" s="82">
        <v>1</v>
      </c>
      <c r="F667" s="82">
        <v>2.77</v>
      </c>
      <c r="G667" s="82">
        <v>66.400000000000006</v>
      </c>
      <c r="H667" s="82">
        <v>1</v>
      </c>
      <c r="I667" s="82">
        <v>2</v>
      </c>
      <c r="J667" s="57">
        <f>VLOOKUP(I667,'Stratification Schemes'!$J$2:$L$3,2,TRUE)</f>
        <v>9.59</v>
      </c>
      <c r="K667" s="57">
        <f>VLOOKUP(I667,'Stratification Schemes'!$J$2:$L$3,3,TRUE)</f>
        <v>10.42</v>
      </c>
      <c r="L667" s="57">
        <f t="shared" si="57"/>
        <v>2</v>
      </c>
      <c r="M667" s="57" t="s">
        <v>44</v>
      </c>
    </row>
    <row r="668" spans="1:28" x14ac:dyDescent="0.25">
      <c r="A668" s="85">
        <v>41126</v>
      </c>
      <c r="B668" s="1">
        <v>0.73378472222222213</v>
      </c>
      <c r="C668" s="91">
        <f t="shared" si="55"/>
        <v>41126.733784722222</v>
      </c>
      <c r="D668" s="56" t="s">
        <v>16</v>
      </c>
      <c r="E668" s="82">
        <v>1</v>
      </c>
      <c r="F668" s="82">
        <v>2.91</v>
      </c>
      <c r="G668" s="82">
        <v>75.7</v>
      </c>
      <c r="H668" s="82">
        <v>1</v>
      </c>
      <c r="I668" s="82">
        <v>2</v>
      </c>
      <c r="J668" s="57">
        <f>VLOOKUP(I668,'Stratification Schemes'!$J$2:$L$3,2,TRUE)</f>
        <v>9.59</v>
      </c>
      <c r="K668" s="57">
        <f>VLOOKUP(I668,'Stratification Schemes'!$J$2:$L$3,3,TRUE)</f>
        <v>10.42</v>
      </c>
      <c r="L668" s="57">
        <f t="shared" si="57"/>
        <v>2</v>
      </c>
      <c r="M668" s="57" t="s">
        <v>44</v>
      </c>
      <c r="AB668" s="51"/>
    </row>
    <row r="669" spans="1:28" x14ac:dyDescent="0.25">
      <c r="A669" s="85">
        <v>41126</v>
      </c>
      <c r="B669" s="1">
        <v>0.73837962962962955</v>
      </c>
      <c r="C669" s="91">
        <f t="shared" si="55"/>
        <v>41126.738379629627</v>
      </c>
      <c r="D669" s="56" t="s">
        <v>16</v>
      </c>
      <c r="E669" s="82">
        <v>1</v>
      </c>
      <c r="F669" s="82">
        <v>3.64</v>
      </c>
      <c r="G669" s="82">
        <v>79.2</v>
      </c>
      <c r="H669" s="82">
        <v>1</v>
      </c>
      <c r="I669" s="82">
        <v>2</v>
      </c>
      <c r="J669" s="57">
        <f>VLOOKUP(I669,'Stratification Schemes'!$J$2:$L$3,2,TRUE)</f>
        <v>9.59</v>
      </c>
      <c r="K669" s="57">
        <f>VLOOKUP(I669,'Stratification Schemes'!$J$2:$L$3,3,TRUE)</f>
        <v>10.42</v>
      </c>
      <c r="L669" s="57">
        <f t="shared" si="57"/>
        <v>2</v>
      </c>
      <c r="M669" s="57" t="s">
        <v>44</v>
      </c>
    </row>
    <row r="670" spans="1:28" x14ac:dyDescent="0.25">
      <c r="A670" s="85">
        <v>41126</v>
      </c>
      <c r="B670" s="1">
        <v>0.73903935185185177</v>
      </c>
      <c r="C670" s="91">
        <f t="shared" si="55"/>
        <v>41126.739039351851</v>
      </c>
      <c r="D670" s="56" t="s">
        <v>16</v>
      </c>
      <c r="E670" s="82">
        <v>1</v>
      </c>
      <c r="F670" s="82">
        <v>2.8</v>
      </c>
      <c r="G670" s="82">
        <v>78.900000000000006</v>
      </c>
      <c r="H670" s="82">
        <v>1</v>
      </c>
      <c r="I670" s="82">
        <v>2</v>
      </c>
      <c r="J670" s="57">
        <f>VLOOKUP(I670,'Stratification Schemes'!$J$2:$L$3,2,TRUE)</f>
        <v>9.59</v>
      </c>
      <c r="K670" s="57">
        <f>VLOOKUP(I670,'Stratification Schemes'!$J$2:$L$3,3,TRUE)</f>
        <v>10.42</v>
      </c>
      <c r="L670" s="57">
        <f t="shared" si="57"/>
        <v>2</v>
      </c>
      <c r="M670" s="57" t="s">
        <v>44</v>
      </c>
      <c r="R670" s="50"/>
      <c r="S670" s="50"/>
    </row>
    <row r="671" spans="1:28" x14ac:dyDescent="0.25">
      <c r="A671" s="85">
        <v>41126</v>
      </c>
      <c r="B671" s="1">
        <v>0.75041666666666673</v>
      </c>
      <c r="C671" s="91">
        <f t="shared" si="55"/>
        <v>41126.750416666669</v>
      </c>
      <c r="D671" s="56" t="s">
        <v>16</v>
      </c>
      <c r="E671" s="82">
        <v>1</v>
      </c>
      <c r="F671" s="82">
        <v>3.17</v>
      </c>
      <c r="G671" s="82">
        <v>71.599999999999994</v>
      </c>
      <c r="H671" s="82">
        <v>1</v>
      </c>
      <c r="I671" s="82">
        <v>2</v>
      </c>
      <c r="J671" s="57">
        <f>VLOOKUP(I671,'Stratification Schemes'!$J$2:$L$3,2,TRUE)</f>
        <v>9.59</v>
      </c>
      <c r="K671" s="57">
        <f>VLOOKUP(I671,'Stratification Schemes'!$J$2:$L$3,3,TRUE)</f>
        <v>10.42</v>
      </c>
      <c r="L671" s="57">
        <f t="shared" si="57"/>
        <v>2</v>
      </c>
      <c r="M671" s="57" t="s">
        <v>44</v>
      </c>
      <c r="R671" s="50"/>
      <c r="S671" s="50"/>
    </row>
    <row r="672" spans="1:28" x14ac:dyDescent="0.25">
      <c r="A672" s="85">
        <v>41126</v>
      </c>
      <c r="B672" s="1">
        <v>0.75736111111111104</v>
      </c>
      <c r="C672" s="91">
        <f t="shared" si="55"/>
        <v>41126.757361111115</v>
      </c>
      <c r="D672" s="56" t="s">
        <v>16</v>
      </c>
      <c r="E672" s="82">
        <v>1</v>
      </c>
      <c r="F672" s="82">
        <v>2.71</v>
      </c>
      <c r="G672" s="82">
        <v>71.2</v>
      </c>
      <c r="H672" s="82">
        <v>1</v>
      </c>
      <c r="I672" s="82">
        <v>2</v>
      </c>
      <c r="J672" s="57">
        <f>VLOOKUP(I672,'Stratification Schemes'!$J$2:$L$3,2,TRUE)</f>
        <v>9.59</v>
      </c>
      <c r="K672" s="57">
        <f>VLOOKUP(I672,'Stratification Schemes'!$J$2:$L$3,3,TRUE)</f>
        <v>10.42</v>
      </c>
      <c r="L672" s="57">
        <f t="shared" si="57"/>
        <v>2</v>
      </c>
      <c r="M672" s="57" t="s">
        <v>44</v>
      </c>
    </row>
    <row r="673" spans="1:28" x14ac:dyDescent="0.25">
      <c r="A673" s="85">
        <v>41126</v>
      </c>
      <c r="B673" s="1">
        <v>0.78091435185185187</v>
      </c>
      <c r="C673" s="91">
        <f t="shared" si="55"/>
        <v>41126.780914351853</v>
      </c>
      <c r="D673" s="56" t="s">
        <v>16</v>
      </c>
      <c r="E673" s="82">
        <v>1</v>
      </c>
      <c r="F673" s="82">
        <v>8.42</v>
      </c>
      <c r="G673" s="82">
        <v>83.3</v>
      </c>
      <c r="H673" s="82">
        <v>1</v>
      </c>
      <c r="I673" s="82">
        <v>2</v>
      </c>
      <c r="J673" s="57">
        <f>VLOOKUP(I673,'Stratification Schemes'!$J$2:$L$3,2,TRUE)</f>
        <v>9.59</v>
      </c>
      <c r="K673" s="57">
        <f>VLOOKUP(I673,'Stratification Schemes'!$J$2:$L$3,3,TRUE)</f>
        <v>10.42</v>
      </c>
      <c r="L673" s="57">
        <f t="shared" si="57"/>
        <v>2</v>
      </c>
      <c r="M673" s="57" t="s">
        <v>44</v>
      </c>
      <c r="AB673" s="51"/>
    </row>
    <row r="674" spans="1:28" x14ac:dyDescent="0.25">
      <c r="A674" s="85">
        <v>41126</v>
      </c>
      <c r="B674" s="1">
        <v>0.79305555555555562</v>
      </c>
      <c r="C674" s="91">
        <f t="shared" si="55"/>
        <v>41126.793055555558</v>
      </c>
      <c r="D674" s="56" t="s">
        <v>16</v>
      </c>
      <c r="E674" s="82">
        <v>1</v>
      </c>
      <c r="F674" s="82">
        <v>2.19</v>
      </c>
      <c r="G674" s="82">
        <v>72.8</v>
      </c>
      <c r="H674" s="82">
        <v>1</v>
      </c>
      <c r="I674" s="82">
        <v>2</v>
      </c>
      <c r="J674" s="57">
        <f>VLOOKUP(I674,'Stratification Schemes'!$J$2:$L$3,2,TRUE)</f>
        <v>9.59</v>
      </c>
      <c r="K674" s="57">
        <f>VLOOKUP(I674,'Stratification Schemes'!$J$2:$L$3,3,TRUE)</f>
        <v>10.42</v>
      </c>
      <c r="L674" s="57">
        <f t="shared" si="57"/>
        <v>2</v>
      </c>
      <c r="M674" s="57" t="s">
        <v>44</v>
      </c>
    </row>
    <row r="675" spans="1:28" x14ac:dyDescent="0.25">
      <c r="A675" s="85">
        <v>41126</v>
      </c>
      <c r="B675" s="1">
        <v>0.79585648148148147</v>
      </c>
      <c r="C675" s="91">
        <f t="shared" si="55"/>
        <v>41126.795856481483</v>
      </c>
      <c r="D675" s="56" t="s">
        <v>16</v>
      </c>
      <c r="E675" s="82">
        <v>1</v>
      </c>
      <c r="F675" s="82">
        <v>2.34</v>
      </c>
      <c r="G675" s="82">
        <v>93.8</v>
      </c>
      <c r="H675" s="82">
        <v>1</v>
      </c>
      <c r="I675" s="82">
        <v>2</v>
      </c>
      <c r="J675" s="57">
        <f>VLOOKUP(I675,'Stratification Schemes'!$J$2:$L$3,2,TRUE)</f>
        <v>9.59</v>
      </c>
      <c r="K675" s="57">
        <f>VLOOKUP(I675,'Stratification Schemes'!$J$2:$L$3,3,TRUE)</f>
        <v>10.42</v>
      </c>
      <c r="L675" s="57">
        <f t="shared" si="57"/>
        <v>2</v>
      </c>
      <c r="M675" s="57" t="s">
        <v>44</v>
      </c>
      <c r="R675" s="50"/>
      <c r="S675" s="50"/>
    </row>
    <row r="676" spans="1:28" x14ac:dyDescent="0.25">
      <c r="A676" s="85">
        <v>41126</v>
      </c>
      <c r="B676" s="1">
        <v>0.79722222222222217</v>
      </c>
      <c r="C676" s="91">
        <f t="shared" ref="C676:C690" si="58">B676+A676</f>
        <v>41126.797222222223</v>
      </c>
      <c r="D676" s="56" t="s">
        <v>16</v>
      </c>
      <c r="E676" s="82">
        <v>1</v>
      </c>
      <c r="F676" s="82">
        <v>3.71</v>
      </c>
      <c r="G676" s="82">
        <v>81.400000000000006</v>
      </c>
      <c r="H676" s="82">
        <v>1</v>
      </c>
      <c r="I676" s="82">
        <v>2</v>
      </c>
      <c r="J676" s="57">
        <f>VLOOKUP(I676,'Stratification Schemes'!$J$2:$L$3,2,TRUE)</f>
        <v>9.59</v>
      </c>
      <c r="K676" s="57">
        <f>VLOOKUP(I676,'Stratification Schemes'!$J$2:$L$3,3,TRUE)</f>
        <v>10.42</v>
      </c>
      <c r="L676" s="57">
        <f t="shared" si="57"/>
        <v>2</v>
      </c>
      <c r="M676" s="57" t="s">
        <v>44</v>
      </c>
      <c r="R676" s="50"/>
      <c r="S676" s="50"/>
    </row>
    <row r="677" spans="1:28" x14ac:dyDescent="0.25">
      <c r="A677" s="85">
        <v>41126</v>
      </c>
      <c r="B677" s="1">
        <v>0.82181712962962961</v>
      </c>
      <c r="C677" s="91">
        <f t="shared" si="58"/>
        <v>41126.821817129632</v>
      </c>
      <c r="D677" s="56" t="s">
        <v>16</v>
      </c>
      <c r="E677" s="82">
        <v>1</v>
      </c>
      <c r="F677" s="82">
        <v>2.09</v>
      </c>
      <c r="G677" s="82">
        <v>80.7</v>
      </c>
      <c r="H677" s="82">
        <v>1</v>
      </c>
      <c r="I677" s="82">
        <v>2</v>
      </c>
      <c r="J677" s="57">
        <f>VLOOKUP(I677,'Stratification Schemes'!$J$2:$L$3,2,TRUE)</f>
        <v>9.59</v>
      </c>
      <c r="K677" s="57">
        <f>VLOOKUP(I677,'Stratification Schemes'!$J$2:$L$3,3,TRUE)</f>
        <v>10.42</v>
      </c>
      <c r="L677" s="57">
        <f t="shared" si="57"/>
        <v>2</v>
      </c>
      <c r="M677" s="57" t="s">
        <v>44</v>
      </c>
    </row>
    <row r="678" spans="1:28" x14ac:dyDescent="0.25">
      <c r="A678" s="85">
        <v>41126</v>
      </c>
      <c r="B678" s="1">
        <v>0.85481481481481481</v>
      </c>
      <c r="C678" s="91">
        <f t="shared" si="58"/>
        <v>41126.854814814818</v>
      </c>
      <c r="D678" s="56" t="s">
        <v>16</v>
      </c>
      <c r="E678" s="82">
        <v>1</v>
      </c>
      <c r="F678" s="82">
        <v>2.63</v>
      </c>
      <c r="G678" s="82">
        <v>76.2</v>
      </c>
      <c r="H678" s="82">
        <v>1</v>
      </c>
      <c r="I678" s="82">
        <v>2</v>
      </c>
      <c r="J678" s="57">
        <f>VLOOKUP(I678,'Stratification Schemes'!$J$2:$L$3,2,TRUE)</f>
        <v>9.59</v>
      </c>
      <c r="K678" s="57">
        <f>VLOOKUP(I678,'Stratification Schemes'!$J$2:$L$3,3,TRUE)</f>
        <v>10.42</v>
      </c>
      <c r="L678" s="57">
        <f t="shared" ref="L678:L690" si="59">IF(AND(F678&gt;J678,F678&lt;K678),1*E678,2*E678)</f>
        <v>2</v>
      </c>
      <c r="M678" s="57" t="s">
        <v>44</v>
      </c>
      <c r="AB678" s="51"/>
    </row>
    <row r="679" spans="1:28" x14ac:dyDescent="0.25">
      <c r="A679" s="85">
        <v>41126</v>
      </c>
      <c r="B679" s="1">
        <v>0.87784722222222211</v>
      </c>
      <c r="C679" s="91">
        <f t="shared" si="58"/>
        <v>41126.877847222226</v>
      </c>
      <c r="D679" s="56" t="s">
        <v>16</v>
      </c>
      <c r="E679" s="82">
        <v>1</v>
      </c>
      <c r="F679" s="82">
        <v>4.05</v>
      </c>
      <c r="G679" s="82">
        <v>79.2</v>
      </c>
      <c r="H679" s="82">
        <v>1</v>
      </c>
      <c r="I679" s="82">
        <v>2</v>
      </c>
      <c r="J679" s="57">
        <f>VLOOKUP(I679,'Stratification Schemes'!$J$2:$L$3,2,TRUE)</f>
        <v>9.59</v>
      </c>
      <c r="K679" s="57">
        <f>VLOOKUP(I679,'Stratification Schemes'!$J$2:$L$3,3,TRUE)</f>
        <v>10.42</v>
      </c>
      <c r="L679" s="57">
        <f t="shared" si="59"/>
        <v>2</v>
      </c>
      <c r="M679" s="57" t="s">
        <v>44</v>
      </c>
    </row>
    <row r="680" spans="1:28" x14ac:dyDescent="0.25">
      <c r="A680" s="85">
        <v>41126</v>
      </c>
      <c r="B680" s="1">
        <v>0.88216435185185194</v>
      </c>
      <c r="C680" s="91">
        <f t="shared" si="58"/>
        <v>41126.882164351853</v>
      </c>
      <c r="D680" s="56" t="s">
        <v>16</v>
      </c>
      <c r="E680" s="82">
        <v>1</v>
      </c>
      <c r="F680" s="82">
        <v>2.98</v>
      </c>
      <c r="G680" s="82">
        <v>59.3</v>
      </c>
      <c r="H680" s="82">
        <v>1</v>
      </c>
      <c r="I680" s="82">
        <v>2</v>
      </c>
      <c r="J680" s="57">
        <f>VLOOKUP(I680,'Stratification Schemes'!$J$2:$L$3,2,TRUE)</f>
        <v>9.59</v>
      </c>
      <c r="K680" s="57">
        <f>VLOOKUP(I680,'Stratification Schemes'!$J$2:$L$3,3,TRUE)</f>
        <v>10.42</v>
      </c>
      <c r="L680" s="57">
        <f t="shared" si="59"/>
        <v>2</v>
      </c>
      <c r="M680" s="57" t="s">
        <v>44</v>
      </c>
      <c r="R680" s="50"/>
      <c r="S680" s="50"/>
    </row>
    <row r="681" spans="1:28" x14ac:dyDescent="0.25">
      <c r="A681" s="85">
        <v>41126</v>
      </c>
      <c r="B681" s="1">
        <v>0.8989583333333333</v>
      </c>
      <c r="C681" s="91">
        <f t="shared" si="58"/>
        <v>41126.898958333331</v>
      </c>
      <c r="D681" s="56" t="s">
        <v>16</v>
      </c>
      <c r="E681" s="82">
        <v>1</v>
      </c>
      <c r="F681" s="82">
        <v>2.73</v>
      </c>
      <c r="G681" s="82">
        <v>66.5</v>
      </c>
      <c r="H681" s="82">
        <v>1</v>
      </c>
      <c r="I681" s="82">
        <v>2</v>
      </c>
      <c r="J681" s="57">
        <f>VLOOKUP(I681,'Stratification Schemes'!$J$2:$L$3,2,TRUE)</f>
        <v>9.59</v>
      </c>
      <c r="K681" s="57">
        <f>VLOOKUP(I681,'Stratification Schemes'!$J$2:$L$3,3,TRUE)</f>
        <v>10.42</v>
      </c>
      <c r="L681" s="57">
        <f t="shared" si="59"/>
        <v>2</v>
      </c>
      <c r="M681" s="57" t="s">
        <v>44</v>
      </c>
      <c r="R681" s="50"/>
      <c r="S681" s="50"/>
    </row>
    <row r="682" spans="1:28" x14ac:dyDescent="0.25">
      <c r="A682" s="85">
        <v>41126</v>
      </c>
      <c r="B682" s="1">
        <v>0.90249999999999997</v>
      </c>
      <c r="C682" s="91">
        <f t="shared" si="58"/>
        <v>41126.902499999997</v>
      </c>
      <c r="D682" s="56" t="s">
        <v>16</v>
      </c>
      <c r="E682" s="82">
        <v>1</v>
      </c>
      <c r="F682" s="82">
        <v>3.68</v>
      </c>
      <c r="G682" s="82">
        <v>90.2</v>
      </c>
      <c r="H682" s="82">
        <v>1</v>
      </c>
      <c r="I682" s="82">
        <v>2</v>
      </c>
      <c r="J682" s="57">
        <f>VLOOKUP(I682,'Stratification Schemes'!$J$2:$L$3,2,TRUE)</f>
        <v>9.59</v>
      </c>
      <c r="K682" s="57">
        <f>VLOOKUP(I682,'Stratification Schemes'!$J$2:$L$3,3,TRUE)</f>
        <v>10.42</v>
      </c>
      <c r="L682" s="57">
        <f t="shared" si="59"/>
        <v>2</v>
      </c>
      <c r="M682" s="57" t="s">
        <v>44</v>
      </c>
    </row>
    <row r="683" spans="1:28" x14ac:dyDescent="0.25">
      <c r="A683" s="85">
        <v>41126</v>
      </c>
      <c r="B683" s="1">
        <v>0.92259259259259263</v>
      </c>
      <c r="C683" s="91">
        <f t="shared" si="58"/>
        <v>41126.922592592593</v>
      </c>
      <c r="D683" s="56" t="s">
        <v>16</v>
      </c>
      <c r="E683" s="82">
        <v>1</v>
      </c>
      <c r="F683" s="82">
        <v>2.7</v>
      </c>
      <c r="G683" s="82">
        <v>76</v>
      </c>
      <c r="H683" s="82">
        <v>1</v>
      </c>
      <c r="I683" s="82">
        <v>2</v>
      </c>
      <c r="J683" s="57">
        <f>VLOOKUP(I683,'Stratification Schemes'!$J$2:$L$3,2,TRUE)</f>
        <v>9.59</v>
      </c>
      <c r="K683" s="57">
        <f>VLOOKUP(I683,'Stratification Schemes'!$J$2:$L$3,3,TRUE)</f>
        <v>10.42</v>
      </c>
      <c r="L683" s="57">
        <f t="shared" si="59"/>
        <v>2</v>
      </c>
      <c r="M683" s="57" t="s">
        <v>44</v>
      </c>
      <c r="AB683" s="51"/>
    </row>
    <row r="684" spans="1:28" x14ac:dyDescent="0.25">
      <c r="A684" s="85">
        <v>41126</v>
      </c>
      <c r="B684" s="1">
        <v>0.9236805555555555</v>
      </c>
      <c r="C684" s="91">
        <f t="shared" si="58"/>
        <v>41126.923680555556</v>
      </c>
      <c r="D684" s="56" t="s">
        <v>16</v>
      </c>
      <c r="E684" s="82">
        <v>1</v>
      </c>
      <c r="F684" s="82">
        <v>4.12</v>
      </c>
      <c r="G684" s="82">
        <v>108.2</v>
      </c>
      <c r="H684" s="82">
        <v>1</v>
      </c>
      <c r="I684" s="82">
        <v>2</v>
      </c>
      <c r="J684" s="57">
        <f>VLOOKUP(I684,'Stratification Schemes'!$J$2:$L$3,2,TRUE)</f>
        <v>9.59</v>
      </c>
      <c r="K684" s="57">
        <f>VLOOKUP(I684,'Stratification Schemes'!$J$2:$L$3,3,TRUE)</f>
        <v>10.42</v>
      </c>
      <c r="L684" s="57">
        <f t="shared" si="59"/>
        <v>2</v>
      </c>
      <c r="M684" s="57" t="s">
        <v>44</v>
      </c>
    </row>
    <row r="685" spans="1:28" x14ac:dyDescent="0.25">
      <c r="A685" s="85">
        <v>41126</v>
      </c>
      <c r="B685" s="1">
        <v>0.93913194444444448</v>
      </c>
      <c r="C685" s="91">
        <f t="shared" si="58"/>
        <v>41126.939131944448</v>
      </c>
      <c r="D685" s="56" t="s">
        <v>16</v>
      </c>
      <c r="E685" s="82">
        <v>1</v>
      </c>
      <c r="F685" s="82">
        <v>2.21</v>
      </c>
      <c r="G685" s="82">
        <v>104.5</v>
      </c>
      <c r="H685" s="82">
        <v>1</v>
      </c>
      <c r="I685" s="82">
        <v>2</v>
      </c>
      <c r="J685" s="57">
        <f>VLOOKUP(I685,'Stratification Schemes'!$J$2:$L$3,2,TRUE)</f>
        <v>9.59</v>
      </c>
      <c r="K685" s="57">
        <f>VLOOKUP(I685,'Stratification Schemes'!$J$2:$L$3,3,TRUE)</f>
        <v>10.42</v>
      </c>
      <c r="L685" s="57">
        <f t="shared" si="59"/>
        <v>2</v>
      </c>
      <c r="M685" s="57" t="s">
        <v>44</v>
      </c>
      <c r="R685" s="50"/>
      <c r="S685" s="50"/>
    </row>
    <row r="686" spans="1:28" x14ac:dyDescent="0.25">
      <c r="A686" s="85">
        <v>41126</v>
      </c>
      <c r="B686" s="1">
        <v>0.94314814814814818</v>
      </c>
      <c r="C686" s="91">
        <f t="shared" si="58"/>
        <v>41126.943148148152</v>
      </c>
      <c r="D686" s="56" t="s">
        <v>16</v>
      </c>
      <c r="E686" s="82">
        <v>1</v>
      </c>
      <c r="F686" s="82">
        <v>3.08</v>
      </c>
      <c r="G686" s="82">
        <v>78.3</v>
      </c>
      <c r="H686" s="82">
        <v>1</v>
      </c>
      <c r="I686" s="82">
        <v>2</v>
      </c>
      <c r="J686" s="57">
        <f>VLOOKUP(I686,'Stratification Schemes'!$J$2:$L$3,2,TRUE)</f>
        <v>9.59</v>
      </c>
      <c r="K686" s="57">
        <f>VLOOKUP(I686,'Stratification Schemes'!$J$2:$L$3,3,TRUE)</f>
        <v>10.42</v>
      </c>
      <c r="L686" s="57">
        <f t="shared" si="59"/>
        <v>2</v>
      </c>
      <c r="M686" s="57" t="s">
        <v>44</v>
      </c>
      <c r="R686" s="50"/>
      <c r="S686" s="50"/>
    </row>
    <row r="687" spans="1:28" x14ac:dyDescent="0.25">
      <c r="A687" s="85">
        <v>41126</v>
      </c>
      <c r="B687" s="1">
        <v>0.9643518518518519</v>
      </c>
      <c r="C687" s="91">
        <f t="shared" si="58"/>
        <v>41126.96435185185</v>
      </c>
      <c r="D687" s="56" t="s">
        <v>16</v>
      </c>
      <c r="E687" s="82">
        <v>1</v>
      </c>
      <c r="F687" s="82">
        <v>2.77</v>
      </c>
      <c r="G687" s="82">
        <v>86.1</v>
      </c>
      <c r="H687" s="82">
        <v>1</v>
      </c>
      <c r="I687" s="82">
        <v>2</v>
      </c>
      <c r="J687" s="57">
        <f>VLOOKUP(I687,'Stratification Schemes'!$J$2:$L$3,2,TRUE)</f>
        <v>9.59</v>
      </c>
      <c r="K687" s="57">
        <f>VLOOKUP(I687,'Stratification Schemes'!$J$2:$L$3,3,TRUE)</f>
        <v>10.42</v>
      </c>
      <c r="L687" s="57">
        <f t="shared" si="59"/>
        <v>2</v>
      </c>
      <c r="M687" s="57" t="s">
        <v>44</v>
      </c>
    </row>
    <row r="688" spans="1:28" x14ac:dyDescent="0.25">
      <c r="A688" s="85">
        <v>41126</v>
      </c>
      <c r="B688" s="1">
        <v>0.98528935185185185</v>
      </c>
      <c r="C688" s="91">
        <f t="shared" si="58"/>
        <v>41126.985289351855</v>
      </c>
      <c r="D688" s="56" t="s">
        <v>16</v>
      </c>
      <c r="E688" s="82">
        <v>1</v>
      </c>
      <c r="F688" s="82">
        <v>2.37</v>
      </c>
      <c r="G688" s="82">
        <v>92.2</v>
      </c>
      <c r="H688" s="82">
        <v>1</v>
      </c>
      <c r="I688" s="82">
        <v>2</v>
      </c>
      <c r="J688" s="57">
        <f>VLOOKUP(I688,'Stratification Schemes'!$J$2:$L$3,2,TRUE)</f>
        <v>9.59</v>
      </c>
      <c r="K688" s="57">
        <f>VLOOKUP(I688,'Stratification Schemes'!$J$2:$L$3,3,TRUE)</f>
        <v>10.42</v>
      </c>
      <c r="L688" s="57">
        <f t="shared" si="59"/>
        <v>2</v>
      </c>
      <c r="M688" s="57" t="s">
        <v>44</v>
      </c>
      <c r="AB688" s="51"/>
    </row>
    <row r="689" spans="1:28" x14ac:dyDescent="0.25">
      <c r="A689" s="85">
        <v>41126</v>
      </c>
      <c r="B689" s="1">
        <v>0.98916666666666664</v>
      </c>
      <c r="C689" s="91">
        <f t="shared" si="58"/>
        <v>41126.989166666666</v>
      </c>
      <c r="D689" s="56" t="s">
        <v>16</v>
      </c>
      <c r="E689" s="82">
        <v>1</v>
      </c>
      <c r="F689" s="82">
        <v>3.15</v>
      </c>
      <c r="G689" s="82">
        <v>93.9</v>
      </c>
      <c r="H689" s="82">
        <v>1</v>
      </c>
      <c r="I689" s="82">
        <v>2</v>
      </c>
      <c r="J689" s="57">
        <f>VLOOKUP(I689,'Stratification Schemes'!$J$2:$L$3,2,TRUE)</f>
        <v>9.59</v>
      </c>
      <c r="K689" s="57">
        <f>VLOOKUP(I689,'Stratification Schemes'!$J$2:$L$3,3,TRUE)</f>
        <v>10.42</v>
      </c>
      <c r="L689" s="57">
        <f t="shared" si="59"/>
        <v>2</v>
      </c>
      <c r="M689" s="57" t="s">
        <v>44</v>
      </c>
    </row>
    <row r="690" spans="1:28" x14ac:dyDescent="0.25">
      <c r="A690" s="85">
        <v>41126</v>
      </c>
      <c r="B690" s="1">
        <v>0.98946759259259265</v>
      </c>
      <c r="C690" s="91">
        <f t="shared" si="58"/>
        <v>41126.98946759259</v>
      </c>
      <c r="D690" s="56" t="s">
        <v>16</v>
      </c>
      <c r="E690" s="82">
        <v>1</v>
      </c>
      <c r="F690" s="82">
        <v>3.06</v>
      </c>
      <c r="G690" s="82">
        <v>91</v>
      </c>
      <c r="H690" s="82">
        <v>1</v>
      </c>
      <c r="I690" s="82">
        <v>2</v>
      </c>
      <c r="J690" s="57">
        <f>VLOOKUP(I690,'Stratification Schemes'!$J$2:$L$3,2,TRUE)</f>
        <v>9.59</v>
      </c>
      <c r="K690" s="57">
        <f>VLOOKUP(I690,'Stratification Schemes'!$J$2:$L$3,3,TRUE)</f>
        <v>10.42</v>
      </c>
      <c r="L690" s="57">
        <f t="shared" si="59"/>
        <v>2</v>
      </c>
      <c r="M690" s="57" t="s">
        <v>44</v>
      </c>
      <c r="R690" s="50"/>
      <c r="S690" s="50"/>
    </row>
    <row r="691" spans="1:28" x14ac:dyDescent="0.25">
      <c r="A691" s="85">
        <v>41127</v>
      </c>
      <c r="B691" s="1">
        <v>0.50075231481481486</v>
      </c>
      <c r="C691" s="91">
        <f t="shared" ref="C691:C754" si="60">B691+A691</f>
        <v>41127.500752314816</v>
      </c>
      <c r="D691" s="56" t="s">
        <v>16</v>
      </c>
      <c r="E691" s="82">
        <v>1</v>
      </c>
      <c r="F691" s="82">
        <v>3.82</v>
      </c>
      <c r="G691" s="82">
        <v>55.2</v>
      </c>
      <c r="H691" s="82">
        <v>1</v>
      </c>
      <c r="I691" s="82">
        <v>2</v>
      </c>
      <c r="J691" s="57">
        <f>VLOOKUP(I691,'Stratification Schemes'!$J$2:$L$3,2,TRUE)</f>
        <v>9.59</v>
      </c>
      <c r="K691" s="57">
        <f>VLOOKUP(I691,'Stratification Schemes'!$J$2:$L$3,3,TRUE)</f>
        <v>10.42</v>
      </c>
      <c r="L691" s="57">
        <f t="shared" ref="L691:L754" si="61">IF(AND(F691&gt;J691,F691&lt;K691),1*E691,2*E691)</f>
        <v>2</v>
      </c>
      <c r="M691" s="57" t="s">
        <v>44</v>
      </c>
      <c r="R691" s="50"/>
      <c r="S691" s="50"/>
    </row>
    <row r="692" spans="1:28" x14ac:dyDescent="0.25">
      <c r="A692" s="85">
        <v>41127</v>
      </c>
      <c r="B692" s="1">
        <v>0.50138888888888888</v>
      </c>
      <c r="C692" s="91">
        <f t="shared" si="60"/>
        <v>41127.501388888886</v>
      </c>
      <c r="D692" s="56" t="s">
        <v>16</v>
      </c>
      <c r="E692" s="82">
        <v>1</v>
      </c>
      <c r="F692" s="82">
        <v>4.0199999999999996</v>
      </c>
      <c r="G692" s="82">
        <v>71</v>
      </c>
      <c r="H692" s="82">
        <v>1</v>
      </c>
      <c r="I692" s="82">
        <v>2</v>
      </c>
      <c r="J692" s="57">
        <f>VLOOKUP(I692,'Stratification Schemes'!$J$2:$L$3,2,TRUE)</f>
        <v>9.59</v>
      </c>
      <c r="K692" s="57">
        <f>VLOOKUP(I692,'Stratification Schemes'!$J$2:$L$3,3,TRUE)</f>
        <v>10.42</v>
      </c>
      <c r="L692" s="57">
        <f t="shared" si="61"/>
        <v>2</v>
      </c>
      <c r="M692" s="57" t="s">
        <v>44</v>
      </c>
    </row>
    <row r="693" spans="1:28" x14ac:dyDescent="0.25">
      <c r="A693" s="85">
        <v>41127</v>
      </c>
      <c r="B693" s="1">
        <v>0.50164351851851852</v>
      </c>
      <c r="C693" s="91">
        <f t="shared" si="60"/>
        <v>41127.501643518517</v>
      </c>
      <c r="D693" s="56" t="s">
        <v>16</v>
      </c>
      <c r="E693" s="82">
        <v>1</v>
      </c>
      <c r="F693" s="82">
        <v>2.0699999999999998</v>
      </c>
      <c r="G693" s="82">
        <v>72.5</v>
      </c>
      <c r="H693" s="82">
        <v>1</v>
      </c>
      <c r="I693" s="82">
        <v>2</v>
      </c>
      <c r="J693" s="57">
        <f>VLOOKUP(I693,'Stratification Schemes'!$J$2:$L$3,2,TRUE)</f>
        <v>9.59</v>
      </c>
      <c r="K693" s="57">
        <f>VLOOKUP(I693,'Stratification Schemes'!$J$2:$L$3,3,TRUE)</f>
        <v>10.42</v>
      </c>
      <c r="L693" s="57">
        <f t="shared" si="61"/>
        <v>2</v>
      </c>
      <c r="M693" s="57" t="s">
        <v>44</v>
      </c>
      <c r="AB693" s="51"/>
    </row>
    <row r="694" spans="1:28" x14ac:dyDescent="0.25">
      <c r="A694" s="85">
        <v>41127</v>
      </c>
      <c r="B694" s="1">
        <v>0.50244212962962964</v>
      </c>
      <c r="C694" s="91">
        <f t="shared" si="60"/>
        <v>41127.502442129633</v>
      </c>
      <c r="D694" s="56" t="s">
        <v>16</v>
      </c>
      <c r="E694" s="82">
        <v>1</v>
      </c>
      <c r="F694" s="82">
        <v>4.6500000000000004</v>
      </c>
      <c r="G694" s="82">
        <v>61</v>
      </c>
      <c r="H694" s="82">
        <v>1</v>
      </c>
      <c r="I694" s="82">
        <v>2</v>
      </c>
      <c r="J694" s="57">
        <f>VLOOKUP(I694,'Stratification Schemes'!$J$2:$L$3,2,TRUE)</f>
        <v>9.59</v>
      </c>
      <c r="K694" s="57">
        <f>VLOOKUP(I694,'Stratification Schemes'!$J$2:$L$3,3,TRUE)</f>
        <v>10.42</v>
      </c>
      <c r="L694" s="57">
        <f t="shared" si="61"/>
        <v>2</v>
      </c>
      <c r="M694" s="57" t="s">
        <v>44</v>
      </c>
    </row>
    <row r="695" spans="1:28" x14ac:dyDescent="0.25">
      <c r="A695" s="85">
        <v>41127</v>
      </c>
      <c r="B695" s="1">
        <v>0.50464120370370369</v>
      </c>
      <c r="C695" s="91">
        <f t="shared" si="60"/>
        <v>41127.504641203705</v>
      </c>
      <c r="D695" s="56" t="s">
        <v>16</v>
      </c>
      <c r="E695" s="82">
        <v>1</v>
      </c>
      <c r="F695" s="82">
        <v>1.94</v>
      </c>
      <c r="G695" s="82">
        <v>102.3</v>
      </c>
      <c r="H695" s="82">
        <v>1</v>
      </c>
      <c r="I695" s="82">
        <v>2</v>
      </c>
      <c r="J695" s="57">
        <f>VLOOKUP(I695,'Stratification Schemes'!$J$2:$L$3,2,TRUE)</f>
        <v>9.59</v>
      </c>
      <c r="K695" s="57">
        <f>VLOOKUP(I695,'Stratification Schemes'!$J$2:$L$3,3,TRUE)</f>
        <v>10.42</v>
      </c>
      <c r="L695" s="57">
        <f t="shared" si="61"/>
        <v>2</v>
      </c>
      <c r="M695" s="57" t="s">
        <v>44</v>
      </c>
      <c r="R695" s="50"/>
      <c r="S695" s="50"/>
    </row>
    <row r="696" spans="1:28" x14ac:dyDescent="0.25">
      <c r="A696" s="85">
        <v>41127</v>
      </c>
      <c r="B696" s="1">
        <v>0.50662037037037033</v>
      </c>
      <c r="C696" s="91">
        <f t="shared" si="60"/>
        <v>41127.506620370368</v>
      </c>
      <c r="D696" s="56" t="s">
        <v>16</v>
      </c>
      <c r="E696" s="82">
        <v>1</v>
      </c>
      <c r="F696" s="82">
        <v>5.79</v>
      </c>
      <c r="G696" s="82">
        <v>60.6</v>
      </c>
      <c r="H696" s="82">
        <v>1</v>
      </c>
      <c r="I696" s="82">
        <v>2</v>
      </c>
      <c r="J696" s="57">
        <f>VLOOKUP(I696,'Stratification Schemes'!$J$2:$L$3,2,TRUE)</f>
        <v>9.59</v>
      </c>
      <c r="K696" s="57">
        <f>VLOOKUP(I696,'Stratification Schemes'!$J$2:$L$3,3,TRUE)</f>
        <v>10.42</v>
      </c>
      <c r="L696" s="57">
        <f t="shared" si="61"/>
        <v>2</v>
      </c>
      <c r="M696" s="57" t="s">
        <v>44</v>
      </c>
      <c r="R696" s="50"/>
      <c r="S696" s="50"/>
    </row>
    <row r="697" spans="1:28" x14ac:dyDescent="0.25">
      <c r="A697" s="85">
        <v>41127</v>
      </c>
      <c r="B697" s="1">
        <v>0.50799768518518518</v>
      </c>
      <c r="C697" s="91">
        <f t="shared" si="60"/>
        <v>41127.507997685185</v>
      </c>
      <c r="D697" s="56" t="s">
        <v>16</v>
      </c>
      <c r="E697" s="82">
        <v>1</v>
      </c>
      <c r="F697" s="82">
        <v>3.77</v>
      </c>
      <c r="G697" s="82">
        <v>81.5</v>
      </c>
      <c r="H697" s="82">
        <v>1</v>
      </c>
      <c r="I697" s="82">
        <v>2</v>
      </c>
      <c r="J697" s="57">
        <f>VLOOKUP(I697,'Stratification Schemes'!$J$2:$L$3,2,TRUE)</f>
        <v>9.59</v>
      </c>
      <c r="K697" s="57">
        <f>VLOOKUP(I697,'Stratification Schemes'!$J$2:$L$3,3,TRUE)</f>
        <v>10.42</v>
      </c>
      <c r="L697" s="57">
        <f t="shared" si="61"/>
        <v>2</v>
      </c>
      <c r="M697" s="57" t="s">
        <v>44</v>
      </c>
    </row>
    <row r="698" spans="1:28" x14ac:dyDescent="0.25">
      <c r="A698" s="85">
        <v>41127</v>
      </c>
      <c r="B698" s="1">
        <v>0.52457175925925925</v>
      </c>
      <c r="C698" s="91">
        <f t="shared" si="60"/>
        <v>41127.524571759262</v>
      </c>
      <c r="D698" s="56" t="s">
        <v>16</v>
      </c>
      <c r="E698" s="82">
        <v>1</v>
      </c>
      <c r="F698" s="82">
        <v>1.98</v>
      </c>
      <c r="G698" s="82">
        <v>83.7</v>
      </c>
      <c r="H698" s="82">
        <v>1</v>
      </c>
      <c r="I698" s="82">
        <v>2</v>
      </c>
      <c r="J698" s="57">
        <f>VLOOKUP(I698,'Stratification Schemes'!$J$2:$L$3,2,TRUE)</f>
        <v>9.59</v>
      </c>
      <c r="K698" s="57">
        <f>VLOOKUP(I698,'Stratification Schemes'!$J$2:$L$3,3,TRUE)</f>
        <v>10.42</v>
      </c>
      <c r="L698" s="57">
        <f t="shared" si="61"/>
        <v>2</v>
      </c>
      <c r="M698" s="57" t="s">
        <v>44</v>
      </c>
      <c r="AB698" s="51"/>
    </row>
    <row r="699" spans="1:28" x14ac:dyDescent="0.25">
      <c r="A699" s="85">
        <v>41127</v>
      </c>
      <c r="B699" s="1">
        <v>0.52629629629629626</v>
      </c>
      <c r="C699" s="91">
        <f t="shared" si="60"/>
        <v>41127.526296296295</v>
      </c>
      <c r="D699" s="56" t="s">
        <v>16</v>
      </c>
      <c r="E699" s="82">
        <v>1</v>
      </c>
      <c r="F699" s="82">
        <v>2.2000000000000002</v>
      </c>
      <c r="G699" s="82">
        <v>54.4</v>
      </c>
      <c r="H699" s="82">
        <v>1</v>
      </c>
      <c r="I699" s="82">
        <v>2</v>
      </c>
      <c r="J699" s="57">
        <f>VLOOKUP(I699,'Stratification Schemes'!$J$2:$L$3,2,TRUE)</f>
        <v>9.59</v>
      </c>
      <c r="K699" s="57">
        <f>VLOOKUP(I699,'Stratification Schemes'!$J$2:$L$3,3,TRUE)</f>
        <v>10.42</v>
      </c>
      <c r="L699" s="57">
        <f t="shared" si="61"/>
        <v>2</v>
      </c>
      <c r="M699" s="57" t="s">
        <v>44</v>
      </c>
    </row>
    <row r="700" spans="1:28" x14ac:dyDescent="0.25">
      <c r="A700" s="85">
        <v>41127</v>
      </c>
      <c r="B700" s="1">
        <v>0.53089120370370368</v>
      </c>
      <c r="C700" s="91">
        <f t="shared" si="60"/>
        <v>41127.530891203707</v>
      </c>
      <c r="D700" s="56" t="s">
        <v>16</v>
      </c>
      <c r="E700" s="82">
        <v>1</v>
      </c>
      <c r="F700" s="82">
        <v>4.38</v>
      </c>
      <c r="G700" s="82">
        <v>62.7</v>
      </c>
      <c r="H700" s="82">
        <v>1</v>
      </c>
      <c r="I700" s="82">
        <v>2</v>
      </c>
      <c r="J700" s="57">
        <f>VLOOKUP(I700,'Stratification Schemes'!$J$2:$L$3,2,TRUE)</f>
        <v>9.59</v>
      </c>
      <c r="K700" s="57">
        <f>VLOOKUP(I700,'Stratification Schemes'!$J$2:$L$3,3,TRUE)</f>
        <v>10.42</v>
      </c>
      <c r="L700" s="57">
        <f t="shared" si="61"/>
        <v>2</v>
      </c>
      <c r="M700" s="57" t="s">
        <v>44</v>
      </c>
      <c r="R700" s="50"/>
      <c r="S700" s="50"/>
    </row>
    <row r="701" spans="1:28" x14ac:dyDescent="0.25">
      <c r="A701" s="85">
        <v>41127</v>
      </c>
      <c r="B701" s="1">
        <v>0.54170138888888886</v>
      </c>
      <c r="C701" s="91">
        <f t="shared" si="60"/>
        <v>41127.541701388887</v>
      </c>
      <c r="D701" s="56" t="s">
        <v>16</v>
      </c>
      <c r="E701" s="82">
        <v>1</v>
      </c>
      <c r="F701" s="82">
        <v>2.88</v>
      </c>
      <c r="G701" s="82">
        <v>54</v>
      </c>
      <c r="H701" s="82">
        <v>1</v>
      </c>
      <c r="I701" s="82">
        <v>2</v>
      </c>
      <c r="J701" s="57">
        <f>VLOOKUP(I701,'Stratification Schemes'!$J$2:$L$3,2,TRUE)</f>
        <v>9.59</v>
      </c>
      <c r="K701" s="57">
        <f>VLOOKUP(I701,'Stratification Schemes'!$J$2:$L$3,3,TRUE)</f>
        <v>10.42</v>
      </c>
      <c r="L701" s="57">
        <f t="shared" si="61"/>
        <v>2</v>
      </c>
      <c r="M701" s="57" t="s">
        <v>44</v>
      </c>
      <c r="R701" s="50"/>
      <c r="S701" s="50"/>
    </row>
    <row r="702" spans="1:28" x14ac:dyDescent="0.25">
      <c r="A702" s="85">
        <v>41127</v>
      </c>
      <c r="B702" s="1">
        <v>0.54410879629629627</v>
      </c>
      <c r="C702" s="91">
        <f t="shared" si="60"/>
        <v>41127.544108796297</v>
      </c>
      <c r="D702" s="56" t="s">
        <v>16</v>
      </c>
      <c r="E702" s="82">
        <v>1</v>
      </c>
      <c r="F702" s="82">
        <v>2.02</v>
      </c>
      <c r="G702" s="82">
        <v>73.099999999999994</v>
      </c>
      <c r="H702" s="82">
        <v>1</v>
      </c>
      <c r="I702" s="82">
        <v>2</v>
      </c>
      <c r="J702" s="57">
        <f>VLOOKUP(I702,'Stratification Schemes'!$J$2:$L$3,2,TRUE)</f>
        <v>9.59</v>
      </c>
      <c r="K702" s="57">
        <f>VLOOKUP(I702,'Stratification Schemes'!$J$2:$L$3,3,TRUE)</f>
        <v>10.42</v>
      </c>
      <c r="L702" s="57">
        <f t="shared" si="61"/>
        <v>2</v>
      </c>
      <c r="M702" s="57" t="s">
        <v>44</v>
      </c>
    </row>
    <row r="703" spans="1:28" x14ac:dyDescent="0.25">
      <c r="A703" s="85">
        <v>41127</v>
      </c>
      <c r="B703" s="1">
        <v>0.54840277777777779</v>
      </c>
      <c r="C703" s="91">
        <f t="shared" si="60"/>
        <v>41127.548402777778</v>
      </c>
      <c r="D703" s="56" t="s">
        <v>16</v>
      </c>
      <c r="E703" s="82">
        <v>1</v>
      </c>
      <c r="F703" s="82">
        <v>3.56</v>
      </c>
      <c r="G703" s="82">
        <v>68.900000000000006</v>
      </c>
      <c r="H703" s="82">
        <v>1</v>
      </c>
      <c r="I703" s="82">
        <v>2</v>
      </c>
      <c r="J703" s="57">
        <f>VLOOKUP(I703,'Stratification Schemes'!$J$2:$L$3,2,TRUE)</f>
        <v>9.59</v>
      </c>
      <c r="K703" s="57">
        <f>VLOOKUP(I703,'Stratification Schemes'!$J$2:$L$3,3,TRUE)</f>
        <v>10.42</v>
      </c>
      <c r="L703" s="57">
        <f t="shared" si="61"/>
        <v>2</v>
      </c>
      <c r="M703" s="57" t="s">
        <v>44</v>
      </c>
      <c r="AB703" s="51"/>
    </row>
    <row r="704" spans="1:28" x14ac:dyDescent="0.25">
      <c r="A704" s="85">
        <v>41127</v>
      </c>
      <c r="B704" s="1">
        <v>0.54871527777777784</v>
      </c>
      <c r="C704" s="91">
        <f t="shared" si="60"/>
        <v>41127.548715277779</v>
      </c>
      <c r="D704" s="56" t="s">
        <v>16</v>
      </c>
      <c r="E704" s="82">
        <v>1</v>
      </c>
      <c r="F704" s="82">
        <v>2.2200000000000002</v>
      </c>
      <c r="G704" s="82">
        <v>94.4</v>
      </c>
      <c r="H704" s="82">
        <v>1</v>
      </c>
      <c r="I704" s="82">
        <v>2</v>
      </c>
      <c r="J704" s="57">
        <f>VLOOKUP(I704,'Stratification Schemes'!$J$2:$L$3,2,TRUE)</f>
        <v>9.59</v>
      </c>
      <c r="K704" s="57">
        <f>VLOOKUP(I704,'Stratification Schemes'!$J$2:$L$3,3,TRUE)</f>
        <v>10.42</v>
      </c>
      <c r="L704" s="57">
        <f t="shared" si="61"/>
        <v>2</v>
      </c>
      <c r="M704" s="57" t="s">
        <v>44</v>
      </c>
    </row>
    <row r="705" spans="1:29" x14ac:dyDescent="0.25">
      <c r="A705" s="85">
        <v>41127</v>
      </c>
      <c r="B705" s="1">
        <v>0.54937500000000006</v>
      </c>
      <c r="C705" s="91">
        <f t="shared" si="60"/>
        <v>41127.549375000002</v>
      </c>
      <c r="D705" s="56" t="s">
        <v>16</v>
      </c>
      <c r="E705" s="82">
        <v>1</v>
      </c>
      <c r="F705" s="82">
        <v>2.04</v>
      </c>
      <c r="G705" s="82">
        <v>80</v>
      </c>
      <c r="H705" s="82">
        <v>1</v>
      </c>
      <c r="I705" s="82">
        <v>2</v>
      </c>
      <c r="J705" s="57">
        <f>VLOOKUP(I705,'Stratification Schemes'!$J$2:$L$3,2,TRUE)</f>
        <v>9.59</v>
      </c>
      <c r="K705" s="57">
        <f>VLOOKUP(I705,'Stratification Schemes'!$J$2:$L$3,3,TRUE)</f>
        <v>10.42</v>
      </c>
      <c r="L705" s="57">
        <f t="shared" si="61"/>
        <v>2</v>
      </c>
      <c r="M705" s="57" t="s">
        <v>44</v>
      </c>
      <c r="R705" s="50"/>
      <c r="S705" s="50"/>
    </row>
    <row r="706" spans="1:29" x14ac:dyDescent="0.25">
      <c r="A706" s="85">
        <v>41127</v>
      </c>
      <c r="B706" s="1">
        <v>0.54951388888888886</v>
      </c>
      <c r="C706" s="91">
        <f t="shared" si="60"/>
        <v>41127.549513888887</v>
      </c>
      <c r="D706" s="56" t="s">
        <v>16</v>
      </c>
      <c r="E706" s="82">
        <v>1</v>
      </c>
      <c r="F706" s="82">
        <v>2.38</v>
      </c>
      <c r="G706" s="82">
        <v>83.1</v>
      </c>
      <c r="H706" s="82">
        <v>1</v>
      </c>
      <c r="I706" s="82">
        <v>2</v>
      </c>
      <c r="J706" s="57">
        <f>VLOOKUP(I706,'Stratification Schemes'!$J$2:$L$3,2,TRUE)</f>
        <v>9.59</v>
      </c>
      <c r="K706" s="57">
        <f>VLOOKUP(I706,'Stratification Schemes'!$J$2:$L$3,3,TRUE)</f>
        <v>10.42</v>
      </c>
      <c r="L706" s="57">
        <f t="shared" si="61"/>
        <v>2</v>
      </c>
      <c r="M706" s="57" t="s">
        <v>44</v>
      </c>
      <c r="R706" s="50"/>
      <c r="S706" s="50"/>
    </row>
    <row r="707" spans="1:29" x14ac:dyDescent="0.25">
      <c r="A707" s="85">
        <v>41127</v>
      </c>
      <c r="B707" s="1">
        <v>0.56494212962962964</v>
      </c>
      <c r="C707" s="91">
        <f t="shared" si="60"/>
        <v>41127.564942129633</v>
      </c>
      <c r="D707" s="56" t="s">
        <v>16</v>
      </c>
      <c r="E707" s="82">
        <v>1</v>
      </c>
      <c r="F707" s="82">
        <v>2.04</v>
      </c>
      <c r="G707" s="82">
        <v>70.2</v>
      </c>
      <c r="H707" s="82">
        <v>1</v>
      </c>
      <c r="I707" s="82">
        <v>2</v>
      </c>
      <c r="J707" s="57">
        <f>VLOOKUP(I707,'Stratification Schemes'!$J$2:$L$3,2,TRUE)</f>
        <v>9.59</v>
      </c>
      <c r="K707" s="57">
        <f>VLOOKUP(I707,'Stratification Schemes'!$J$2:$L$3,3,TRUE)</f>
        <v>10.42</v>
      </c>
      <c r="L707" s="57">
        <f t="shared" si="61"/>
        <v>2</v>
      </c>
      <c r="M707" s="57" t="s">
        <v>44</v>
      </c>
    </row>
    <row r="708" spans="1:29" x14ac:dyDescent="0.25">
      <c r="A708" s="85">
        <v>41127</v>
      </c>
      <c r="B708" s="1">
        <v>0.56515046296296301</v>
      </c>
      <c r="C708" s="91">
        <f t="shared" si="60"/>
        <v>41127.565150462964</v>
      </c>
      <c r="D708" s="56" t="s">
        <v>16</v>
      </c>
      <c r="E708" s="82">
        <v>1</v>
      </c>
      <c r="F708" s="82">
        <v>2.11</v>
      </c>
      <c r="G708" s="82">
        <v>80.3</v>
      </c>
      <c r="H708" s="82">
        <v>1</v>
      </c>
      <c r="I708" s="82">
        <v>2</v>
      </c>
      <c r="J708" s="57">
        <f>VLOOKUP(I708,'Stratification Schemes'!$J$2:$L$3,2,TRUE)</f>
        <v>9.59</v>
      </c>
      <c r="K708" s="57">
        <f>VLOOKUP(I708,'Stratification Schemes'!$J$2:$L$3,3,TRUE)</f>
        <v>10.42</v>
      </c>
      <c r="L708" s="57">
        <f t="shared" si="61"/>
        <v>2</v>
      </c>
      <c r="M708" s="57" t="s">
        <v>44</v>
      </c>
      <c r="AB708" s="51"/>
    </row>
    <row r="709" spans="1:29" x14ac:dyDescent="0.25">
      <c r="A709" s="85">
        <v>41127</v>
      </c>
      <c r="B709" s="1">
        <v>0.56597222222222221</v>
      </c>
      <c r="C709" s="91">
        <f t="shared" si="60"/>
        <v>41127.565972222219</v>
      </c>
      <c r="D709" s="56" t="s">
        <v>16</v>
      </c>
      <c r="E709" s="82">
        <v>1</v>
      </c>
      <c r="F709" s="82">
        <v>4.7</v>
      </c>
      <c r="G709" s="82">
        <v>39</v>
      </c>
      <c r="H709" s="82">
        <v>1</v>
      </c>
      <c r="I709" s="82">
        <v>2</v>
      </c>
      <c r="J709" s="57">
        <f>VLOOKUP(I709,'Stratification Schemes'!$J$2:$L$3,2,TRUE)</f>
        <v>9.59</v>
      </c>
      <c r="K709" s="57">
        <f>VLOOKUP(I709,'Stratification Schemes'!$J$2:$L$3,3,TRUE)</f>
        <v>10.42</v>
      </c>
      <c r="L709" s="57">
        <f t="shared" si="61"/>
        <v>2</v>
      </c>
      <c r="M709" s="57" t="s">
        <v>44</v>
      </c>
    </row>
    <row r="710" spans="1:29" x14ac:dyDescent="0.25">
      <c r="A710" s="85">
        <v>41127</v>
      </c>
      <c r="B710" s="1">
        <v>0.56708333333333327</v>
      </c>
      <c r="C710" s="91">
        <f t="shared" si="60"/>
        <v>41127.567083333335</v>
      </c>
      <c r="D710" s="56" t="s">
        <v>16</v>
      </c>
      <c r="E710" s="82">
        <v>1</v>
      </c>
      <c r="F710" s="82">
        <v>2.4900000000000002</v>
      </c>
      <c r="G710" s="82">
        <v>83</v>
      </c>
      <c r="H710" s="82">
        <v>1</v>
      </c>
      <c r="I710" s="82">
        <v>2</v>
      </c>
      <c r="J710" s="57">
        <f>VLOOKUP(I710,'Stratification Schemes'!$J$2:$L$3,2,TRUE)</f>
        <v>9.59</v>
      </c>
      <c r="K710" s="57">
        <f>VLOOKUP(I710,'Stratification Schemes'!$J$2:$L$3,3,TRUE)</f>
        <v>10.42</v>
      </c>
      <c r="L710" s="57">
        <f t="shared" si="61"/>
        <v>2</v>
      </c>
      <c r="M710" s="57" t="s">
        <v>44</v>
      </c>
      <c r="R710" s="50"/>
      <c r="S710" s="50"/>
    </row>
    <row r="711" spans="1:29" x14ac:dyDescent="0.25">
      <c r="A711" s="85">
        <v>41127</v>
      </c>
      <c r="B711" s="1">
        <v>0.57105324074074071</v>
      </c>
      <c r="C711" s="91">
        <f t="shared" si="60"/>
        <v>41127.571053240739</v>
      </c>
      <c r="D711" s="56" t="s">
        <v>16</v>
      </c>
      <c r="E711" s="82">
        <v>1</v>
      </c>
      <c r="F711" s="82">
        <v>0</v>
      </c>
      <c r="G711" s="82">
        <v>91.6</v>
      </c>
      <c r="H711" s="82">
        <v>1</v>
      </c>
      <c r="I711" s="82">
        <v>2</v>
      </c>
      <c r="J711" s="57">
        <f>VLOOKUP(I711,'Stratification Schemes'!$J$2:$L$3,2,TRUE)</f>
        <v>9.59</v>
      </c>
      <c r="K711" s="57">
        <f>VLOOKUP(I711,'Stratification Schemes'!$J$2:$L$3,3,TRUE)</f>
        <v>10.42</v>
      </c>
      <c r="L711" s="57">
        <f t="shared" si="61"/>
        <v>2</v>
      </c>
      <c r="M711" s="57" t="s">
        <v>44</v>
      </c>
      <c r="R711" s="50"/>
      <c r="S711" s="50"/>
    </row>
    <row r="712" spans="1:29" x14ac:dyDescent="0.25">
      <c r="A712" s="85">
        <v>41127</v>
      </c>
      <c r="B712" s="1">
        <v>0.5886689814814815</v>
      </c>
      <c r="C712" s="91">
        <f t="shared" si="60"/>
        <v>41127.58866898148</v>
      </c>
      <c r="D712" s="56" t="s">
        <v>16</v>
      </c>
      <c r="E712" s="82">
        <v>1</v>
      </c>
      <c r="F712" s="82">
        <v>2.46</v>
      </c>
      <c r="G712" s="82">
        <v>77.400000000000006</v>
      </c>
      <c r="H712" s="82">
        <v>1</v>
      </c>
      <c r="I712" s="82">
        <v>2</v>
      </c>
      <c r="J712" s="57">
        <f>VLOOKUP(I712,'Stratification Schemes'!$J$2:$L$3,2,TRUE)</f>
        <v>9.59</v>
      </c>
      <c r="K712" s="57">
        <f>VLOOKUP(I712,'Stratification Schemes'!$J$2:$L$3,3,TRUE)</f>
        <v>10.42</v>
      </c>
      <c r="L712" s="57">
        <f t="shared" si="61"/>
        <v>2</v>
      </c>
      <c r="M712" s="57" t="s">
        <v>44</v>
      </c>
    </row>
    <row r="713" spans="1:29" x14ac:dyDescent="0.25">
      <c r="A713" s="85">
        <v>41127</v>
      </c>
      <c r="B713" s="1">
        <v>0.59163194444444445</v>
      </c>
      <c r="C713" s="91">
        <f t="shared" si="60"/>
        <v>41127.591631944444</v>
      </c>
      <c r="D713" s="56" t="s">
        <v>16</v>
      </c>
      <c r="E713" s="82">
        <v>1</v>
      </c>
      <c r="F713" s="82">
        <v>1.99</v>
      </c>
      <c r="G713" s="82">
        <v>110.4</v>
      </c>
      <c r="H713" s="82">
        <v>1</v>
      </c>
      <c r="I713" s="82">
        <v>2</v>
      </c>
      <c r="J713" s="57">
        <f>VLOOKUP(I713,'Stratification Schemes'!$J$2:$L$3,2,TRUE)</f>
        <v>9.59</v>
      </c>
      <c r="K713" s="57">
        <f>VLOOKUP(I713,'Stratification Schemes'!$J$2:$L$3,3,TRUE)</f>
        <v>10.42</v>
      </c>
      <c r="L713" s="57">
        <f t="shared" si="61"/>
        <v>2</v>
      </c>
      <c r="M713" s="57" t="s">
        <v>44</v>
      </c>
      <c r="AC713" s="51"/>
    </row>
    <row r="714" spans="1:29" x14ac:dyDescent="0.25">
      <c r="A714" s="85">
        <v>41127</v>
      </c>
      <c r="B714" s="1">
        <v>0.59212962962962956</v>
      </c>
      <c r="C714" s="91">
        <f t="shared" si="60"/>
        <v>41127.592129629629</v>
      </c>
      <c r="D714" s="56" t="s">
        <v>16</v>
      </c>
      <c r="E714" s="82">
        <v>1</v>
      </c>
      <c r="F714" s="82">
        <v>1.73</v>
      </c>
      <c r="G714" s="82">
        <v>65.599999999999994</v>
      </c>
      <c r="H714" s="82">
        <v>1</v>
      </c>
      <c r="I714" s="82">
        <v>2</v>
      </c>
      <c r="J714" s="57">
        <f>VLOOKUP(I714,'Stratification Schemes'!$J$2:$L$3,2,TRUE)</f>
        <v>9.59</v>
      </c>
      <c r="K714" s="57">
        <f>VLOOKUP(I714,'Stratification Schemes'!$J$2:$L$3,3,TRUE)</f>
        <v>10.42</v>
      </c>
      <c r="L714" s="57">
        <f t="shared" si="61"/>
        <v>2</v>
      </c>
      <c r="M714" s="57" t="s">
        <v>44</v>
      </c>
    </row>
    <row r="715" spans="1:29" x14ac:dyDescent="0.25">
      <c r="A715" s="85">
        <v>41127</v>
      </c>
      <c r="B715" s="1">
        <v>0.59348379629629633</v>
      </c>
      <c r="C715" s="91">
        <f t="shared" si="60"/>
        <v>41127.5934837963</v>
      </c>
      <c r="D715" s="56" t="s">
        <v>16</v>
      </c>
      <c r="E715" s="82">
        <v>1</v>
      </c>
      <c r="F715" s="82">
        <v>1.78</v>
      </c>
      <c r="G715" s="82">
        <v>96.1</v>
      </c>
      <c r="H715" s="82">
        <v>1</v>
      </c>
      <c r="I715" s="82">
        <v>2</v>
      </c>
      <c r="J715" s="57">
        <f>VLOOKUP(I715,'Stratification Schemes'!$J$2:$L$3,2,TRUE)</f>
        <v>9.59</v>
      </c>
      <c r="K715" s="57">
        <f>VLOOKUP(I715,'Stratification Schemes'!$J$2:$L$3,3,TRUE)</f>
        <v>10.42</v>
      </c>
      <c r="L715" s="57">
        <f t="shared" si="61"/>
        <v>2</v>
      </c>
      <c r="M715" s="57" t="s">
        <v>44</v>
      </c>
      <c r="R715" s="50"/>
      <c r="S715" s="50"/>
    </row>
    <row r="716" spans="1:29" x14ac:dyDescent="0.25">
      <c r="A716" s="85">
        <v>41127</v>
      </c>
      <c r="B716" s="1">
        <v>0.60726851851851849</v>
      </c>
      <c r="C716" s="91">
        <f t="shared" si="60"/>
        <v>41127.607268518521</v>
      </c>
      <c r="D716" s="56" t="s">
        <v>16</v>
      </c>
      <c r="E716" s="82">
        <v>1</v>
      </c>
      <c r="F716" s="82">
        <v>5.71</v>
      </c>
      <c r="G716" s="82">
        <v>60.2</v>
      </c>
      <c r="H716" s="82">
        <v>1</v>
      </c>
      <c r="I716" s="82">
        <v>2</v>
      </c>
      <c r="J716" s="57">
        <f>VLOOKUP(I716,'Stratification Schemes'!$J$2:$L$3,2,TRUE)</f>
        <v>9.59</v>
      </c>
      <c r="K716" s="57">
        <f>VLOOKUP(I716,'Stratification Schemes'!$J$2:$L$3,3,TRUE)</f>
        <v>10.42</v>
      </c>
      <c r="L716" s="57">
        <f t="shared" si="61"/>
        <v>2</v>
      </c>
      <c r="M716" s="57" t="s">
        <v>44</v>
      </c>
      <c r="R716" s="50"/>
      <c r="S716" s="50"/>
    </row>
    <row r="717" spans="1:29" x14ac:dyDescent="0.25">
      <c r="A717" s="85">
        <v>41127</v>
      </c>
      <c r="B717" s="1">
        <v>0.61380787037037032</v>
      </c>
      <c r="C717" s="91">
        <f t="shared" si="60"/>
        <v>41127.613807870373</v>
      </c>
      <c r="D717" s="56" t="s">
        <v>16</v>
      </c>
      <c r="E717" s="82">
        <v>1</v>
      </c>
      <c r="F717" s="82">
        <v>5.08</v>
      </c>
      <c r="G717" s="82">
        <v>73</v>
      </c>
      <c r="H717" s="82">
        <v>1</v>
      </c>
      <c r="I717" s="82">
        <v>2</v>
      </c>
      <c r="J717" s="57">
        <f>VLOOKUP(I717,'Stratification Schemes'!$J$2:$L$3,2,TRUE)</f>
        <v>9.59</v>
      </c>
      <c r="K717" s="57">
        <f>VLOOKUP(I717,'Stratification Schemes'!$J$2:$L$3,3,TRUE)</f>
        <v>10.42</v>
      </c>
      <c r="L717" s="57">
        <f t="shared" si="61"/>
        <v>2</v>
      </c>
      <c r="M717" s="57" t="s">
        <v>44</v>
      </c>
    </row>
    <row r="718" spans="1:29" x14ac:dyDescent="0.25">
      <c r="A718" s="85">
        <v>41127</v>
      </c>
      <c r="B718" s="1">
        <v>0.61434027777777778</v>
      </c>
      <c r="C718" s="91">
        <f t="shared" si="60"/>
        <v>41127.614340277774</v>
      </c>
      <c r="D718" s="56" t="s">
        <v>16</v>
      </c>
      <c r="E718" s="82">
        <v>1</v>
      </c>
      <c r="F718" s="82">
        <v>2.97</v>
      </c>
      <c r="G718" s="82">
        <v>84.1</v>
      </c>
      <c r="H718" s="82">
        <v>1</v>
      </c>
      <c r="I718" s="82">
        <v>2</v>
      </c>
      <c r="J718" s="57">
        <f>VLOOKUP(I718,'Stratification Schemes'!$J$2:$L$3,2,TRUE)</f>
        <v>9.59</v>
      </c>
      <c r="K718" s="57">
        <f>VLOOKUP(I718,'Stratification Schemes'!$J$2:$L$3,3,TRUE)</f>
        <v>10.42</v>
      </c>
      <c r="L718" s="57">
        <f t="shared" si="61"/>
        <v>2</v>
      </c>
      <c r="M718" s="57" t="s">
        <v>44</v>
      </c>
      <c r="AC718" s="51"/>
    </row>
    <row r="719" spans="1:29" x14ac:dyDescent="0.25">
      <c r="A719" s="85">
        <v>41127</v>
      </c>
      <c r="B719" s="1">
        <v>0.62991898148148151</v>
      </c>
      <c r="C719" s="91">
        <f t="shared" si="60"/>
        <v>41127.629918981482</v>
      </c>
      <c r="D719" s="56" t="s">
        <v>16</v>
      </c>
      <c r="E719" s="82">
        <v>1</v>
      </c>
      <c r="F719" s="82">
        <v>2.4300000000000002</v>
      </c>
      <c r="G719" s="82">
        <v>85.2</v>
      </c>
      <c r="H719" s="82">
        <v>1</v>
      </c>
      <c r="I719" s="82">
        <v>2</v>
      </c>
      <c r="J719" s="57">
        <f>VLOOKUP(I719,'Stratification Schemes'!$J$2:$L$3,2,TRUE)</f>
        <v>9.59</v>
      </c>
      <c r="K719" s="57">
        <f>VLOOKUP(I719,'Stratification Schemes'!$J$2:$L$3,3,TRUE)</f>
        <v>10.42</v>
      </c>
      <c r="L719" s="57">
        <f t="shared" si="61"/>
        <v>2</v>
      </c>
      <c r="M719" s="57" t="s">
        <v>44</v>
      </c>
    </row>
    <row r="720" spans="1:29" x14ac:dyDescent="0.25">
      <c r="A720" s="85">
        <v>41127</v>
      </c>
      <c r="B720" s="1">
        <v>0.64796296296296296</v>
      </c>
      <c r="C720" s="91">
        <f t="shared" si="60"/>
        <v>41127.647962962961</v>
      </c>
      <c r="D720" s="56" t="s">
        <v>16</v>
      </c>
      <c r="E720" s="82">
        <v>1</v>
      </c>
      <c r="F720" s="82">
        <v>2.7</v>
      </c>
      <c r="G720" s="82">
        <v>91.7</v>
      </c>
      <c r="H720" s="82">
        <v>1</v>
      </c>
      <c r="I720" s="82">
        <v>2</v>
      </c>
      <c r="J720" s="57">
        <f>VLOOKUP(I720,'Stratification Schemes'!$J$2:$L$3,2,TRUE)</f>
        <v>9.59</v>
      </c>
      <c r="K720" s="57">
        <f>VLOOKUP(I720,'Stratification Schemes'!$J$2:$L$3,3,TRUE)</f>
        <v>10.42</v>
      </c>
      <c r="L720" s="57">
        <f t="shared" si="61"/>
        <v>2</v>
      </c>
      <c r="M720" s="57" t="s">
        <v>44</v>
      </c>
      <c r="R720" s="50"/>
      <c r="S720" s="50"/>
    </row>
    <row r="721" spans="1:29" x14ac:dyDescent="0.25">
      <c r="A721" s="85">
        <v>41127</v>
      </c>
      <c r="B721" s="1">
        <v>0.64956018518518521</v>
      </c>
      <c r="C721" s="91">
        <f t="shared" si="60"/>
        <v>41127.649560185186</v>
      </c>
      <c r="D721" s="56" t="s">
        <v>16</v>
      </c>
      <c r="E721" s="82">
        <v>1</v>
      </c>
      <c r="F721" s="82">
        <v>2.0299999999999998</v>
      </c>
      <c r="G721" s="82">
        <v>111.9</v>
      </c>
      <c r="H721" s="82">
        <v>1</v>
      </c>
      <c r="I721" s="82">
        <v>2</v>
      </c>
      <c r="J721" s="57">
        <f>VLOOKUP(I721,'Stratification Schemes'!$J$2:$L$3,2,TRUE)</f>
        <v>9.59</v>
      </c>
      <c r="K721" s="57">
        <f>VLOOKUP(I721,'Stratification Schemes'!$J$2:$L$3,3,TRUE)</f>
        <v>10.42</v>
      </c>
      <c r="L721" s="57">
        <f t="shared" si="61"/>
        <v>2</v>
      </c>
      <c r="M721" s="57" t="s">
        <v>44</v>
      </c>
      <c r="R721" s="50"/>
      <c r="S721" s="50"/>
    </row>
    <row r="722" spans="1:29" x14ac:dyDescent="0.25">
      <c r="A722" s="85">
        <v>41127</v>
      </c>
      <c r="B722" s="1">
        <v>0.67045138888888889</v>
      </c>
      <c r="C722" s="91">
        <f t="shared" si="60"/>
        <v>41127.670451388891</v>
      </c>
      <c r="D722" s="56" t="s">
        <v>16</v>
      </c>
      <c r="E722" s="82">
        <v>1</v>
      </c>
      <c r="F722" s="82">
        <v>2.81</v>
      </c>
      <c r="G722" s="82">
        <v>68.5</v>
      </c>
      <c r="H722" s="82">
        <v>1</v>
      </c>
      <c r="I722" s="82">
        <v>2</v>
      </c>
      <c r="J722" s="57">
        <f>VLOOKUP(I722,'Stratification Schemes'!$J$2:$L$3,2,TRUE)</f>
        <v>9.59</v>
      </c>
      <c r="K722" s="57">
        <f>VLOOKUP(I722,'Stratification Schemes'!$J$2:$L$3,3,TRUE)</f>
        <v>10.42</v>
      </c>
      <c r="L722" s="57">
        <f t="shared" si="61"/>
        <v>2</v>
      </c>
      <c r="M722" s="57" t="s">
        <v>44</v>
      </c>
    </row>
    <row r="723" spans="1:29" x14ac:dyDescent="0.25">
      <c r="A723" s="85">
        <v>41127</v>
      </c>
      <c r="B723" s="1">
        <v>0.70836805555555549</v>
      </c>
      <c r="C723" s="91">
        <f t="shared" si="60"/>
        <v>41127.708368055559</v>
      </c>
      <c r="D723" s="56" t="s">
        <v>16</v>
      </c>
      <c r="E723" s="82">
        <v>1</v>
      </c>
      <c r="F723" s="82">
        <v>2.71</v>
      </c>
      <c r="G723" s="82">
        <v>88.6</v>
      </c>
      <c r="H723" s="82">
        <v>1</v>
      </c>
      <c r="I723" s="82">
        <v>2</v>
      </c>
      <c r="J723" s="57">
        <f>VLOOKUP(I723,'Stratification Schemes'!$J$2:$L$3,2,TRUE)</f>
        <v>9.59</v>
      </c>
      <c r="K723" s="57">
        <f>VLOOKUP(I723,'Stratification Schemes'!$J$2:$L$3,3,TRUE)</f>
        <v>10.42</v>
      </c>
      <c r="L723" s="57">
        <f t="shared" si="61"/>
        <v>2</v>
      </c>
      <c r="M723" s="57" t="s">
        <v>44</v>
      </c>
      <c r="AC723" s="51"/>
    </row>
    <row r="724" spans="1:29" x14ac:dyDescent="0.25">
      <c r="A724" s="85">
        <v>41127</v>
      </c>
      <c r="B724" s="1">
        <v>0.70848379629629632</v>
      </c>
      <c r="C724" s="91">
        <f t="shared" si="60"/>
        <v>41127.708483796298</v>
      </c>
      <c r="D724" s="56" t="s">
        <v>16</v>
      </c>
      <c r="E724" s="82">
        <v>1</v>
      </c>
      <c r="F724" s="82">
        <v>2.1800000000000002</v>
      </c>
      <c r="G724" s="82">
        <v>43.3</v>
      </c>
      <c r="H724" s="82">
        <v>1</v>
      </c>
      <c r="I724" s="82">
        <v>2</v>
      </c>
      <c r="J724" s="57">
        <f>VLOOKUP(I724,'Stratification Schemes'!$J$2:$L$3,2,TRUE)</f>
        <v>9.59</v>
      </c>
      <c r="K724" s="57">
        <f>VLOOKUP(I724,'Stratification Schemes'!$J$2:$L$3,3,TRUE)</f>
        <v>10.42</v>
      </c>
      <c r="L724" s="57">
        <f t="shared" si="61"/>
        <v>2</v>
      </c>
      <c r="M724" s="57" t="s">
        <v>44</v>
      </c>
    </row>
    <row r="725" spans="1:29" x14ac:dyDescent="0.25">
      <c r="A725" s="85">
        <v>41127</v>
      </c>
      <c r="B725" s="1">
        <v>0.70879629629629637</v>
      </c>
      <c r="C725" s="91">
        <f t="shared" si="60"/>
        <v>41127.708796296298</v>
      </c>
      <c r="D725" s="56" t="s">
        <v>16</v>
      </c>
      <c r="E725" s="82">
        <v>1</v>
      </c>
      <c r="F725" s="82">
        <v>9.6199999999999992</v>
      </c>
      <c r="G725" s="82">
        <v>77.3</v>
      </c>
      <c r="H725" s="82">
        <v>1</v>
      </c>
      <c r="I725" s="82">
        <v>2</v>
      </c>
      <c r="J725" s="57">
        <f>VLOOKUP(I725,'Stratification Schemes'!$J$2:$L$3,2,TRUE)</f>
        <v>9.59</v>
      </c>
      <c r="K725" s="57">
        <f>VLOOKUP(I725,'Stratification Schemes'!$J$2:$L$3,3,TRUE)</f>
        <v>10.42</v>
      </c>
      <c r="L725" s="57">
        <f t="shared" si="61"/>
        <v>1</v>
      </c>
      <c r="M725" s="57" t="s">
        <v>44</v>
      </c>
      <c r="R725" s="50"/>
      <c r="S725" s="50"/>
    </row>
    <row r="726" spans="1:29" x14ac:dyDescent="0.25">
      <c r="A726" s="85">
        <v>41127</v>
      </c>
      <c r="B726" s="1">
        <v>0.71554398148148157</v>
      </c>
      <c r="C726" s="91">
        <f t="shared" si="60"/>
        <v>41127.715543981481</v>
      </c>
      <c r="D726" s="56" t="s">
        <v>16</v>
      </c>
      <c r="E726" s="82">
        <v>1</v>
      </c>
      <c r="F726" s="82">
        <v>2.08</v>
      </c>
      <c r="G726" s="82">
        <v>87.9</v>
      </c>
      <c r="H726" s="82">
        <v>1</v>
      </c>
      <c r="I726" s="82">
        <v>2</v>
      </c>
      <c r="J726" s="57">
        <f>VLOOKUP(I726,'Stratification Schemes'!$J$2:$L$3,2,TRUE)</f>
        <v>9.59</v>
      </c>
      <c r="K726" s="57">
        <f>VLOOKUP(I726,'Stratification Schemes'!$J$2:$L$3,3,TRUE)</f>
        <v>10.42</v>
      </c>
      <c r="L726" s="57">
        <f t="shared" si="61"/>
        <v>2</v>
      </c>
      <c r="M726" s="57" t="s">
        <v>44</v>
      </c>
      <c r="R726" s="50"/>
      <c r="S726" s="50"/>
    </row>
    <row r="727" spans="1:29" x14ac:dyDescent="0.25">
      <c r="A727" s="85">
        <v>41127</v>
      </c>
      <c r="B727" s="1">
        <v>0.71575231481481483</v>
      </c>
      <c r="C727" s="91">
        <f t="shared" si="60"/>
        <v>41127.715752314813</v>
      </c>
      <c r="D727" s="56" t="s">
        <v>16</v>
      </c>
      <c r="E727" s="82">
        <v>1</v>
      </c>
      <c r="F727" s="82">
        <v>2.13</v>
      </c>
      <c r="G727" s="82">
        <v>59.2</v>
      </c>
      <c r="H727" s="82">
        <v>1</v>
      </c>
      <c r="I727" s="82">
        <v>2</v>
      </c>
      <c r="J727" s="57">
        <f>VLOOKUP(I727,'Stratification Schemes'!$J$2:$L$3,2,TRUE)</f>
        <v>9.59</v>
      </c>
      <c r="K727" s="57">
        <f>VLOOKUP(I727,'Stratification Schemes'!$J$2:$L$3,3,TRUE)</f>
        <v>10.42</v>
      </c>
      <c r="L727" s="57">
        <f t="shared" si="61"/>
        <v>2</v>
      </c>
      <c r="M727" s="57" t="s">
        <v>44</v>
      </c>
    </row>
    <row r="728" spans="1:29" x14ac:dyDescent="0.25">
      <c r="A728" s="85">
        <v>41127</v>
      </c>
      <c r="B728" s="1">
        <v>0.71748842592592599</v>
      </c>
      <c r="C728" s="91">
        <f t="shared" si="60"/>
        <v>41127.717488425929</v>
      </c>
      <c r="D728" s="56" t="s">
        <v>16</v>
      </c>
      <c r="E728" s="82">
        <v>1</v>
      </c>
      <c r="F728" s="82">
        <v>2.08</v>
      </c>
      <c r="G728" s="82">
        <v>77.599999999999994</v>
      </c>
      <c r="H728" s="82">
        <v>1</v>
      </c>
      <c r="I728" s="82">
        <v>2</v>
      </c>
      <c r="J728" s="57">
        <f>VLOOKUP(I728,'Stratification Schemes'!$J$2:$L$3,2,TRUE)</f>
        <v>9.59</v>
      </c>
      <c r="K728" s="57">
        <f>VLOOKUP(I728,'Stratification Schemes'!$J$2:$L$3,3,TRUE)</f>
        <v>10.42</v>
      </c>
      <c r="L728" s="57">
        <f t="shared" si="61"/>
        <v>2</v>
      </c>
      <c r="M728" s="57" t="s">
        <v>44</v>
      </c>
      <c r="AC728" s="51"/>
    </row>
    <row r="729" spans="1:29" x14ac:dyDescent="0.25">
      <c r="A729" s="85">
        <v>41127</v>
      </c>
      <c r="B729" s="1">
        <v>0.71851851851851845</v>
      </c>
      <c r="C729" s="91">
        <f t="shared" si="60"/>
        <v>41127.718518518515</v>
      </c>
      <c r="D729" s="56" t="s">
        <v>16</v>
      </c>
      <c r="E729" s="82">
        <v>1</v>
      </c>
      <c r="F729" s="82">
        <v>2.0699999999999998</v>
      </c>
      <c r="G729" s="82">
        <v>99.6</v>
      </c>
      <c r="H729" s="82">
        <v>1</v>
      </c>
      <c r="I729" s="82">
        <v>2</v>
      </c>
      <c r="J729" s="57">
        <f>VLOOKUP(I729,'Stratification Schemes'!$J$2:$L$3,2,TRUE)</f>
        <v>9.59</v>
      </c>
      <c r="K729" s="57">
        <f>VLOOKUP(I729,'Stratification Schemes'!$J$2:$L$3,3,TRUE)</f>
        <v>10.42</v>
      </c>
      <c r="L729" s="57">
        <f t="shared" si="61"/>
        <v>2</v>
      </c>
      <c r="M729" s="57" t="s">
        <v>44</v>
      </c>
    </row>
    <row r="730" spans="1:29" x14ac:dyDescent="0.25">
      <c r="A730" s="85">
        <v>41127</v>
      </c>
      <c r="B730" s="1">
        <v>0.73457175925925933</v>
      </c>
      <c r="C730" s="91">
        <f t="shared" si="60"/>
        <v>41127.734571759262</v>
      </c>
      <c r="D730" s="56" t="s">
        <v>16</v>
      </c>
      <c r="E730" s="82">
        <v>1</v>
      </c>
      <c r="F730" s="82">
        <v>2.2400000000000002</v>
      </c>
      <c r="G730" s="82">
        <v>86.7</v>
      </c>
      <c r="H730" s="82">
        <v>1</v>
      </c>
      <c r="I730" s="82">
        <v>2</v>
      </c>
      <c r="J730" s="57">
        <f>VLOOKUP(I730,'Stratification Schemes'!$J$2:$L$3,2,TRUE)</f>
        <v>9.59</v>
      </c>
      <c r="K730" s="57">
        <f>VLOOKUP(I730,'Stratification Schemes'!$J$2:$L$3,3,TRUE)</f>
        <v>10.42</v>
      </c>
      <c r="L730" s="57">
        <f t="shared" si="61"/>
        <v>2</v>
      </c>
      <c r="M730" s="57" t="s">
        <v>44</v>
      </c>
      <c r="R730" s="50"/>
      <c r="S730" s="50"/>
    </row>
    <row r="731" spans="1:29" x14ac:dyDescent="0.25">
      <c r="A731" s="85">
        <v>41127</v>
      </c>
      <c r="B731" s="1">
        <v>0.73693287037037036</v>
      </c>
      <c r="C731" s="91">
        <f t="shared" si="60"/>
        <v>41127.736932870372</v>
      </c>
      <c r="D731" s="56" t="s">
        <v>16</v>
      </c>
      <c r="E731" s="82">
        <v>1</v>
      </c>
      <c r="F731" s="82">
        <v>1.72</v>
      </c>
      <c r="G731" s="82">
        <v>73.2</v>
      </c>
      <c r="H731" s="82">
        <v>1</v>
      </c>
      <c r="I731" s="82">
        <v>2</v>
      </c>
      <c r="J731" s="57">
        <f>VLOOKUP(I731,'Stratification Schemes'!$J$2:$L$3,2,TRUE)</f>
        <v>9.59</v>
      </c>
      <c r="K731" s="57">
        <f>VLOOKUP(I731,'Stratification Schemes'!$J$2:$L$3,3,TRUE)</f>
        <v>10.42</v>
      </c>
      <c r="L731" s="57">
        <f t="shared" si="61"/>
        <v>2</v>
      </c>
      <c r="M731" s="57" t="s">
        <v>44</v>
      </c>
      <c r="R731" s="50"/>
      <c r="S731" s="50"/>
    </row>
    <row r="732" spans="1:29" x14ac:dyDescent="0.25">
      <c r="A732" s="85">
        <v>41127</v>
      </c>
      <c r="B732" s="1">
        <v>0.73709490740740735</v>
      </c>
      <c r="C732" s="91">
        <f t="shared" si="60"/>
        <v>41127.73709490741</v>
      </c>
      <c r="D732" s="56" t="s">
        <v>16</v>
      </c>
      <c r="E732" s="82">
        <v>1</v>
      </c>
      <c r="F732" s="82">
        <v>2.09</v>
      </c>
      <c r="G732" s="82">
        <v>76.2</v>
      </c>
      <c r="H732" s="82">
        <v>1</v>
      </c>
      <c r="I732" s="82">
        <v>2</v>
      </c>
      <c r="J732" s="57">
        <f>VLOOKUP(I732,'Stratification Schemes'!$J$2:$L$3,2,TRUE)</f>
        <v>9.59</v>
      </c>
      <c r="K732" s="57">
        <f>VLOOKUP(I732,'Stratification Schemes'!$J$2:$L$3,3,TRUE)</f>
        <v>10.42</v>
      </c>
      <c r="L732" s="57">
        <f t="shared" si="61"/>
        <v>2</v>
      </c>
      <c r="M732" s="57" t="s">
        <v>44</v>
      </c>
    </row>
    <row r="733" spans="1:29" x14ac:dyDescent="0.25">
      <c r="A733" s="85">
        <v>41127</v>
      </c>
      <c r="B733" s="1">
        <v>0.73773148148148149</v>
      </c>
      <c r="C733" s="91">
        <f t="shared" si="60"/>
        <v>41127.73773148148</v>
      </c>
      <c r="D733" s="56" t="s">
        <v>16</v>
      </c>
      <c r="E733" s="82">
        <v>1</v>
      </c>
      <c r="F733" s="82">
        <v>1.97</v>
      </c>
      <c r="G733" s="82">
        <v>82.4</v>
      </c>
      <c r="H733" s="82">
        <v>1</v>
      </c>
      <c r="I733" s="82">
        <v>2</v>
      </c>
      <c r="J733" s="57">
        <f>VLOOKUP(I733,'Stratification Schemes'!$J$2:$L$3,2,TRUE)</f>
        <v>9.59</v>
      </c>
      <c r="K733" s="57">
        <f>VLOOKUP(I733,'Stratification Schemes'!$J$2:$L$3,3,TRUE)</f>
        <v>10.42</v>
      </c>
      <c r="L733" s="57">
        <f t="shared" si="61"/>
        <v>2</v>
      </c>
      <c r="M733" s="57" t="s">
        <v>44</v>
      </c>
      <c r="AC733" s="51"/>
    </row>
    <row r="734" spans="1:29" x14ac:dyDescent="0.25">
      <c r="A734" s="85">
        <v>41127</v>
      </c>
      <c r="B734" s="1">
        <v>0.75144675925925919</v>
      </c>
      <c r="C734" s="91">
        <f t="shared" si="60"/>
        <v>41127.751446759263</v>
      </c>
      <c r="D734" s="56" t="s">
        <v>16</v>
      </c>
      <c r="E734" s="82">
        <v>1</v>
      </c>
      <c r="F734" s="82">
        <v>1.73</v>
      </c>
      <c r="G734" s="82">
        <v>83.1</v>
      </c>
      <c r="H734" s="82">
        <v>1</v>
      </c>
      <c r="I734" s="82">
        <v>2</v>
      </c>
      <c r="J734" s="57">
        <f>VLOOKUP(I734,'Stratification Schemes'!$J$2:$L$3,2,TRUE)</f>
        <v>9.59</v>
      </c>
      <c r="K734" s="57">
        <f>VLOOKUP(I734,'Stratification Schemes'!$J$2:$L$3,3,TRUE)</f>
        <v>10.42</v>
      </c>
      <c r="L734" s="57">
        <f t="shared" si="61"/>
        <v>2</v>
      </c>
      <c r="M734" s="57" t="s">
        <v>44</v>
      </c>
    </row>
    <row r="735" spans="1:29" x14ac:dyDescent="0.25">
      <c r="A735" s="85">
        <v>41127</v>
      </c>
      <c r="B735" s="1">
        <v>0.75437500000000002</v>
      </c>
      <c r="C735" s="91">
        <f t="shared" si="60"/>
        <v>41127.754374999997</v>
      </c>
      <c r="D735" s="56" t="s">
        <v>16</v>
      </c>
      <c r="E735" s="82">
        <v>1</v>
      </c>
      <c r="F735" s="82">
        <v>1.77</v>
      </c>
      <c r="G735" s="82">
        <v>67.5</v>
      </c>
      <c r="H735" s="82">
        <v>1</v>
      </c>
      <c r="I735" s="82">
        <v>2</v>
      </c>
      <c r="J735" s="57">
        <f>VLOOKUP(I735,'Stratification Schemes'!$J$2:$L$3,2,TRUE)</f>
        <v>9.59</v>
      </c>
      <c r="K735" s="57">
        <f>VLOOKUP(I735,'Stratification Schemes'!$J$2:$L$3,3,TRUE)</f>
        <v>10.42</v>
      </c>
      <c r="L735" s="57">
        <f t="shared" si="61"/>
        <v>2</v>
      </c>
      <c r="M735" s="57" t="s">
        <v>44</v>
      </c>
      <c r="R735" s="50"/>
      <c r="S735" s="50"/>
    </row>
    <row r="736" spans="1:29" x14ac:dyDescent="0.25">
      <c r="A736" s="85">
        <v>41127</v>
      </c>
      <c r="B736" s="1">
        <v>0.75707175925925929</v>
      </c>
      <c r="C736" s="91">
        <f t="shared" si="60"/>
        <v>41127.757071759261</v>
      </c>
      <c r="D736" s="56" t="s">
        <v>16</v>
      </c>
      <c r="E736" s="82">
        <v>1</v>
      </c>
      <c r="F736" s="82">
        <v>2.0699999999999998</v>
      </c>
      <c r="G736" s="82">
        <v>118</v>
      </c>
      <c r="H736" s="82">
        <v>1</v>
      </c>
      <c r="I736" s="82">
        <v>2</v>
      </c>
      <c r="J736" s="57">
        <f>VLOOKUP(I736,'Stratification Schemes'!$J$2:$L$3,2,TRUE)</f>
        <v>9.59</v>
      </c>
      <c r="K736" s="57">
        <f>VLOOKUP(I736,'Stratification Schemes'!$J$2:$L$3,3,TRUE)</f>
        <v>10.42</v>
      </c>
      <c r="L736" s="57">
        <f t="shared" si="61"/>
        <v>2</v>
      </c>
      <c r="M736" s="57" t="s">
        <v>44</v>
      </c>
      <c r="R736" s="50"/>
      <c r="S736" s="50"/>
    </row>
    <row r="737" spans="1:29" x14ac:dyDescent="0.25">
      <c r="A737" s="85">
        <v>41127</v>
      </c>
      <c r="B737" s="1">
        <v>0.77241898148148147</v>
      </c>
      <c r="C737" s="91">
        <f t="shared" si="60"/>
        <v>41127.772418981483</v>
      </c>
      <c r="D737" s="56" t="s">
        <v>16</v>
      </c>
      <c r="E737" s="82">
        <v>1</v>
      </c>
      <c r="F737" s="82">
        <v>2.11</v>
      </c>
      <c r="G737" s="82">
        <v>79.7</v>
      </c>
      <c r="H737" s="82">
        <v>1</v>
      </c>
      <c r="I737" s="82">
        <v>2</v>
      </c>
      <c r="J737" s="57">
        <f>VLOOKUP(I737,'Stratification Schemes'!$J$2:$L$3,2,TRUE)</f>
        <v>9.59</v>
      </c>
      <c r="K737" s="57">
        <f>VLOOKUP(I737,'Stratification Schemes'!$J$2:$L$3,3,TRUE)</f>
        <v>10.42</v>
      </c>
      <c r="L737" s="57">
        <f t="shared" si="61"/>
        <v>2</v>
      </c>
      <c r="M737" s="57" t="s">
        <v>44</v>
      </c>
    </row>
    <row r="738" spans="1:29" x14ac:dyDescent="0.25">
      <c r="A738" s="85">
        <v>41127</v>
      </c>
      <c r="B738" s="1">
        <v>0.77364583333333325</v>
      </c>
      <c r="C738" s="91">
        <f t="shared" si="60"/>
        <v>41127.773645833331</v>
      </c>
      <c r="D738" s="56" t="s">
        <v>16</v>
      </c>
      <c r="E738" s="82">
        <v>1</v>
      </c>
      <c r="F738" s="82">
        <v>2.02</v>
      </c>
      <c r="G738" s="82">
        <v>80.7</v>
      </c>
      <c r="H738" s="82">
        <v>1</v>
      </c>
      <c r="I738" s="82">
        <v>2</v>
      </c>
      <c r="J738" s="57">
        <f>VLOOKUP(I738,'Stratification Schemes'!$J$2:$L$3,2,TRUE)</f>
        <v>9.59</v>
      </c>
      <c r="K738" s="57">
        <f>VLOOKUP(I738,'Stratification Schemes'!$J$2:$L$3,3,TRUE)</f>
        <v>10.42</v>
      </c>
      <c r="L738" s="57">
        <f t="shared" si="61"/>
        <v>2</v>
      </c>
      <c r="M738" s="57" t="s">
        <v>44</v>
      </c>
      <c r="AC738" s="51"/>
    </row>
    <row r="739" spans="1:29" x14ac:dyDescent="0.25">
      <c r="A739" s="85">
        <v>41127</v>
      </c>
      <c r="B739" s="1">
        <v>0.77429398148148154</v>
      </c>
      <c r="C739" s="91">
        <f t="shared" si="60"/>
        <v>41127.774293981478</v>
      </c>
      <c r="D739" s="56" t="s">
        <v>16</v>
      </c>
      <c r="E739" s="82">
        <v>1</v>
      </c>
      <c r="F739" s="82">
        <v>5.83</v>
      </c>
      <c r="G739" s="82">
        <v>61</v>
      </c>
      <c r="H739" s="82">
        <v>1</v>
      </c>
      <c r="I739" s="82">
        <v>2</v>
      </c>
      <c r="J739" s="57">
        <f>VLOOKUP(I739,'Stratification Schemes'!$J$2:$L$3,2,TRUE)</f>
        <v>9.59</v>
      </c>
      <c r="K739" s="57">
        <f>VLOOKUP(I739,'Stratification Schemes'!$J$2:$L$3,3,TRUE)</f>
        <v>10.42</v>
      </c>
      <c r="L739" s="57">
        <f t="shared" si="61"/>
        <v>2</v>
      </c>
      <c r="M739" s="57" t="s">
        <v>44</v>
      </c>
    </row>
    <row r="740" spans="1:29" x14ac:dyDescent="0.25">
      <c r="A740" s="85">
        <v>41127</v>
      </c>
      <c r="B740" s="1">
        <v>0.78016203703703713</v>
      </c>
      <c r="C740" s="91">
        <f t="shared" si="60"/>
        <v>41127.780162037037</v>
      </c>
      <c r="D740" s="56" t="s">
        <v>16</v>
      </c>
      <c r="E740" s="82">
        <v>1</v>
      </c>
      <c r="F740" s="82">
        <v>1.63</v>
      </c>
      <c r="G740" s="82">
        <v>89.5</v>
      </c>
      <c r="H740" s="82">
        <v>1</v>
      </c>
      <c r="I740" s="82">
        <v>2</v>
      </c>
      <c r="J740" s="57">
        <f>VLOOKUP(I740,'Stratification Schemes'!$J$2:$L$3,2,TRUE)</f>
        <v>9.59</v>
      </c>
      <c r="K740" s="57">
        <f>VLOOKUP(I740,'Stratification Schemes'!$J$2:$L$3,3,TRUE)</f>
        <v>10.42</v>
      </c>
      <c r="L740" s="57">
        <f t="shared" si="61"/>
        <v>2</v>
      </c>
      <c r="M740" s="57" t="s">
        <v>44</v>
      </c>
      <c r="R740" s="50"/>
      <c r="S740" s="50"/>
    </row>
    <row r="741" spans="1:29" x14ac:dyDescent="0.25">
      <c r="A741" s="85">
        <v>41127</v>
      </c>
      <c r="B741" s="1">
        <v>0.81863425925925926</v>
      </c>
      <c r="C741" s="91">
        <f t="shared" si="60"/>
        <v>41127.81863425926</v>
      </c>
      <c r="D741" s="56" t="s">
        <v>16</v>
      </c>
      <c r="E741" s="82">
        <v>1</v>
      </c>
      <c r="F741" s="82">
        <v>1.93</v>
      </c>
      <c r="G741" s="82">
        <v>63</v>
      </c>
      <c r="H741" s="82">
        <v>1</v>
      </c>
      <c r="I741" s="82">
        <v>2</v>
      </c>
      <c r="J741" s="57">
        <f>VLOOKUP(I741,'Stratification Schemes'!$J$2:$L$3,2,TRUE)</f>
        <v>9.59</v>
      </c>
      <c r="K741" s="57">
        <f>VLOOKUP(I741,'Stratification Schemes'!$J$2:$L$3,3,TRUE)</f>
        <v>10.42</v>
      </c>
      <c r="L741" s="57">
        <f t="shared" si="61"/>
        <v>2</v>
      </c>
      <c r="M741" s="57" t="s">
        <v>44</v>
      </c>
      <c r="R741" s="50"/>
      <c r="S741" s="50"/>
    </row>
    <row r="742" spans="1:29" x14ac:dyDescent="0.25">
      <c r="A742" s="85">
        <v>41127</v>
      </c>
      <c r="B742" s="1">
        <v>0.81863425925925926</v>
      </c>
      <c r="C742" s="91">
        <f t="shared" si="60"/>
        <v>41127.81863425926</v>
      </c>
      <c r="D742" s="56" t="s">
        <v>16</v>
      </c>
      <c r="E742" s="82">
        <v>1</v>
      </c>
      <c r="F742" s="82">
        <v>1.76</v>
      </c>
      <c r="G742" s="82">
        <v>69.5</v>
      </c>
      <c r="H742" s="82">
        <v>1</v>
      </c>
      <c r="I742" s="82">
        <v>2</v>
      </c>
      <c r="J742" s="57">
        <f>VLOOKUP(I742,'Stratification Schemes'!$J$2:$L$3,2,TRUE)</f>
        <v>9.59</v>
      </c>
      <c r="K742" s="57">
        <f>VLOOKUP(I742,'Stratification Schemes'!$J$2:$L$3,3,TRUE)</f>
        <v>10.42</v>
      </c>
      <c r="L742" s="57">
        <f t="shared" si="61"/>
        <v>2</v>
      </c>
      <c r="M742" s="57" t="s">
        <v>44</v>
      </c>
    </row>
    <row r="743" spans="1:29" x14ac:dyDescent="0.25">
      <c r="A743" s="85">
        <v>41127</v>
      </c>
      <c r="B743" s="1">
        <v>0.82021990740740736</v>
      </c>
      <c r="C743" s="91">
        <f t="shared" si="60"/>
        <v>41127.820219907408</v>
      </c>
      <c r="D743" s="56" t="s">
        <v>16</v>
      </c>
      <c r="E743" s="82">
        <v>1</v>
      </c>
      <c r="F743" s="82">
        <v>2.2000000000000002</v>
      </c>
      <c r="G743" s="82">
        <v>83.6</v>
      </c>
      <c r="H743" s="82">
        <v>1</v>
      </c>
      <c r="I743" s="82">
        <v>2</v>
      </c>
      <c r="J743" s="57">
        <f>VLOOKUP(I743,'Stratification Schemes'!$J$2:$L$3,2,TRUE)</f>
        <v>9.59</v>
      </c>
      <c r="K743" s="57">
        <f>VLOOKUP(I743,'Stratification Schemes'!$J$2:$L$3,3,TRUE)</f>
        <v>10.42</v>
      </c>
      <c r="L743" s="57">
        <f t="shared" si="61"/>
        <v>2</v>
      </c>
      <c r="M743" s="57" t="s">
        <v>44</v>
      </c>
    </row>
    <row r="744" spans="1:29" x14ac:dyDescent="0.25">
      <c r="A744" s="85">
        <v>41127</v>
      </c>
      <c r="B744" s="1">
        <v>0.8210763888888889</v>
      </c>
      <c r="C744" s="91">
        <f t="shared" si="60"/>
        <v>41127.821076388886</v>
      </c>
      <c r="D744" s="56" t="s">
        <v>16</v>
      </c>
      <c r="E744" s="82">
        <v>1</v>
      </c>
      <c r="F744" s="82">
        <v>2.0499999999999998</v>
      </c>
      <c r="G744" s="82">
        <v>75.400000000000006</v>
      </c>
      <c r="H744" s="82">
        <v>1</v>
      </c>
      <c r="I744" s="82">
        <v>2</v>
      </c>
      <c r="J744" s="57">
        <f>VLOOKUP(I744,'Stratification Schemes'!$J$2:$L$3,2,TRUE)</f>
        <v>9.59</v>
      </c>
      <c r="K744" s="57">
        <f>VLOOKUP(I744,'Stratification Schemes'!$J$2:$L$3,3,TRUE)</f>
        <v>10.42</v>
      </c>
      <c r="L744" s="57">
        <f t="shared" si="61"/>
        <v>2</v>
      </c>
      <c r="M744" s="57" t="s">
        <v>44</v>
      </c>
    </row>
    <row r="745" spans="1:29" x14ac:dyDescent="0.25">
      <c r="A745" s="85">
        <v>41127</v>
      </c>
      <c r="B745" s="1">
        <v>0.82209490740740743</v>
      </c>
      <c r="C745" s="91">
        <f t="shared" si="60"/>
        <v>41127.822094907409</v>
      </c>
      <c r="D745" s="56" t="s">
        <v>16</v>
      </c>
      <c r="E745" s="82">
        <v>1</v>
      </c>
      <c r="F745" s="82">
        <v>2.1800000000000002</v>
      </c>
      <c r="G745" s="82">
        <v>75.599999999999994</v>
      </c>
      <c r="H745" s="82">
        <v>1</v>
      </c>
      <c r="I745" s="82">
        <v>2</v>
      </c>
      <c r="J745" s="57">
        <f>VLOOKUP(I745,'Stratification Schemes'!$J$2:$L$3,2,TRUE)</f>
        <v>9.59</v>
      </c>
      <c r="K745" s="57">
        <f>VLOOKUP(I745,'Stratification Schemes'!$J$2:$L$3,3,TRUE)</f>
        <v>10.42</v>
      </c>
      <c r="L745" s="57">
        <f t="shared" si="61"/>
        <v>2</v>
      </c>
      <c r="M745" s="57" t="s">
        <v>44</v>
      </c>
    </row>
    <row r="746" spans="1:29" x14ac:dyDescent="0.25">
      <c r="A746" s="85">
        <v>41127</v>
      </c>
      <c r="B746" s="1">
        <v>0.83957175925925931</v>
      </c>
      <c r="C746" s="91">
        <f t="shared" si="60"/>
        <v>41127.839571759258</v>
      </c>
      <c r="D746" s="56" t="s">
        <v>16</v>
      </c>
      <c r="E746" s="82">
        <v>1</v>
      </c>
      <c r="F746" s="82">
        <v>2.5299999999999998</v>
      </c>
      <c r="G746" s="82">
        <v>82</v>
      </c>
      <c r="H746" s="82">
        <v>1</v>
      </c>
      <c r="I746" s="82">
        <v>2</v>
      </c>
      <c r="J746" s="57">
        <f>VLOOKUP(I746,'Stratification Schemes'!$J$2:$L$3,2,TRUE)</f>
        <v>9.59</v>
      </c>
      <c r="K746" s="57">
        <f>VLOOKUP(I746,'Stratification Schemes'!$J$2:$L$3,3,TRUE)</f>
        <v>10.42</v>
      </c>
      <c r="L746" s="57">
        <f t="shared" si="61"/>
        <v>2</v>
      </c>
      <c r="M746" s="57" t="s">
        <v>44</v>
      </c>
    </row>
    <row r="747" spans="1:29" x14ac:dyDescent="0.25">
      <c r="A747" s="85">
        <v>41127</v>
      </c>
      <c r="B747" s="1">
        <v>0.8419212962962962</v>
      </c>
      <c r="C747" s="91">
        <f t="shared" si="60"/>
        <v>41127.841921296298</v>
      </c>
      <c r="D747" s="56" t="s">
        <v>16</v>
      </c>
      <c r="E747" s="82">
        <v>1</v>
      </c>
      <c r="F747" s="82">
        <v>8.19</v>
      </c>
      <c r="G747" s="82">
        <v>82.2</v>
      </c>
      <c r="H747" s="82">
        <v>1</v>
      </c>
      <c r="I747" s="82">
        <v>2</v>
      </c>
      <c r="J747" s="57">
        <f>VLOOKUP(I747,'Stratification Schemes'!$J$2:$L$3,2,TRUE)</f>
        <v>9.59</v>
      </c>
      <c r="K747" s="57">
        <f>VLOOKUP(I747,'Stratification Schemes'!$J$2:$L$3,3,TRUE)</f>
        <v>10.42</v>
      </c>
      <c r="L747" s="57">
        <f t="shared" si="61"/>
        <v>2</v>
      </c>
      <c r="M747" s="57" t="s">
        <v>44</v>
      </c>
    </row>
    <row r="748" spans="1:29" x14ac:dyDescent="0.25">
      <c r="A748" s="85">
        <v>41127</v>
      </c>
      <c r="B748" s="1">
        <v>0.84223379629629624</v>
      </c>
      <c r="C748" s="91">
        <f t="shared" si="60"/>
        <v>41127.842233796298</v>
      </c>
      <c r="D748" s="56" t="s">
        <v>16</v>
      </c>
      <c r="E748" s="82">
        <v>1</v>
      </c>
      <c r="F748" s="82">
        <v>3.03</v>
      </c>
      <c r="G748" s="82">
        <v>88.1</v>
      </c>
      <c r="H748" s="82">
        <v>1</v>
      </c>
      <c r="I748" s="82">
        <v>2</v>
      </c>
      <c r="J748" s="57">
        <f>VLOOKUP(I748,'Stratification Schemes'!$J$2:$L$3,2,TRUE)</f>
        <v>9.59</v>
      </c>
      <c r="K748" s="57">
        <f>VLOOKUP(I748,'Stratification Schemes'!$J$2:$L$3,3,TRUE)</f>
        <v>10.42</v>
      </c>
      <c r="L748" s="57">
        <f t="shared" si="61"/>
        <v>2</v>
      </c>
      <c r="M748" s="57" t="s">
        <v>44</v>
      </c>
    </row>
    <row r="749" spans="1:29" x14ac:dyDescent="0.25">
      <c r="A749" s="85">
        <v>41127</v>
      </c>
      <c r="B749" s="1">
        <v>0.86378472222222225</v>
      </c>
      <c r="C749" s="91">
        <f t="shared" si="60"/>
        <v>41127.86378472222</v>
      </c>
      <c r="D749" s="56" t="s">
        <v>16</v>
      </c>
      <c r="E749" s="82">
        <v>1</v>
      </c>
      <c r="F749" s="82">
        <v>3.9</v>
      </c>
      <c r="G749" s="82">
        <v>67.5</v>
      </c>
      <c r="H749" s="82">
        <v>1</v>
      </c>
      <c r="I749" s="82">
        <v>2</v>
      </c>
      <c r="J749" s="57">
        <f>VLOOKUP(I749,'Stratification Schemes'!$J$2:$L$3,2,TRUE)</f>
        <v>9.59</v>
      </c>
      <c r="K749" s="57">
        <f>VLOOKUP(I749,'Stratification Schemes'!$J$2:$L$3,3,TRUE)</f>
        <v>10.42</v>
      </c>
      <c r="L749" s="57">
        <f t="shared" si="61"/>
        <v>2</v>
      </c>
      <c r="M749" s="57" t="s">
        <v>44</v>
      </c>
    </row>
    <row r="750" spans="1:29" x14ac:dyDescent="0.25">
      <c r="A750" s="85">
        <v>41127</v>
      </c>
      <c r="B750" s="1">
        <v>0.87579861111111112</v>
      </c>
      <c r="C750" s="91">
        <f t="shared" si="60"/>
        <v>41127.875798611109</v>
      </c>
      <c r="D750" s="56" t="s">
        <v>16</v>
      </c>
      <c r="E750" s="82">
        <v>1</v>
      </c>
      <c r="F750" s="82">
        <v>2.38</v>
      </c>
      <c r="G750" s="82">
        <v>62.7</v>
      </c>
      <c r="H750" s="82">
        <v>1</v>
      </c>
      <c r="I750" s="82">
        <v>2</v>
      </c>
      <c r="J750" s="57">
        <f>VLOOKUP(I750,'Stratification Schemes'!$J$2:$L$3,2,TRUE)</f>
        <v>9.59</v>
      </c>
      <c r="K750" s="57">
        <f>VLOOKUP(I750,'Stratification Schemes'!$J$2:$L$3,3,TRUE)</f>
        <v>10.42</v>
      </c>
      <c r="L750" s="57">
        <f t="shared" si="61"/>
        <v>2</v>
      </c>
      <c r="M750" s="57" t="s">
        <v>44</v>
      </c>
    </row>
    <row r="751" spans="1:29" x14ac:dyDescent="0.25">
      <c r="A751" s="85">
        <v>41127</v>
      </c>
      <c r="B751" s="1">
        <v>0.87592592592592589</v>
      </c>
      <c r="C751" s="91">
        <f t="shared" si="60"/>
        <v>41127.875925925924</v>
      </c>
      <c r="D751" s="56" t="s">
        <v>16</v>
      </c>
      <c r="E751" s="82">
        <v>1</v>
      </c>
      <c r="F751" s="82">
        <v>2.0299999999999998</v>
      </c>
      <c r="G751" s="82">
        <v>79.099999999999994</v>
      </c>
      <c r="H751" s="82">
        <v>1</v>
      </c>
      <c r="I751" s="82">
        <v>2</v>
      </c>
      <c r="J751" s="57">
        <f>VLOOKUP(I751,'Stratification Schemes'!$J$2:$L$3,2,TRUE)</f>
        <v>9.59</v>
      </c>
      <c r="K751" s="57">
        <f>VLOOKUP(I751,'Stratification Schemes'!$J$2:$L$3,3,TRUE)</f>
        <v>10.42</v>
      </c>
      <c r="L751" s="57">
        <f t="shared" si="61"/>
        <v>2</v>
      </c>
      <c r="M751" s="57" t="s">
        <v>44</v>
      </c>
    </row>
    <row r="752" spans="1:29" x14ac:dyDescent="0.25">
      <c r="A752" s="85">
        <v>41127</v>
      </c>
      <c r="B752" s="1">
        <v>0.87876157407407407</v>
      </c>
      <c r="C752" s="91">
        <f t="shared" si="60"/>
        <v>41127.878761574073</v>
      </c>
      <c r="D752" s="56" t="s">
        <v>16</v>
      </c>
      <c r="E752" s="82">
        <v>1</v>
      </c>
      <c r="F752" s="82">
        <v>2.66</v>
      </c>
      <c r="G752" s="82">
        <v>101.9</v>
      </c>
      <c r="H752" s="82">
        <v>1</v>
      </c>
      <c r="I752" s="82">
        <v>2</v>
      </c>
      <c r="J752" s="57">
        <f>VLOOKUP(I752,'Stratification Schemes'!$J$2:$L$3,2,TRUE)</f>
        <v>9.59</v>
      </c>
      <c r="K752" s="57">
        <f>VLOOKUP(I752,'Stratification Schemes'!$J$2:$L$3,3,TRUE)</f>
        <v>10.42</v>
      </c>
      <c r="L752" s="57">
        <f t="shared" si="61"/>
        <v>2</v>
      </c>
      <c r="M752" s="57" t="s">
        <v>44</v>
      </c>
    </row>
    <row r="753" spans="1:13" x14ac:dyDescent="0.25">
      <c r="A753" s="85">
        <v>41127</v>
      </c>
      <c r="B753" s="1">
        <v>0.87988425925925917</v>
      </c>
      <c r="C753" s="91">
        <f t="shared" si="60"/>
        <v>41127.879884259259</v>
      </c>
      <c r="D753" s="56" t="s">
        <v>16</v>
      </c>
      <c r="E753" s="82">
        <v>1</v>
      </c>
      <c r="F753" s="82">
        <v>1.96</v>
      </c>
      <c r="G753" s="82">
        <v>58.7</v>
      </c>
      <c r="H753" s="82">
        <v>1</v>
      </c>
      <c r="I753" s="82">
        <v>2</v>
      </c>
      <c r="J753" s="57">
        <f>VLOOKUP(I753,'Stratification Schemes'!$J$2:$L$3,2,TRUE)</f>
        <v>9.59</v>
      </c>
      <c r="K753" s="57">
        <f>VLOOKUP(I753,'Stratification Schemes'!$J$2:$L$3,3,TRUE)</f>
        <v>10.42</v>
      </c>
      <c r="L753" s="57">
        <f t="shared" si="61"/>
        <v>2</v>
      </c>
      <c r="M753" s="57" t="s">
        <v>44</v>
      </c>
    </row>
    <row r="754" spans="1:13" x14ac:dyDescent="0.25">
      <c r="A754" s="85">
        <v>41127</v>
      </c>
      <c r="B754" s="1">
        <v>0.88168981481481479</v>
      </c>
      <c r="C754" s="91">
        <f t="shared" si="60"/>
        <v>41127.881689814814</v>
      </c>
      <c r="D754" s="56" t="s">
        <v>16</v>
      </c>
      <c r="E754" s="82">
        <v>1</v>
      </c>
      <c r="F754" s="82">
        <v>2.16</v>
      </c>
      <c r="G754" s="82">
        <v>67</v>
      </c>
      <c r="H754" s="82">
        <v>1</v>
      </c>
      <c r="I754" s="82">
        <v>2</v>
      </c>
      <c r="J754" s="57">
        <f>VLOOKUP(I754,'Stratification Schemes'!$J$2:$L$3,2,TRUE)</f>
        <v>9.59</v>
      </c>
      <c r="K754" s="57">
        <f>VLOOKUP(I754,'Stratification Schemes'!$J$2:$L$3,3,TRUE)</f>
        <v>10.42</v>
      </c>
      <c r="L754" s="57">
        <f t="shared" si="61"/>
        <v>2</v>
      </c>
      <c r="M754" s="57" t="s">
        <v>44</v>
      </c>
    </row>
    <row r="755" spans="1:13" x14ac:dyDescent="0.25">
      <c r="A755" s="85">
        <v>41127</v>
      </c>
      <c r="B755" s="1">
        <v>0.9021527777777778</v>
      </c>
      <c r="C755" s="91">
        <f t="shared" ref="C755:C772" si="62">B755+A755</f>
        <v>41127.90215277778</v>
      </c>
      <c r="D755" s="56" t="s">
        <v>16</v>
      </c>
      <c r="E755" s="82">
        <v>1</v>
      </c>
      <c r="F755" s="82">
        <v>2.58</v>
      </c>
      <c r="G755" s="82">
        <v>96</v>
      </c>
      <c r="H755" s="82">
        <v>1</v>
      </c>
      <c r="I755" s="82">
        <v>2</v>
      </c>
      <c r="J755" s="57">
        <f>VLOOKUP(I755,'Stratification Schemes'!$J$2:$L$3,2,TRUE)</f>
        <v>9.59</v>
      </c>
      <c r="K755" s="57">
        <f>VLOOKUP(I755,'Stratification Schemes'!$J$2:$L$3,3,TRUE)</f>
        <v>10.42</v>
      </c>
      <c r="L755" s="57">
        <f t="shared" ref="L755:L772" si="63">IF(AND(F755&gt;J755,F755&lt;K755),1*E755,2*E755)</f>
        <v>2</v>
      </c>
      <c r="M755" s="57" t="s">
        <v>44</v>
      </c>
    </row>
    <row r="756" spans="1:13" x14ac:dyDescent="0.25">
      <c r="A756" s="85">
        <v>41127</v>
      </c>
      <c r="B756" s="1">
        <v>0.9211111111111111</v>
      </c>
      <c r="C756" s="91">
        <f t="shared" si="62"/>
        <v>41127.921111111114</v>
      </c>
      <c r="D756" s="56" t="s">
        <v>16</v>
      </c>
      <c r="E756" s="82">
        <v>1</v>
      </c>
      <c r="F756" s="82">
        <v>2.15</v>
      </c>
      <c r="G756" s="82">
        <v>68.3</v>
      </c>
      <c r="H756" s="82">
        <v>1</v>
      </c>
      <c r="I756" s="82">
        <v>2</v>
      </c>
      <c r="J756" s="57">
        <f>VLOOKUP(I756,'Stratification Schemes'!$J$2:$L$3,2,TRUE)</f>
        <v>9.59</v>
      </c>
      <c r="K756" s="57">
        <f>VLOOKUP(I756,'Stratification Schemes'!$J$2:$L$3,3,TRUE)</f>
        <v>10.42</v>
      </c>
      <c r="L756" s="57">
        <f t="shared" si="63"/>
        <v>2</v>
      </c>
      <c r="M756" s="57" t="s">
        <v>44</v>
      </c>
    </row>
    <row r="757" spans="1:13" x14ac:dyDescent="0.25">
      <c r="A757" s="85">
        <v>41127</v>
      </c>
      <c r="B757" s="1">
        <v>0.92409722222222224</v>
      </c>
      <c r="C757" s="91">
        <f t="shared" si="62"/>
        <v>41127.924097222225</v>
      </c>
      <c r="D757" s="56" t="s">
        <v>16</v>
      </c>
      <c r="E757" s="82">
        <v>1</v>
      </c>
      <c r="F757" s="82">
        <v>2.1</v>
      </c>
      <c r="G757" s="82">
        <v>84.9</v>
      </c>
      <c r="H757" s="82">
        <v>1</v>
      </c>
      <c r="I757" s="82">
        <v>2</v>
      </c>
      <c r="J757" s="57">
        <f>VLOOKUP(I757,'Stratification Schemes'!$J$2:$L$3,2,TRUE)</f>
        <v>9.59</v>
      </c>
      <c r="K757" s="57">
        <f>VLOOKUP(I757,'Stratification Schemes'!$J$2:$L$3,3,TRUE)</f>
        <v>10.42</v>
      </c>
      <c r="L757" s="57">
        <f t="shared" si="63"/>
        <v>2</v>
      </c>
      <c r="M757" s="57" t="s">
        <v>44</v>
      </c>
    </row>
    <row r="758" spans="1:13" x14ac:dyDescent="0.25">
      <c r="A758" s="85">
        <v>41127</v>
      </c>
      <c r="B758" s="1">
        <v>0.92679398148148151</v>
      </c>
      <c r="C758" s="91">
        <f t="shared" si="62"/>
        <v>41127.926793981482</v>
      </c>
      <c r="D758" s="56" t="s">
        <v>16</v>
      </c>
      <c r="E758" s="82">
        <v>1</v>
      </c>
      <c r="F758" s="82">
        <v>2.14</v>
      </c>
      <c r="G758" s="82">
        <v>74</v>
      </c>
      <c r="H758" s="82">
        <v>1</v>
      </c>
      <c r="I758" s="82">
        <v>2</v>
      </c>
      <c r="J758" s="57">
        <f>VLOOKUP(I758,'Stratification Schemes'!$J$2:$L$3,2,TRUE)</f>
        <v>9.59</v>
      </c>
      <c r="K758" s="57">
        <f>VLOOKUP(I758,'Stratification Schemes'!$J$2:$L$3,3,TRUE)</f>
        <v>10.42</v>
      </c>
      <c r="L758" s="57">
        <f t="shared" si="63"/>
        <v>2</v>
      </c>
      <c r="M758" s="57" t="s">
        <v>44</v>
      </c>
    </row>
    <row r="759" spans="1:13" x14ac:dyDescent="0.25">
      <c r="A759" s="85">
        <v>41127</v>
      </c>
      <c r="B759" s="1">
        <v>0.93890046296296292</v>
      </c>
      <c r="C759" s="91">
        <f t="shared" si="62"/>
        <v>41127.938900462963</v>
      </c>
      <c r="D759" s="56" t="s">
        <v>16</v>
      </c>
      <c r="E759" s="82">
        <v>1</v>
      </c>
      <c r="F759" s="82">
        <v>1.91</v>
      </c>
      <c r="G759" s="82">
        <v>83.9</v>
      </c>
      <c r="H759" s="82">
        <v>1</v>
      </c>
      <c r="I759" s="82">
        <v>2</v>
      </c>
      <c r="J759" s="57">
        <f>VLOOKUP(I759,'Stratification Schemes'!$J$2:$L$3,2,TRUE)</f>
        <v>9.59</v>
      </c>
      <c r="K759" s="57">
        <f>VLOOKUP(I759,'Stratification Schemes'!$J$2:$L$3,3,TRUE)</f>
        <v>10.42</v>
      </c>
      <c r="L759" s="57">
        <f t="shared" si="63"/>
        <v>2</v>
      </c>
      <c r="M759" s="57" t="s">
        <v>44</v>
      </c>
    </row>
    <row r="760" spans="1:13" x14ac:dyDescent="0.25">
      <c r="A760" s="85">
        <v>41127</v>
      </c>
      <c r="B760" s="1">
        <v>0.94725694444444442</v>
      </c>
      <c r="C760" s="91">
        <f t="shared" si="62"/>
        <v>41127.947256944448</v>
      </c>
      <c r="D760" s="56" t="s">
        <v>16</v>
      </c>
      <c r="E760" s="82">
        <v>1</v>
      </c>
      <c r="F760" s="82">
        <v>2.65</v>
      </c>
      <c r="G760" s="82">
        <v>75.900000000000006</v>
      </c>
      <c r="H760" s="82">
        <v>1</v>
      </c>
      <c r="I760" s="82">
        <v>2</v>
      </c>
      <c r="J760" s="57">
        <f>VLOOKUP(I760,'Stratification Schemes'!$J$2:$L$3,2,TRUE)</f>
        <v>9.59</v>
      </c>
      <c r="K760" s="57">
        <f>VLOOKUP(I760,'Stratification Schemes'!$J$2:$L$3,3,TRUE)</f>
        <v>10.42</v>
      </c>
      <c r="L760" s="57">
        <f t="shared" si="63"/>
        <v>2</v>
      </c>
      <c r="M760" s="57" t="s">
        <v>44</v>
      </c>
    </row>
    <row r="761" spans="1:13" x14ac:dyDescent="0.25">
      <c r="A761" s="85">
        <v>41127</v>
      </c>
      <c r="B761" s="1">
        <v>0.95931712962962967</v>
      </c>
      <c r="C761" s="91">
        <f t="shared" si="62"/>
        <v>41127.959317129629</v>
      </c>
      <c r="D761" s="56" t="s">
        <v>16</v>
      </c>
      <c r="E761" s="82">
        <v>1</v>
      </c>
      <c r="F761" s="82">
        <v>5.19</v>
      </c>
      <c r="G761" s="82">
        <v>65.099999999999994</v>
      </c>
      <c r="H761" s="82">
        <v>1</v>
      </c>
      <c r="I761" s="82">
        <v>2</v>
      </c>
      <c r="J761" s="57">
        <f>VLOOKUP(I761,'Stratification Schemes'!$J$2:$L$3,2,TRUE)</f>
        <v>9.59</v>
      </c>
      <c r="K761" s="57">
        <f>VLOOKUP(I761,'Stratification Schemes'!$J$2:$L$3,3,TRUE)</f>
        <v>10.42</v>
      </c>
      <c r="L761" s="57">
        <f t="shared" si="63"/>
        <v>2</v>
      </c>
      <c r="M761" s="57" t="s">
        <v>44</v>
      </c>
    </row>
    <row r="762" spans="1:13" x14ac:dyDescent="0.25">
      <c r="A762" s="85">
        <v>41127</v>
      </c>
      <c r="B762" s="1">
        <v>0.95993055555555562</v>
      </c>
      <c r="C762" s="91">
        <f t="shared" si="62"/>
        <v>41127.959930555553</v>
      </c>
      <c r="D762" s="56" t="s">
        <v>16</v>
      </c>
      <c r="E762" s="82">
        <v>1</v>
      </c>
      <c r="F762" s="82">
        <v>2.13</v>
      </c>
      <c r="G762" s="82">
        <v>76.599999999999994</v>
      </c>
      <c r="H762" s="82">
        <v>1</v>
      </c>
      <c r="I762" s="82">
        <v>2</v>
      </c>
      <c r="J762" s="57">
        <f>VLOOKUP(I762,'Stratification Schemes'!$J$2:$L$3,2,TRUE)</f>
        <v>9.59</v>
      </c>
      <c r="K762" s="57">
        <f>VLOOKUP(I762,'Stratification Schemes'!$J$2:$L$3,3,TRUE)</f>
        <v>10.42</v>
      </c>
      <c r="L762" s="57">
        <f t="shared" si="63"/>
        <v>2</v>
      </c>
      <c r="M762" s="57" t="s">
        <v>44</v>
      </c>
    </row>
    <row r="763" spans="1:13" x14ac:dyDescent="0.25">
      <c r="A763" s="85">
        <v>41127</v>
      </c>
      <c r="B763" s="1">
        <v>0.96030092592592586</v>
      </c>
      <c r="C763" s="91">
        <f t="shared" si="62"/>
        <v>41127.960300925923</v>
      </c>
      <c r="D763" s="56" t="s">
        <v>16</v>
      </c>
      <c r="E763" s="82">
        <v>1</v>
      </c>
      <c r="F763" s="82">
        <v>2.19</v>
      </c>
      <c r="G763" s="82">
        <v>79.2</v>
      </c>
      <c r="H763" s="82">
        <v>1</v>
      </c>
      <c r="I763" s="82">
        <v>2</v>
      </c>
      <c r="J763" s="57">
        <f>VLOOKUP(I763,'Stratification Schemes'!$J$2:$L$3,2,TRUE)</f>
        <v>9.59</v>
      </c>
      <c r="K763" s="57">
        <f>VLOOKUP(I763,'Stratification Schemes'!$J$2:$L$3,3,TRUE)</f>
        <v>10.42</v>
      </c>
      <c r="L763" s="57">
        <f t="shared" si="63"/>
        <v>2</v>
      </c>
      <c r="M763" s="57" t="s">
        <v>44</v>
      </c>
    </row>
    <row r="764" spans="1:13" x14ac:dyDescent="0.25">
      <c r="A764" s="85">
        <v>41127</v>
      </c>
      <c r="B764" s="1">
        <v>0.96085648148148151</v>
      </c>
      <c r="C764" s="91">
        <f t="shared" si="62"/>
        <v>41127.960856481484</v>
      </c>
      <c r="D764" s="56" t="s">
        <v>16</v>
      </c>
      <c r="E764" s="82">
        <v>1</v>
      </c>
      <c r="F764" s="82">
        <v>2.16</v>
      </c>
      <c r="G764" s="82">
        <v>73.900000000000006</v>
      </c>
      <c r="H764" s="82">
        <v>1</v>
      </c>
      <c r="I764" s="82">
        <v>2</v>
      </c>
      <c r="J764" s="57">
        <f>VLOOKUP(I764,'Stratification Schemes'!$J$2:$L$3,2,TRUE)</f>
        <v>9.59</v>
      </c>
      <c r="K764" s="57">
        <f>VLOOKUP(I764,'Stratification Schemes'!$J$2:$L$3,3,TRUE)</f>
        <v>10.42</v>
      </c>
      <c r="L764" s="57">
        <f t="shared" si="63"/>
        <v>2</v>
      </c>
      <c r="M764" s="57" t="s">
        <v>44</v>
      </c>
    </row>
    <row r="765" spans="1:13" x14ac:dyDescent="0.25">
      <c r="A765" s="85">
        <v>41127</v>
      </c>
      <c r="B765" s="1">
        <v>0.9609375</v>
      </c>
      <c r="C765" s="91">
        <f t="shared" si="62"/>
        <v>41127.9609375</v>
      </c>
      <c r="D765" s="56" t="s">
        <v>16</v>
      </c>
      <c r="E765" s="82">
        <v>1</v>
      </c>
      <c r="F765" s="82">
        <v>5</v>
      </c>
      <c r="G765" s="82">
        <v>55</v>
      </c>
      <c r="H765" s="82">
        <v>1</v>
      </c>
      <c r="I765" s="82">
        <v>2</v>
      </c>
      <c r="J765" s="57">
        <f>VLOOKUP(I765,'Stratification Schemes'!$J$2:$L$3,2,TRUE)</f>
        <v>9.59</v>
      </c>
      <c r="K765" s="57">
        <f>VLOOKUP(I765,'Stratification Schemes'!$J$2:$L$3,3,TRUE)</f>
        <v>10.42</v>
      </c>
      <c r="L765" s="57">
        <f t="shared" si="63"/>
        <v>2</v>
      </c>
      <c r="M765" s="57" t="s">
        <v>44</v>
      </c>
    </row>
    <row r="766" spans="1:13" x14ac:dyDescent="0.25">
      <c r="A766" s="85">
        <v>41127</v>
      </c>
      <c r="B766" s="1">
        <v>0.96174768518518527</v>
      </c>
      <c r="C766" s="91">
        <f t="shared" si="62"/>
        <v>41127.961747685185</v>
      </c>
      <c r="D766" s="56" t="s">
        <v>16</v>
      </c>
      <c r="E766" s="82">
        <v>1</v>
      </c>
      <c r="F766" s="82">
        <v>2.0299999999999998</v>
      </c>
      <c r="G766" s="82">
        <v>94.5</v>
      </c>
      <c r="H766" s="82">
        <v>1</v>
      </c>
      <c r="I766" s="82">
        <v>2</v>
      </c>
      <c r="J766" s="57">
        <f>VLOOKUP(I766,'Stratification Schemes'!$J$2:$L$3,2,TRUE)</f>
        <v>9.59</v>
      </c>
      <c r="K766" s="57">
        <f>VLOOKUP(I766,'Stratification Schemes'!$J$2:$L$3,3,TRUE)</f>
        <v>10.42</v>
      </c>
      <c r="L766" s="57">
        <f t="shared" si="63"/>
        <v>2</v>
      </c>
      <c r="M766" s="57" t="s">
        <v>44</v>
      </c>
    </row>
    <row r="767" spans="1:13" x14ac:dyDescent="0.25">
      <c r="A767" s="85">
        <v>41127</v>
      </c>
      <c r="B767" s="1">
        <v>0.962824074074074</v>
      </c>
      <c r="C767" s="91">
        <f t="shared" si="62"/>
        <v>41127.962824074071</v>
      </c>
      <c r="D767" s="56" t="s">
        <v>16</v>
      </c>
      <c r="E767" s="82">
        <v>1</v>
      </c>
      <c r="F767" s="82">
        <v>3.01</v>
      </c>
      <c r="G767" s="82">
        <v>54.7</v>
      </c>
      <c r="H767" s="82">
        <v>1</v>
      </c>
      <c r="I767" s="82">
        <v>2</v>
      </c>
      <c r="J767" s="57">
        <f>VLOOKUP(I767,'Stratification Schemes'!$J$2:$L$3,2,TRUE)</f>
        <v>9.59</v>
      </c>
      <c r="K767" s="57">
        <f>VLOOKUP(I767,'Stratification Schemes'!$J$2:$L$3,3,TRUE)</f>
        <v>10.42</v>
      </c>
      <c r="L767" s="57">
        <f t="shared" si="63"/>
        <v>2</v>
      </c>
      <c r="M767" s="57" t="s">
        <v>44</v>
      </c>
    </row>
    <row r="768" spans="1:13" x14ac:dyDescent="0.25">
      <c r="A768" s="85">
        <v>41127</v>
      </c>
      <c r="B768" s="1">
        <v>0.96283564814814815</v>
      </c>
      <c r="C768" s="91">
        <f t="shared" si="62"/>
        <v>41127.962835648148</v>
      </c>
      <c r="D768" s="56" t="s">
        <v>16</v>
      </c>
      <c r="E768" s="82">
        <v>1</v>
      </c>
      <c r="F768" s="82">
        <v>2.25</v>
      </c>
      <c r="G768" s="82">
        <v>100.3</v>
      </c>
      <c r="H768" s="82">
        <v>1</v>
      </c>
      <c r="I768" s="82">
        <v>2</v>
      </c>
      <c r="J768" s="57">
        <f>VLOOKUP(I768,'Stratification Schemes'!$J$2:$L$3,2,TRUE)</f>
        <v>9.59</v>
      </c>
      <c r="K768" s="57">
        <f>VLOOKUP(I768,'Stratification Schemes'!$J$2:$L$3,3,TRUE)</f>
        <v>10.42</v>
      </c>
      <c r="L768" s="57">
        <f t="shared" si="63"/>
        <v>2</v>
      </c>
      <c r="M768" s="57" t="s">
        <v>44</v>
      </c>
    </row>
    <row r="769" spans="1:13" x14ac:dyDescent="0.25">
      <c r="A769" s="85">
        <v>41127</v>
      </c>
      <c r="B769" s="1">
        <v>0.9628472222222223</v>
      </c>
      <c r="C769" s="91">
        <f t="shared" si="62"/>
        <v>41127.962847222225</v>
      </c>
      <c r="D769" s="56" t="s">
        <v>16</v>
      </c>
      <c r="E769" s="82">
        <v>1</v>
      </c>
      <c r="F769" s="82">
        <v>2.93</v>
      </c>
      <c r="G769" s="82">
        <v>59.9</v>
      </c>
      <c r="H769" s="82">
        <v>1</v>
      </c>
      <c r="I769" s="82">
        <v>2</v>
      </c>
      <c r="J769" s="57">
        <f>VLOOKUP(I769,'Stratification Schemes'!$J$2:$L$3,2,TRUE)</f>
        <v>9.59</v>
      </c>
      <c r="K769" s="57">
        <f>VLOOKUP(I769,'Stratification Schemes'!$J$2:$L$3,3,TRUE)</f>
        <v>10.42</v>
      </c>
      <c r="L769" s="57">
        <f t="shared" si="63"/>
        <v>2</v>
      </c>
      <c r="M769" s="57" t="s">
        <v>44</v>
      </c>
    </row>
    <row r="770" spans="1:13" x14ac:dyDescent="0.25">
      <c r="A770" s="85">
        <v>41127</v>
      </c>
      <c r="B770" s="1">
        <v>0.96288194444444442</v>
      </c>
      <c r="C770" s="91">
        <f t="shared" si="62"/>
        <v>41127.962881944448</v>
      </c>
      <c r="D770" s="56" t="s">
        <v>16</v>
      </c>
      <c r="E770" s="82">
        <v>1</v>
      </c>
      <c r="F770" s="82">
        <v>2.06</v>
      </c>
      <c r="G770" s="82">
        <v>61.2</v>
      </c>
      <c r="H770" s="82">
        <v>1</v>
      </c>
      <c r="I770" s="82">
        <v>2</v>
      </c>
      <c r="J770" s="57">
        <f>VLOOKUP(I770,'Stratification Schemes'!$J$2:$L$3,2,TRUE)</f>
        <v>9.59</v>
      </c>
      <c r="K770" s="57">
        <f>VLOOKUP(I770,'Stratification Schemes'!$J$2:$L$3,3,TRUE)</f>
        <v>10.42</v>
      </c>
      <c r="L770" s="57">
        <f t="shared" si="63"/>
        <v>2</v>
      </c>
      <c r="M770" s="57" t="s">
        <v>44</v>
      </c>
    </row>
    <row r="771" spans="1:13" x14ac:dyDescent="0.25">
      <c r="A771" s="85">
        <v>41127</v>
      </c>
      <c r="B771" s="1">
        <v>0.96628472222222228</v>
      </c>
      <c r="C771" s="91">
        <f t="shared" si="62"/>
        <v>41127.966284722221</v>
      </c>
      <c r="D771" s="56" t="s">
        <v>16</v>
      </c>
      <c r="E771" s="82">
        <v>1</v>
      </c>
      <c r="F771" s="82">
        <v>2.52</v>
      </c>
      <c r="G771" s="82">
        <v>84.7</v>
      </c>
      <c r="H771" s="82">
        <v>1</v>
      </c>
      <c r="I771" s="82">
        <v>2</v>
      </c>
      <c r="J771" s="57">
        <f>VLOOKUP(I771,'Stratification Schemes'!$J$2:$L$3,2,TRUE)</f>
        <v>9.59</v>
      </c>
      <c r="K771" s="57">
        <f>VLOOKUP(I771,'Stratification Schemes'!$J$2:$L$3,3,TRUE)</f>
        <v>10.42</v>
      </c>
      <c r="L771" s="57">
        <f t="shared" si="63"/>
        <v>2</v>
      </c>
      <c r="M771" s="57" t="s">
        <v>44</v>
      </c>
    </row>
    <row r="772" spans="1:13" x14ac:dyDescent="0.25">
      <c r="A772" s="85">
        <v>41127</v>
      </c>
      <c r="B772" s="1">
        <v>0.97991898148148149</v>
      </c>
      <c r="C772" s="91">
        <f t="shared" si="62"/>
        <v>41127.97991898148</v>
      </c>
      <c r="D772" s="56" t="s">
        <v>16</v>
      </c>
      <c r="E772" s="82">
        <v>1</v>
      </c>
      <c r="F772" s="82">
        <v>2.39</v>
      </c>
      <c r="G772" s="82">
        <v>84</v>
      </c>
      <c r="H772" s="82">
        <v>1</v>
      </c>
      <c r="I772" s="82">
        <v>2</v>
      </c>
      <c r="J772" s="57">
        <f>VLOOKUP(I772,'Stratification Schemes'!$J$2:$L$3,2,TRUE)</f>
        <v>9.59</v>
      </c>
      <c r="K772" s="57">
        <f>VLOOKUP(I772,'Stratification Schemes'!$J$2:$L$3,3,TRUE)</f>
        <v>10.42</v>
      </c>
      <c r="L772" s="57">
        <f t="shared" si="63"/>
        <v>2</v>
      </c>
      <c r="M772" s="57" t="s">
        <v>44</v>
      </c>
    </row>
    <row r="773" spans="1:13" x14ac:dyDescent="0.25">
      <c r="A773" s="85">
        <v>41128</v>
      </c>
      <c r="B773" s="1">
        <v>2.0868055555555556E-2</v>
      </c>
      <c r="C773" s="91">
        <f t="shared" ref="C773:C836" si="64">B773+A773</f>
        <v>41128.020868055559</v>
      </c>
      <c r="D773" s="56" t="s">
        <v>16</v>
      </c>
      <c r="E773" s="82">
        <v>1</v>
      </c>
      <c r="F773" s="82">
        <v>3.79</v>
      </c>
      <c r="G773" s="82">
        <v>70.099999999999994</v>
      </c>
      <c r="H773" s="82">
        <v>1</v>
      </c>
      <c r="I773" s="82">
        <v>2</v>
      </c>
      <c r="J773" s="57">
        <f>VLOOKUP(I773,'Stratification Schemes'!$J$2:$L$3,2,TRUE)</f>
        <v>9.59</v>
      </c>
      <c r="K773" s="57">
        <f>VLOOKUP(I773,'Stratification Schemes'!$J$2:$L$3,3,TRUE)</f>
        <v>10.42</v>
      </c>
      <c r="L773" s="57">
        <f t="shared" ref="L773:L836" si="65">IF(AND(F773&gt;J773,F773&lt;K773),1*E773,2*E773)</f>
        <v>2</v>
      </c>
      <c r="M773" s="57" t="s">
        <v>44</v>
      </c>
    </row>
    <row r="774" spans="1:13" x14ac:dyDescent="0.25">
      <c r="A774" s="85">
        <v>41128</v>
      </c>
      <c r="B774" s="1">
        <v>2.2939814814814816E-2</v>
      </c>
      <c r="C774" s="91">
        <f t="shared" si="64"/>
        <v>41128.022939814815</v>
      </c>
      <c r="D774" s="56" t="s">
        <v>16</v>
      </c>
      <c r="E774" s="82">
        <v>1</v>
      </c>
      <c r="F774" s="82">
        <v>2.5099999999999998</v>
      </c>
      <c r="G774" s="82">
        <v>72.7</v>
      </c>
      <c r="H774" s="82">
        <v>1</v>
      </c>
      <c r="I774" s="82">
        <v>2</v>
      </c>
      <c r="J774" s="57">
        <f>VLOOKUP(I774,'Stratification Schemes'!$J$2:$L$3,2,TRUE)</f>
        <v>9.59</v>
      </c>
      <c r="K774" s="57">
        <f>VLOOKUP(I774,'Stratification Schemes'!$J$2:$L$3,3,TRUE)</f>
        <v>10.42</v>
      </c>
      <c r="L774" s="57">
        <f t="shared" si="65"/>
        <v>2</v>
      </c>
      <c r="M774" s="57" t="s">
        <v>44</v>
      </c>
    </row>
    <row r="775" spans="1:13" x14ac:dyDescent="0.25">
      <c r="A775" s="85">
        <v>41128</v>
      </c>
      <c r="B775" s="1">
        <v>6.8043981481481483E-2</v>
      </c>
      <c r="C775" s="91">
        <f t="shared" si="64"/>
        <v>41128.068043981482</v>
      </c>
      <c r="D775" s="56" t="s">
        <v>16</v>
      </c>
      <c r="E775" s="82">
        <v>1</v>
      </c>
      <c r="F775" s="82">
        <v>1.81</v>
      </c>
      <c r="G775" s="82">
        <v>92.1</v>
      </c>
      <c r="H775" s="82">
        <v>1</v>
      </c>
      <c r="I775" s="82">
        <v>2</v>
      </c>
      <c r="J775" s="57">
        <f>VLOOKUP(I775,'Stratification Schemes'!$J$2:$L$3,2,TRUE)</f>
        <v>9.59</v>
      </c>
      <c r="K775" s="57">
        <f>VLOOKUP(I775,'Stratification Schemes'!$J$2:$L$3,3,TRUE)</f>
        <v>10.42</v>
      </c>
      <c r="L775" s="57">
        <f t="shared" si="65"/>
        <v>2</v>
      </c>
      <c r="M775" s="57" t="s">
        <v>44</v>
      </c>
    </row>
    <row r="776" spans="1:13" x14ac:dyDescent="0.25">
      <c r="A776" s="85">
        <v>41128</v>
      </c>
      <c r="B776" s="1">
        <v>9.2835648148148153E-2</v>
      </c>
      <c r="C776" s="91">
        <f t="shared" si="64"/>
        <v>41128.092835648145</v>
      </c>
      <c r="D776" s="56" t="s">
        <v>16</v>
      </c>
      <c r="E776" s="82">
        <v>1</v>
      </c>
      <c r="F776" s="82">
        <v>2.69</v>
      </c>
      <c r="G776" s="82">
        <v>78.8</v>
      </c>
      <c r="H776" s="82">
        <v>1</v>
      </c>
      <c r="I776" s="82">
        <v>2</v>
      </c>
      <c r="J776" s="57">
        <f>VLOOKUP(I776,'Stratification Schemes'!$J$2:$L$3,2,TRUE)</f>
        <v>9.59</v>
      </c>
      <c r="K776" s="57">
        <f>VLOOKUP(I776,'Stratification Schemes'!$J$2:$L$3,3,TRUE)</f>
        <v>10.42</v>
      </c>
      <c r="L776" s="57">
        <f t="shared" si="65"/>
        <v>2</v>
      </c>
      <c r="M776" s="57" t="s">
        <v>44</v>
      </c>
    </row>
    <row r="777" spans="1:13" x14ac:dyDescent="0.25">
      <c r="A777" s="85">
        <v>41128</v>
      </c>
      <c r="B777" s="1">
        <v>0.10623842592592592</v>
      </c>
      <c r="C777" s="91">
        <f t="shared" si="64"/>
        <v>41128.106238425928</v>
      </c>
      <c r="D777" s="56" t="s">
        <v>16</v>
      </c>
      <c r="E777" s="82">
        <v>1</v>
      </c>
      <c r="F777" s="82">
        <v>9.85</v>
      </c>
      <c r="G777" s="82">
        <v>68.2</v>
      </c>
      <c r="H777" s="82">
        <v>1</v>
      </c>
      <c r="I777" s="82">
        <v>2</v>
      </c>
      <c r="J777" s="57">
        <f>VLOOKUP(I777,'Stratification Schemes'!$J$2:$L$3,2,TRUE)</f>
        <v>9.59</v>
      </c>
      <c r="K777" s="57">
        <f>VLOOKUP(I777,'Stratification Schemes'!$J$2:$L$3,3,TRUE)</f>
        <v>10.42</v>
      </c>
      <c r="L777" s="57">
        <f t="shared" si="65"/>
        <v>1</v>
      </c>
      <c r="M777" s="57" t="s">
        <v>44</v>
      </c>
    </row>
    <row r="778" spans="1:13" x14ac:dyDescent="0.25">
      <c r="A778" s="85">
        <v>41128</v>
      </c>
      <c r="B778" s="1">
        <v>0.11336805555555556</v>
      </c>
      <c r="C778" s="91">
        <f t="shared" si="64"/>
        <v>41128.113368055558</v>
      </c>
      <c r="D778" s="56" t="s">
        <v>16</v>
      </c>
      <c r="E778" s="82">
        <v>1</v>
      </c>
      <c r="F778" s="82">
        <v>2.39</v>
      </c>
      <c r="G778" s="82">
        <v>68.099999999999994</v>
      </c>
      <c r="H778" s="82">
        <v>1</v>
      </c>
      <c r="I778" s="82">
        <v>2</v>
      </c>
      <c r="J778" s="57">
        <f>VLOOKUP(I778,'Stratification Schemes'!$J$2:$L$3,2,TRUE)</f>
        <v>9.59</v>
      </c>
      <c r="K778" s="57">
        <f>VLOOKUP(I778,'Stratification Schemes'!$J$2:$L$3,3,TRUE)</f>
        <v>10.42</v>
      </c>
      <c r="L778" s="57">
        <f t="shared" si="65"/>
        <v>2</v>
      </c>
      <c r="M778" s="57" t="s">
        <v>44</v>
      </c>
    </row>
    <row r="779" spans="1:13" x14ac:dyDescent="0.25">
      <c r="A779" s="85">
        <v>41128</v>
      </c>
      <c r="B779" s="1">
        <v>0.12760416666666666</v>
      </c>
      <c r="C779" s="91">
        <f t="shared" si="64"/>
        <v>41128.127604166664</v>
      </c>
      <c r="D779" s="56" t="s">
        <v>16</v>
      </c>
      <c r="E779" s="82">
        <v>1</v>
      </c>
      <c r="F779" s="82">
        <v>3.61</v>
      </c>
      <c r="G779" s="82">
        <v>79.3</v>
      </c>
      <c r="H779" s="82">
        <v>1</v>
      </c>
      <c r="I779" s="82">
        <v>2</v>
      </c>
      <c r="J779" s="57">
        <f>VLOOKUP(I779,'Stratification Schemes'!$J$2:$L$3,2,TRUE)</f>
        <v>9.59</v>
      </c>
      <c r="K779" s="57">
        <f>VLOOKUP(I779,'Stratification Schemes'!$J$2:$L$3,3,TRUE)</f>
        <v>10.42</v>
      </c>
      <c r="L779" s="57">
        <f t="shared" si="65"/>
        <v>2</v>
      </c>
      <c r="M779" s="57" t="s">
        <v>44</v>
      </c>
    </row>
    <row r="780" spans="1:13" x14ac:dyDescent="0.25">
      <c r="A780" s="85">
        <v>41128</v>
      </c>
      <c r="B780" s="1">
        <v>0.16717592592592592</v>
      </c>
      <c r="C780" s="91">
        <f t="shared" si="64"/>
        <v>41128.167175925926</v>
      </c>
      <c r="D780" s="56" t="s">
        <v>16</v>
      </c>
      <c r="E780" s="82">
        <v>1</v>
      </c>
      <c r="F780" s="82">
        <v>4.29</v>
      </c>
      <c r="G780" s="82">
        <v>66.3</v>
      </c>
      <c r="H780" s="82">
        <v>1</v>
      </c>
      <c r="I780" s="82">
        <v>2</v>
      </c>
      <c r="J780" s="57">
        <f>VLOOKUP(I780,'Stratification Schemes'!$J$2:$L$3,2,TRUE)</f>
        <v>9.59</v>
      </c>
      <c r="K780" s="57">
        <f>VLOOKUP(I780,'Stratification Schemes'!$J$2:$L$3,3,TRUE)</f>
        <v>10.42</v>
      </c>
      <c r="L780" s="57">
        <f t="shared" si="65"/>
        <v>2</v>
      </c>
      <c r="M780" s="57" t="s">
        <v>44</v>
      </c>
    </row>
    <row r="781" spans="1:13" x14ac:dyDescent="0.25">
      <c r="A781" s="85">
        <v>41128</v>
      </c>
      <c r="B781" s="1">
        <v>0.1699074074074074</v>
      </c>
      <c r="C781" s="91">
        <f t="shared" si="64"/>
        <v>41128.169907407406</v>
      </c>
      <c r="D781" s="56" t="s">
        <v>16</v>
      </c>
      <c r="E781" s="82">
        <v>1</v>
      </c>
      <c r="F781" s="82">
        <v>2.9</v>
      </c>
      <c r="G781" s="82">
        <v>73.5</v>
      </c>
      <c r="H781" s="82">
        <v>1</v>
      </c>
      <c r="I781" s="82">
        <v>2</v>
      </c>
      <c r="J781" s="57">
        <f>VLOOKUP(I781,'Stratification Schemes'!$J$2:$L$3,2,TRUE)</f>
        <v>9.59</v>
      </c>
      <c r="K781" s="57">
        <f>VLOOKUP(I781,'Stratification Schemes'!$J$2:$L$3,3,TRUE)</f>
        <v>10.42</v>
      </c>
      <c r="L781" s="57">
        <f t="shared" si="65"/>
        <v>2</v>
      </c>
      <c r="M781" s="57" t="s">
        <v>44</v>
      </c>
    </row>
    <row r="782" spans="1:13" x14ac:dyDescent="0.25">
      <c r="A782" s="85">
        <v>41128</v>
      </c>
      <c r="B782" s="1">
        <v>0.19149305555555554</v>
      </c>
      <c r="C782" s="91">
        <f t="shared" si="64"/>
        <v>41128.191493055558</v>
      </c>
      <c r="D782" s="56" t="s">
        <v>16</v>
      </c>
      <c r="E782" s="82">
        <v>1</v>
      </c>
      <c r="F782" s="82">
        <v>1.99</v>
      </c>
      <c r="G782" s="82">
        <v>96.7</v>
      </c>
      <c r="H782" s="82">
        <v>1</v>
      </c>
      <c r="I782" s="82">
        <v>2</v>
      </c>
      <c r="J782" s="57">
        <f>VLOOKUP(I782,'Stratification Schemes'!$J$2:$L$3,2,TRUE)</f>
        <v>9.59</v>
      </c>
      <c r="K782" s="57">
        <f>VLOOKUP(I782,'Stratification Schemes'!$J$2:$L$3,3,TRUE)</f>
        <v>10.42</v>
      </c>
      <c r="L782" s="57">
        <f t="shared" si="65"/>
        <v>2</v>
      </c>
      <c r="M782" s="57" t="s">
        <v>44</v>
      </c>
    </row>
    <row r="783" spans="1:13" x14ac:dyDescent="0.25">
      <c r="A783" s="85">
        <v>41128</v>
      </c>
      <c r="B783" s="1">
        <v>0.20962962962962964</v>
      </c>
      <c r="C783" s="91">
        <f t="shared" si="64"/>
        <v>41128.209629629629</v>
      </c>
      <c r="D783" s="56" t="s">
        <v>16</v>
      </c>
      <c r="E783" s="82">
        <v>1</v>
      </c>
      <c r="F783" s="82">
        <v>2.13</v>
      </c>
      <c r="G783" s="82">
        <v>101.9</v>
      </c>
      <c r="H783" s="82">
        <v>1</v>
      </c>
      <c r="I783" s="82">
        <v>2</v>
      </c>
      <c r="J783" s="57">
        <f>VLOOKUP(I783,'Stratification Schemes'!$J$2:$L$3,2,TRUE)</f>
        <v>9.59</v>
      </c>
      <c r="K783" s="57">
        <f>VLOOKUP(I783,'Stratification Schemes'!$J$2:$L$3,3,TRUE)</f>
        <v>10.42</v>
      </c>
      <c r="L783" s="57">
        <f t="shared" si="65"/>
        <v>2</v>
      </c>
      <c r="M783" s="57" t="s">
        <v>44</v>
      </c>
    </row>
    <row r="784" spans="1:13" x14ac:dyDescent="0.25">
      <c r="A784" s="85">
        <v>41128</v>
      </c>
      <c r="B784" s="1">
        <v>0.2182638888888889</v>
      </c>
      <c r="C784" s="91">
        <f t="shared" si="64"/>
        <v>41128.218263888892</v>
      </c>
      <c r="D784" s="56" t="s">
        <v>16</v>
      </c>
      <c r="E784" s="82">
        <v>1</v>
      </c>
      <c r="F784" s="82">
        <v>2.87</v>
      </c>
      <c r="G784" s="82">
        <v>85.2</v>
      </c>
      <c r="H784" s="82">
        <v>1</v>
      </c>
      <c r="I784" s="82">
        <v>2</v>
      </c>
      <c r="J784" s="57">
        <f>VLOOKUP(I784,'Stratification Schemes'!$J$2:$L$3,2,TRUE)</f>
        <v>9.59</v>
      </c>
      <c r="K784" s="57">
        <f>VLOOKUP(I784,'Stratification Schemes'!$J$2:$L$3,3,TRUE)</f>
        <v>10.42</v>
      </c>
      <c r="L784" s="57">
        <f t="shared" si="65"/>
        <v>2</v>
      </c>
      <c r="M784" s="57" t="s">
        <v>44</v>
      </c>
    </row>
    <row r="785" spans="1:13" x14ac:dyDescent="0.25">
      <c r="A785" s="85">
        <v>41128</v>
      </c>
      <c r="B785" s="1">
        <v>0.22944444444444445</v>
      </c>
      <c r="C785" s="91">
        <f t="shared" si="64"/>
        <v>41128.229444444441</v>
      </c>
      <c r="D785" s="56" t="s">
        <v>16</v>
      </c>
      <c r="E785" s="82">
        <v>1</v>
      </c>
      <c r="F785" s="82">
        <v>1.79</v>
      </c>
      <c r="G785" s="82">
        <v>76.5</v>
      </c>
      <c r="H785" s="82">
        <v>1</v>
      </c>
      <c r="I785" s="82">
        <v>2</v>
      </c>
      <c r="J785" s="57">
        <f>VLOOKUP(I785,'Stratification Schemes'!$J$2:$L$3,2,TRUE)</f>
        <v>9.59</v>
      </c>
      <c r="K785" s="57">
        <f>VLOOKUP(I785,'Stratification Schemes'!$J$2:$L$3,3,TRUE)</f>
        <v>10.42</v>
      </c>
      <c r="L785" s="57">
        <f t="shared" si="65"/>
        <v>2</v>
      </c>
      <c r="M785" s="57" t="s">
        <v>44</v>
      </c>
    </row>
    <row r="786" spans="1:13" x14ac:dyDescent="0.25">
      <c r="A786" s="85">
        <v>41128</v>
      </c>
      <c r="B786" s="1">
        <v>0.23577546296296295</v>
      </c>
      <c r="C786" s="91">
        <f t="shared" si="64"/>
        <v>41128.235775462963</v>
      </c>
      <c r="D786" s="56" t="s">
        <v>16</v>
      </c>
      <c r="E786" s="82">
        <v>1</v>
      </c>
      <c r="F786" s="82">
        <v>2.66</v>
      </c>
      <c r="G786" s="82">
        <v>89.5</v>
      </c>
      <c r="H786" s="82">
        <v>1</v>
      </c>
      <c r="I786" s="82">
        <v>2</v>
      </c>
      <c r="J786" s="57">
        <f>VLOOKUP(I786,'Stratification Schemes'!$J$2:$L$3,2,TRUE)</f>
        <v>9.59</v>
      </c>
      <c r="K786" s="57">
        <f>VLOOKUP(I786,'Stratification Schemes'!$J$2:$L$3,3,TRUE)</f>
        <v>10.42</v>
      </c>
      <c r="L786" s="57">
        <f t="shared" si="65"/>
        <v>2</v>
      </c>
      <c r="M786" s="57" t="s">
        <v>44</v>
      </c>
    </row>
    <row r="787" spans="1:13" x14ac:dyDescent="0.25">
      <c r="A787" s="85">
        <v>41128</v>
      </c>
      <c r="B787" s="1">
        <v>0.25929398148148147</v>
      </c>
      <c r="C787" s="91">
        <f t="shared" si="64"/>
        <v>41128.259293981479</v>
      </c>
      <c r="D787" s="56" t="s">
        <v>16</v>
      </c>
      <c r="E787" s="82">
        <v>1</v>
      </c>
      <c r="F787" s="82">
        <v>6.67</v>
      </c>
      <c r="G787" s="82">
        <v>64.400000000000006</v>
      </c>
      <c r="H787" s="82">
        <v>1</v>
      </c>
      <c r="I787" s="82">
        <v>2</v>
      </c>
      <c r="J787" s="57">
        <f>VLOOKUP(I787,'Stratification Schemes'!$J$2:$L$3,2,TRUE)</f>
        <v>9.59</v>
      </c>
      <c r="K787" s="57">
        <f>VLOOKUP(I787,'Stratification Schemes'!$J$2:$L$3,3,TRUE)</f>
        <v>10.42</v>
      </c>
      <c r="L787" s="57">
        <f t="shared" si="65"/>
        <v>2</v>
      </c>
      <c r="M787" s="57" t="s">
        <v>44</v>
      </c>
    </row>
    <row r="788" spans="1:13" x14ac:dyDescent="0.25">
      <c r="A788" s="85">
        <v>41128</v>
      </c>
      <c r="B788" s="1">
        <v>0.27208333333333334</v>
      </c>
      <c r="C788" s="91">
        <f t="shared" si="64"/>
        <v>41128.272083333337</v>
      </c>
      <c r="D788" s="56" t="s">
        <v>16</v>
      </c>
      <c r="E788" s="82">
        <v>1</v>
      </c>
      <c r="F788" s="82">
        <v>2.15</v>
      </c>
      <c r="G788" s="82">
        <v>97.2</v>
      </c>
      <c r="H788" s="82">
        <v>1</v>
      </c>
      <c r="I788" s="82">
        <v>2</v>
      </c>
      <c r="J788" s="57">
        <f>VLOOKUP(I788,'Stratification Schemes'!$J$2:$L$3,2,TRUE)</f>
        <v>9.59</v>
      </c>
      <c r="K788" s="57">
        <f>VLOOKUP(I788,'Stratification Schemes'!$J$2:$L$3,3,TRUE)</f>
        <v>10.42</v>
      </c>
      <c r="L788" s="57">
        <f t="shared" si="65"/>
        <v>2</v>
      </c>
      <c r="M788" s="57" t="s">
        <v>44</v>
      </c>
    </row>
    <row r="789" spans="1:13" x14ac:dyDescent="0.25">
      <c r="A789" s="85">
        <v>41128</v>
      </c>
      <c r="B789" s="1">
        <v>0.29277777777777775</v>
      </c>
      <c r="C789" s="91">
        <f t="shared" si="64"/>
        <v>41128.29277777778</v>
      </c>
      <c r="D789" s="56" t="s">
        <v>16</v>
      </c>
      <c r="E789" s="82">
        <v>1</v>
      </c>
      <c r="F789" s="82">
        <v>1.88</v>
      </c>
      <c r="G789" s="82">
        <v>89.1</v>
      </c>
      <c r="H789" s="82">
        <v>1</v>
      </c>
      <c r="I789" s="82">
        <v>2</v>
      </c>
      <c r="J789" s="57">
        <f>VLOOKUP(I789,'Stratification Schemes'!$J$2:$L$3,2,TRUE)</f>
        <v>9.59</v>
      </c>
      <c r="K789" s="57">
        <f>VLOOKUP(I789,'Stratification Schemes'!$J$2:$L$3,3,TRUE)</f>
        <v>10.42</v>
      </c>
      <c r="L789" s="57">
        <f t="shared" si="65"/>
        <v>2</v>
      </c>
      <c r="M789" s="57" t="s">
        <v>44</v>
      </c>
    </row>
    <row r="790" spans="1:13" x14ac:dyDescent="0.25">
      <c r="A790" s="85">
        <v>41128</v>
      </c>
      <c r="B790" s="1">
        <v>0.29366898148148152</v>
      </c>
      <c r="C790" s="91">
        <f t="shared" si="64"/>
        <v>41128.293668981481</v>
      </c>
      <c r="D790" s="56" t="s">
        <v>16</v>
      </c>
      <c r="E790" s="82">
        <v>1</v>
      </c>
      <c r="F790" s="82">
        <v>2.08</v>
      </c>
      <c r="G790" s="82">
        <v>106.6</v>
      </c>
      <c r="H790" s="82">
        <v>1</v>
      </c>
      <c r="I790" s="82">
        <v>2</v>
      </c>
      <c r="J790" s="57">
        <f>VLOOKUP(I790,'Stratification Schemes'!$J$2:$L$3,2,TRUE)</f>
        <v>9.59</v>
      </c>
      <c r="K790" s="57">
        <f>VLOOKUP(I790,'Stratification Schemes'!$J$2:$L$3,3,TRUE)</f>
        <v>10.42</v>
      </c>
      <c r="L790" s="57">
        <f t="shared" si="65"/>
        <v>2</v>
      </c>
      <c r="M790" s="57" t="s">
        <v>44</v>
      </c>
    </row>
    <row r="791" spans="1:13" x14ac:dyDescent="0.25">
      <c r="A791" s="85">
        <v>41128</v>
      </c>
      <c r="B791" s="1">
        <v>0.3009027777777778</v>
      </c>
      <c r="C791" s="91">
        <f t="shared" si="64"/>
        <v>41128.300902777781</v>
      </c>
      <c r="D791" s="56" t="s">
        <v>16</v>
      </c>
      <c r="E791" s="82">
        <v>1</v>
      </c>
      <c r="F791" s="82">
        <v>1.71</v>
      </c>
      <c r="G791" s="82">
        <v>53.3</v>
      </c>
      <c r="H791" s="82">
        <v>1</v>
      </c>
      <c r="I791" s="82">
        <v>2</v>
      </c>
      <c r="J791" s="57">
        <f>VLOOKUP(I791,'Stratification Schemes'!$J$2:$L$3,2,TRUE)</f>
        <v>9.59</v>
      </c>
      <c r="K791" s="57">
        <f>VLOOKUP(I791,'Stratification Schemes'!$J$2:$L$3,3,TRUE)</f>
        <v>10.42</v>
      </c>
      <c r="L791" s="57">
        <f t="shared" si="65"/>
        <v>2</v>
      </c>
      <c r="M791" s="57" t="s">
        <v>44</v>
      </c>
    </row>
    <row r="792" spans="1:13" x14ac:dyDescent="0.25">
      <c r="A792" s="85">
        <v>41128</v>
      </c>
      <c r="B792" s="1">
        <v>0.33622685185185186</v>
      </c>
      <c r="C792" s="91">
        <f t="shared" si="64"/>
        <v>41128.336226851854</v>
      </c>
      <c r="D792" s="56" t="s">
        <v>16</v>
      </c>
      <c r="E792" s="82">
        <v>1</v>
      </c>
      <c r="F792" s="82">
        <v>2.14</v>
      </c>
      <c r="G792" s="82">
        <v>83.1</v>
      </c>
      <c r="H792" s="82">
        <v>1</v>
      </c>
      <c r="I792" s="82">
        <v>2</v>
      </c>
      <c r="J792" s="57">
        <f>VLOOKUP(I792,'Stratification Schemes'!$J$2:$L$3,2,TRUE)</f>
        <v>9.59</v>
      </c>
      <c r="K792" s="57">
        <f>VLOOKUP(I792,'Stratification Schemes'!$J$2:$L$3,3,TRUE)</f>
        <v>10.42</v>
      </c>
      <c r="L792" s="57">
        <f t="shared" si="65"/>
        <v>2</v>
      </c>
      <c r="M792" s="57" t="s">
        <v>44</v>
      </c>
    </row>
    <row r="793" spans="1:13" x14ac:dyDescent="0.25">
      <c r="A793" s="85">
        <v>41128</v>
      </c>
      <c r="B793" s="1">
        <v>0.3435185185185185</v>
      </c>
      <c r="C793" s="91">
        <f t="shared" si="64"/>
        <v>41128.343518518515</v>
      </c>
      <c r="D793" s="56" t="s">
        <v>16</v>
      </c>
      <c r="E793" s="82">
        <v>1</v>
      </c>
      <c r="F793" s="82">
        <v>2.25</v>
      </c>
      <c r="G793" s="82">
        <v>87.2</v>
      </c>
      <c r="H793" s="82">
        <v>1</v>
      </c>
      <c r="I793" s="82">
        <v>2</v>
      </c>
      <c r="J793" s="57">
        <f>VLOOKUP(I793,'Stratification Schemes'!$J$2:$L$3,2,TRUE)</f>
        <v>9.59</v>
      </c>
      <c r="K793" s="57">
        <f>VLOOKUP(I793,'Stratification Schemes'!$J$2:$L$3,3,TRUE)</f>
        <v>10.42</v>
      </c>
      <c r="L793" s="57">
        <f t="shared" si="65"/>
        <v>2</v>
      </c>
      <c r="M793" s="57" t="s">
        <v>44</v>
      </c>
    </row>
    <row r="794" spans="1:13" x14ac:dyDescent="0.25">
      <c r="A794" s="85">
        <v>41128</v>
      </c>
      <c r="B794" s="1">
        <v>0.35996527777777776</v>
      </c>
      <c r="C794" s="91">
        <f t="shared" si="64"/>
        <v>41128.359965277778</v>
      </c>
      <c r="D794" s="56" t="s">
        <v>16</v>
      </c>
      <c r="E794" s="82">
        <v>1</v>
      </c>
      <c r="F794" s="82">
        <v>1.81</v>
      </c>
      <c r="G794" s="82">
        <v>77.400000000000006</v>
      </c>
      <c r="H794" s="82">
        <v>1</v>
      </c>
      <c r="I794" s="82">
        <v>2</v>
      </c>
      <c r="J794" s="57">
        <f>VLOOKUP(I794,'Stratification Schemes'!$J$2:$L$3,2,TRUE)</f>
        <v>9.59</v>
      </c>
      <c r="K794" s="57">
        <f>VLOOKUP(I794,'Stratification Schemes'!$J$2:$L$3,3,TRUE)</f>
        <v>10.42</v>
      </c>
      <c r="L794" s="57">
        <f t="shared" si="65"/>
        <v>2</v>
      </c>
      <c r="M794" s="57" t="s">
        <v>44</v>
      </c>
    </row>
    <row r="795" spans="1:13" x14ac:dyDescent="0.25">
      <c r="A795" s="85">
        <v>41128</v>
      </c>
      <c r="B795" s="1">
        <v>0.41761574074074076</v>
      </c>
      <c r="C795" s="91">
        <f t="shared" si="64"/>
        <v>41128.417615740742</v>
      </c>
      <c r="D795" s="56" t="s">
        <v>16</v>
      </c>
      <c r="E795" s="82">
        <v>1</v>
      </c>
      <c r="F795" s="82">
        <v>2.21</v>
      </c>
      <c r="G795" s="82">
        <v>73.7</v>
      </c>
      <c r="H795" s="82">
        <v>1</v>
      </c>
      <c r="I795" s="82">
        <v>2</v>
      </c>
      <c r="J795" s="57">
        <f>VLOOKUP(I795,'Stratification Schemes'!$J$2:$L$3,2,TRUE)</f>
        <v>9.59</v>
      </c>
      <c r="K795" s="57">
        <f>VLOOKUP(I795,'Stratification Schemes'!$J$2:$L$3,3,TRUE)</f>
        <v>10.42</v>
      </c>
      <c r="L795" s="57">
        <f t="shared" si="65"/>
        <v>2</v>
      </c>
      <c r="M795" s="57" t="s">
        <v>44</v>
      </c>
    </row>
    <row r="796" spans="1:13" x14ac:dyDescent="0.25">
      <c r="A796" s="85">
        <v>41128</v>
      </c>
      <c r="B796" s="1">
        <v>0.54256944444444444</v>
      </c>
      <c r="C796" s="91">
        <f t="shared" si="64"/>
        <v>41128.542569444442</v>
      </c>
      <c r="D796" s="56" t="s">
        <v>16</v>
      </c>
      <c r="E796" s="82">
        <v>1</v>
      </c>
      <c r="F796" s="82">
        <v>2.0699999999999998</v>
      </c>
      <c r="G796" s="82">
        <v>86.3</v>
      </c>
      <c r="H796" s="82">
        <v>1</v>
      </c>
      <c r="I796" s="82">
        <v>2</v>
      </c>
      <c r="J796" s="57">
        <f>VLOOKUP(I796,'Stratification Schemes'!$J$2:$L$3,2,TRUE)</f>
        <v>9.59</v>
      </c>
      <c r="K796" s="57">
        <f>VLOOKUP(I796,'Stratification Schemes'!$J$2:$L$3,3,TRUE)</f>
        <v>10.42</v>
      </c>
      <c r="L796" s="57">
        <f t="shared" si="65"/>
        <v>2</v>
      </c>
      <c r="M796" s="57" t="s">
        <v>44</v>
      </c>
    </row>
    <row r="797" spans="1:13" x14ac:dyDescent="0.25">
      <c r="A797" s="85">
        <v>41128</v>
      </c>
      <c r="B797" s="1">
        <v>0.56306712962962957</v>
      </c>
      <c r="C797" s="91">
        <f t="shared" si="64"/>
        <v>41128.563067129631</v>
      </c>
      <c r="D797" s="56" t="s">
        <v>16</v>
      </c>
      <c r="E797" s="82">
        <v>1</v>
      </c>
      <c r="F797" s="82">
        <v>2.44</v>
      </c>
      <c r="G797" s="82">
        <v>80</v>
      </c>
      <c r="H797" s="82">
        <v>1</v>
      </c>
      <c r="I797" s="82">
        <v>2</v>
      </c>
      <c r="J797" s="57">
        <f>VLOOKUP(I797,'Stratification Schemes'!$J$2:$L$3,2,TRUE)</f>
        <v>9.59</v>
      </c>
      <c r="K797" s="57">
        <f>VLOOKUP(I797,'Stratification Schemes'!$J$2:$L$3,3,TRUE)</f>
        <v>10.42</v>
      </c>
      <c r="L797" s="57">
        <f t="shared" si="65"/>
        <v>2</v>
      </c>
      <c r="M797" s="57" t="s">
        <v>44</v>
      </c>
    </row>
    <row r="798" spans="1:13" x14ac:dyDescent="0.25">
      <c r="A798" s="85">
        <v>41128</v>
      </c>
      <c r="B798" s="1">
        <v>0.59015046296296292</v>
      </c>
      <c r="C798" s="91">
        <f t="shared" si="64"/>
        <v>41128.590150462966</v>
      </c>
      <c r="D798" s="56" t="s">
        <v>16</v>
      </c>
      <c r="E798" s="82">
        <v>1</v>
      </c>
      <c r="F798" s="82">
        <v>2.11</v>
      </c>
      <c r="G798" s="82">
        <v>80.7</v>
      </c>
      <c r="H798" s="82">
        <v>1</v>
      </c>
      <c r="I798" s="82">
        <v>2</v>
      </c>
      <c r="J798" s="57">
        <f>VLOOKUP(I798,'Stratification Schemes'!$J$2:$L$3,2,TRUE)</f>
        <v>9.59</v>
      </c>
      <c r="K798" s="57">
        <f>VLOOKUP(I798,'Stratification Schemes'!$J$2:$L$3,3,TRUE)</f>
        <v>10.42</v>
      </c>
      <c r="L798" s="57">
        <f t="shared" si="65"/>
        <v>2</v>
      </c>
      <c r="M798" s="57" t="s">
        <v>44</v>
      </c>
    </row>
    <row r="799" spans="1:13" x14ac:dyDescent="0.25">
      <c r="A799" s="85">
        <v>41128</v>
      </c>
      <c r="B799" s="1">
        <v>0.59112268518518518</v>
      </c>
      <c r="C799" s="91">
        <f t="shared" si="64"/>
        <v>41128.591122685182</v>
      </c>
      <c r="D799" s="56" t="s">
        <v>16</v>
      </c>
      <c r="E799" s="82">
        <v>1</v>
      </c>
      <c r="F799" s="82">
        <v>2.3199999999999998</v>
      </c>
      <c r="G799" s="82">
        <v>64.7</v>
      </c>
      <c r="H799" s="82">
        <v>1</v>
      </c>
      <c r="I799" s="82">
        <v>2</v>
      </c>
      <c r="J799" s="57">
        <f>VLOOKUP(I799,'Stratification Schemes'!$J$2:$L$3,2,TRUE)</f>
        <v>9.59</v>
      </c>
      <c r="K799" s="57">
        <f>VLOOKUP(I799,'Stratification Schemes'!$J$2:$L$3,3,TRUE)</f>
        <v>10.42</v>
      </c>
      <c r="L799" s="57">
        <f t="shared" si="65"/>
        <v>2</v>
      </c>
      <c r="M799" s="57" t="s">
        <v>44</v>
      </c>
    </row>
    <row r="800" spans="1:13" x14ac:dyDescent="0.25">
      <c r="A800" s="85">
        <v>41128</v>
      </c>
      <c r="B800" s="1">
        <v>0.60428240740740746</v>
      </c>
      <c r="C800" s="91">
        <f t="shared" si="64"/>
        <v>41128.60428240741</v>
      </c>
      <c r="D800" s="56" t="s">
        <v>16</v>
      </c>
      <c r="E800" s="82">
        <v>1</v>
      </c>
      <c r="F800" s="82">
        <v>9.33</v>
      </c>
      <c r="G800" s="82">
        <v>73.099999999999994</v>
      </c>
      <c r="H800" s="82">
        <v>1</v>
      </c>
      <c r="I800" s="82">
        <v>2</v>
      </c>
      <c r="J800" s="57">
        <f>VLOOKUP(I800,'Stratification Schemes'!$J$2:$L$3,2,TRUE)</f>
        <v>9.59</v>
      </c>
      <c r="K800" s="57">
        <f>VLOOKUP(I800,'Stratification Schemes'!$J$2:$L$3,3,TRUE)</f>
        <v>10.42</v>
      </c>
      <c r="L800" s="57">
        <f t="shared" si="65"/>
        <v>2</v>
      </c>
      <c r="M800" s="57" t="s">
        <v>44</v>
      </c>
    </row>
    <row r="801" spans="1:13" x14ac:dyDescent="0.25">
      <c r="A801" s="85">
        <v>41128</v>
      </c>
      <c r="B801" s="1">
        <v>0.60707175925925927</v>
      </c>
      <c r="C801" s="91">
        <f t="shared" si="64"/>
        <v>41128.607071759259</v>
      </c>
      <c r="D801" s="56" t="s">
        <v>16</v>
      </c>
      <c r="E801" s="82">
        <v>1</v>
      </c>
      <c r="F801" s="82">
        <v>2.2400000000000002</v>
      </c>
      <c r="G801" s="82">
        <v>105.3</v>
      </c>
      <c r="H801" s="82">
        <v>1</v>
      </c>
      <c r="I801" s="82">
        <v>2</v>
      </c>
      <c r="J801" s="57">
        <f>VLOOKUP(I801,'Stratification Schemes'!$J$2:$L$3,2,TRUE)</f>
        <v>9.59</v>
      </c>
      <c r="K801" s="57">
        <f>VLOOKUP(I801,'Stratification Schemes'!$J$2:$L$3,3,TRUE)</f>
        <v>10.42</v>
      </c>
      <c r="L801" s="57">
        <f t="shared" si="65"/>
        <v>2</v>
      </c>
      <c r="M801" s="57" t="s">
        <v>44</v>
      </c>
    </row>
    <row r="802" spans="1:13" x14ac:dyDescent="0.25">
      <c r="A802" s="85">
        <v>41128</v>
      </c>
      <c r="B802" s="1">
        <v>0.61011574074074071</v>
      </c>
      <c r="C802" s="91">
        <f t="shared" si="64"/>
        <v>41128.610115740739</v>
      </c>
      <c r="D802" s="56" t="s">
        <v>16</v>
      </c>
      <c r="E802" s="82">
        <v>1</v>
      </c>
      <c r="F802" s="82">
        <v>1.79</v>
      </c>
      <c r="G802" s="82">
        <v>69.5</v>
      </c>
      <c r="H802" s="82">
        <v>1</v>
      </c>
      <c r="I802" s="82">
        <v>2</v>
      </c>
      <c r="J802" s="57">
        <f>VLOOKUP(I802,'Stratification Schemes'!$J$2:$L$3,2,TRUE)</f>
        <v>9.59</v>
      </c>
      <c r="K802" s="57">
        <f>VLOOKUP(I802,'Stratification Schemes'!$J$2:$L$3,3,TRUE)</f>
        <v>10.42</v>
      </c>
      <c r="L802" s="57">
        <f t="shared" si="65"/>
        <v>2</v>
      </c>
      <c r="M802" s="57" t="s">
        <v>44</v>
      </c>
    </row>
    <row r="803" spans="1:13" x14ac:dyDescent="0.25">
      <c r="A803" s="85">
        <v>41128</v>
      </c>
      <c r="B803" s="1">
        <v>0.6269675925925926</v>
      </c>
      <c r="C803" s="91">
        <f t="shared" si="64"/>
        <v>41128.626967592594</v>
      </c>
      <c r="D803" s="56" t="s">
        <v>16</v>
      </c>
      <c r="E803" s="82">
        <v>1</v>
      </c>
      <c r="F803" s="82">
        <v>1.97</v>
      </c>
      <c r="G803" s="82">
        <v>93.2</v>
      </c>
      <c r="H803" s="82">
        <v>1</v>
      </c>
      <c r="I803" s="82">
        <v>2</v>
      </c>
      <c r="J803" s="57">
        <f>VLOOKUP(I803,'Stratification Schemes'!$J$2:$L$3,2,TRUE)</f>
        <v>9.59</v>
      </c>
      <c r="K803" s="57">
        <f>VLOOKUP(I803,'Stratification Schemes'!$J$2:$L$3,3,TRUE)</f>
        <v>10.42</v>
      </c>
      <c r="L803" s="57">
        <f t="shared" si="65"/>
        <v>2</v>
      </c>
      <c r="M803" s="57" t="s">
        <v>44</v>
      </c>
    </row>
    <row r="804" spans="1:13" x14ac:dyDescent="0.25">
      <c r="A804" s="85">
        <v>41128</v>
      </c>
      <c r="B804" s="1">
        <v>0.64864583333333337</v>
      </c>
      <c r="C804" s="91">
        <f t="shared" si="64"/>
        <v>41128.648645833331</v>
      </c>
      <c r="D804" s="56" t="s">
        <v>16</v>
      </c>
      <c r="E804" s="82">
        <v>1</v>
      </c>
      <c r="F804" s="82">
        <v>2.37</v>
      </c>
      <c r="G804" s="82">
        <v>82.4</v>
      </c>
      <c r="H804" s="82">
        <v>1</v>
      </c>
      <c r="I804" s="82">
        <v>2</v>
      </c>
      <c r="J804" s="57">
        <f>VLOOKUP(I804,'Stratification Schemes'!$J$2:$L$3,2,TRUE)</f>
        <v>9.59</v>
      </c>
      <c r="K804" s="57">
        <f>VLOOKUP(I804,'Stratification Schemes'!$J$2:$L$3,3,TRUE)</f>
        <v>10.42</v>
      </c>
      <c r="L804" s="57">
        <f t="shared" si="65"/>
        <v>2</v>
      </c>
      <c r="M804" s="57" t="s">
        <v>44</v>
      </c>
    </row>
    <row r="805" spans="1:13" x14ac:dyDescent="0.25">
      <c r="A805" s="85">
        <v>41128</v>
      </c>
      <c r="B805" s="1">
        <v>0.67038194444444443</v>
      </c>
      <c r="C805" s="91">
        <f t="shared" si="64"/>
        <v>41128.670381944445</v>
      </c>
      <c r="D805" s="56" t="s">
        <v>16</v>
      </c>
      <c r="E805" s="82">
        <v>1</v>
      </c>
      <c r="F805" s="82">
        <v>2.95</v>
      </c>
      <c r="G805" s="82">
        <v>59.7</v>
      </c>
      <c r="H805" s="82">
        <v>1</v>
      </c>
      <c r="I805" s="82">
        <v>2</v>
      </c>
      <c r="J805" s="57">
        <f>VLOOKUP(I805,'Stratification Schemes'!$J$2:$L$3,2,TRUE)</f>
        <v>9.59</v>
      </c>
      <c r="K805" s="57">
        <f>VLOOKUP(I805,'Stratification Schemes'!$J$2:$L$3,3,TRUE)</f>
        <v>10.42</v>
      </c>
      <c r="L805" s="57">
        <f t="shared" si="65"/>
        <v>2</v>
      </c>
      <c r="M805" s="57" t="s">
        <v>44</v>
      </c>
    </row>
    <row r="806" spans="1:13" x14ac:dyDescent="0.25">
      <c r="A806" s="85">
        <v>41128</v>
      </c>
      <c r="B806" s="1">
        <v>0.67041666666666666</v>
      </c>
      <c r="C806" s="91">
        <f t="shared" si="64"/>
        <v>41128.670416666668</v>
      </c>
      <c r="D806" s="56" t="s">
        <v>16</v>
      </c>
      <c r="E806" s="82">
        <v>1</v>
      </c>
      <c r="F806" s="82">
        <v>1.85</v>
      </c>
      <c r="G806" s="82">
        <v>73.599999999999994</v>
      </c>
      <c r="H806" s="82">
        <v>1</v>
      </c>
      <c r="I806" s="82">
        <v>2</v>
      </c>
      <c r="J806" s="57">
        <f>VLOOKUP(I806,'Stratification Schemes'!$J$2:$L$3,2,TRUE)</f>
        <v>9.59</v>
      </c>
      <c r="K806" s="57">
        <f>VLOOKUP(I806,'Stratification Schemes'!$J$2:$L$3,3,TRUE)</f>
        <v>10.42</v>
      </c>
      <c r="L806" s="57">
        <f t="shared" si="65"/>
        <v>2</v>
      </c>
      <c r="M806" s="57" t="s">
        <v>44</v>
      </c>
    </row>
    <row r="807" spans="1:13" x14ac:dyDescent="0.25">
      <c r="A807" s="85">
        <v>41128</v>
      </c>
      <c r="B807" s="1">
        <v>0.69008101851851855</v>
      </c>
      <c r="C807" s="91">
        <f t="shared" si="64"/>
        <v>41128.690081018518</v>
      </c>
      <c r="D807" s="56" t="s">
        <v>16</v>
      </c>
      <c r="E807" s="82">
        <v>1</v>
      </c>
      <c r="F807" s="82">
        <v>2.06</v>
      </c>
      <c r="G807" s="82">
        <v>87.8</v>
      </c>
      <c r="H807" s="82">
        <v>1</v>
      </c>
      <c r="I807" s="82">
        <v>2</v>
      </c>
      <c r="J807" s="57">
        <f>VLOOKUP(I807,'Stratification Schemes'!$J$2:$L$3,2,TRUE)</f>
        <v>9.59</v>
      </c>
      <c r="K807" s="57">
        <f>VLOOKUP(I807,'Stratification Schemes'!$J$2:$L$3,3,TRUE)</f>
        <v>10.42</v>
      </c>
      <c r="L807" s="57">
        <f t="shared" si="65"/>
        <v>2</v>
      </c>
      <c r="M807" s="57" t="s">
        <v>44</v>
      </c>
    </row>
    <row r="808" spans="1:13" x14ac:dyDescent="0.25">
      <c r="A808" s="85">
        <v>41128</v>
      </c>
      <c r="B808" s="1">
        <v>0.69278935185185186</v>
      </c>
      <c r="C808" s="91">
        <f t="shared" si="64"/>
        <v>41128.692789351851</v>
      </c>
      <c r="D808" s="56" t="s">
        <v>16</v>
      </c>
      <c r="E808" s="82">
        <v>1</v>
      </c>
      <c r="F808" s="82">
        <v>1.63</v>
      </c>
      <c r="G808" s="82">
        <v>76.2</v>
      </c>
      <c r="H808" s="82">
        <v>1</v>
      </c>
      <c r="I808" s="82">
        <v>2</v>
      </c>
      <c r="J808" s="57">
        <f>VLOOKUP(I808,'Stratification Schemes'!$J$2:$L$3,2,TRUE)</f>
        <v>9.59</v>
      </c>
      <c r="K808" s="57">
        <f>VLOOKUP(I808,'Stratification Schemes'!$J$2:$L$3,3,TRUE)</f>
        <v>10.42</v>
      </c>
      <c r="L808" s="57">
        <f t="shared" si="65"/>
        <v>2</v>
      </c>
      <c r="M808" s="57" t="s">
        <v>44</v>
      </c>
    </row>
    <row r="809" spans="1:13" x14ac:dyDescent="0.25">
      <c r="A809" s="85">
        <v>41128</v>
      </c>
      <c r="B809" s="1">
        <v>0.69299768518518512</v>
      </c>
      <c r="C809" s="91">
        <f t="shared" si="64"/>
        <v>41128.692997685182</v>
      </c>
      <c r="D809" s="56" t="s">
        <v>16</v>
      </c>
      <c r="E809" s="82">
        <v>1</v>
      </c>
      <c r="F809" s="82">
        <v>2.72</v>
      </c>
      <c r="G809" s="82">
        <v>84.8</v>
      </c>
      <c r="H809" s="82">
        <v>1</v>
      </c>
      <c r="I809" s="82">
        <v>2</v>
      </c>
      <c r="J809" s="57">
        <f>VLOOKUP(I809,'Stratification Schemes'!$J$2:$L$3,2,TRUE)</f>
        <v>9.59</v>
      </c>
      <c r="K809" s="57">
        <f>VLOOKUP(I809,'Stratification Schemes'!$J$2:$L$3,3,TRUE)</f>
        <v>10.42</v>
      </c>
      <c r="L809" s="57">
        <f t="shared" si="65"/>
        <v>2</v>
      </c>
      <c r="M809" s="57" t="s">
        <v>44</v>
      </c>
    </row>
    <row r="810" spans="1:13" x14ac:dyDescent="0.25">
      <c r="A810" s="85">
        <v>41128</v>
      </c>
      <c r="B810" s="1">
        <v>0.71724537037037039</v>
      </c>
      <c r="C810" s="91">
        <f t="shared" si="64"/>
        <v>41128.717245370368</v>
      </c>
      <c r="D810" s="56" t="s">
        <v>16</v>
      </c>
      <c r="E810" s="82">
        <v>1</v>
      </c>
      <c r="F810" s="82">
        <v>1.86</v>
      </c>
      <c r="G810" s="82">
        <v>81.400000000000006</v>
      </c>
      <c r="H810" s="82">
        <v>1</v>
      </c>
      <c r="I810" s="82">
        <v>2</v>
      </c>
      <c r="J810" s="57">
        <f>VLOOKUP(I810,'Stratification Schemes'!$J$2:$L$3,2,TRUE)</f>
        <v>9.59</v>
      </c>
      <c r="K810" s="57">
        <f>VLOOKUP(I810,'Stratification Schemes'!$J$2:$L$3,3,TRUE)</f>
        <v>10.42</v>
      </c>
      <c r="L810" s="57">
        <f t="shared" si="65"/>
        <v>2</v>
      </c>
      <c r="M810" s="57" t="s">
        <v>44</v>
      </c>
    </row>
    <row r="811" spans="1:13" x14ac:dyDescent="0.25">
      <c r="A811" s="85">
        <v>41128</v>
      </c>
      <c r="B811" s="1">
        <v>0.7249537037037036</v>
      </c>
      <c r="C811" s="91">
        <f t="shared" si="64"/>
        <v>41128.724953703706</v>
      </c>
      <c r="D811" s="56" t="s">
        <v>16</v>
      </c>
      <c r="E811" s="82">
        <v>1</v>
      </c>
      <c r="F811" s="82">
        <v>9.82</v>
      </c>
      <c r="G811" s="82">
        <v>75.900000000000006</v>
      </c>
      <c r="H811" s="82">
        <v>1</v>
      </c>
      <c r="I811" s="82">
        <v>2</v>
      </c>
      <c r="J811" s="57">
        <f>VLOOKUP(I811,'Stratification Schemes'!$J$2:$L$3,2,TRUE)</f>
        <v>9.59</v>
      </c>
      <c r="K811" s="57">
        <f>VLOOKUP(I811,'Stratification Schemes'!$J$2:$L$3,3,TRUE)</f>
        <v>10.42</v>
      </c>
      <c r="L811" s="57">
        <f t="shared" si="65"/>
        <v>1</v>
      </c>
      <c r="M811" s="57" t="s">
        <v>44</v>
      </c>
    </row>
    <row r="812" spans="1:13" x14ac:dyDescent="0.25">
      <c r="A812" s="85">
        <v>41128</v>
      </c>
      <c r="B812" s="1">
        <v>0.73572916666666666</v>
      </c>
      <c r="C812" s="91">
        <f t="shared" si="64"/>
        <v>41128.735729166663</v>
      </c>
      <c r="D812" s="56" t="s">
        <v>16</v>
      </c>
      <c r="E812" s="82">
        <v>1</v>
      </c>
      <c r="F812" s="82">
        <v>1.94</v>
      </c>
      <c r="G812" s="82">
        <v>80.099999999999994</v>
      </c>
      <c r="H812" s="82">
        <v>1</v>
      </c>
      <c r="I812" s="82">
        <v>2</v>
      </c>
      <c r="J812" s="57">
        <f>VLOOKUP(I812,'Stratification Schemes'!$J$2:$L$3,2,TRUE)</f>
        <v>9.59</v>
      </c>
      <c r="K812" s="57">
        <f>VLOOKUP(I812,'Stratification Schemes'!$J$2:$L$3,3,TRUE)</f>
        <v>10.42</v>
      </c>
      <c r="L812" s="57">
        <f t="shared" si="65"/>
        <v>2</v>
      </c>
      <c r="M812" s="57" t="s">
        <v>44</v>
      </c>
    </row>
    <row r="813" spans="1:13" x14ac:dyDescent="0.25">
      <c r="A813" s="85">
        <v>41128</v>
      </c>
      <c r="B813" s="1">
        <v>0.75043981481481481</v>
      </c>
      <c r="C813" s="91">
        <f t="shared" si="64"/>
        <v>41128.750439814816</v>
      </c>
      <c r="D813" s="56" t="s">
        <v>16</v>
      </c>
      <c r="E813" s="82">
        <v>1</v>
      </c>
      <c r="F813" s="82">
        <v>2.13</v>
      </c>
      <c r="G813" s="82">
        <v>85.3</v>
      </c>
      <c r="H813" s="82">
        <v>1</v>
      </c>
      <c r="I813" s="82">
        <v>2</v>
      </c>
      <c r="J813" s="57">
        <f>VLOOKUP(I813,'Stratification Schemes'!$J$2:$L$3,2,TRUE)</f>
        <v>9.59</v>
      </c>
      <c r="K813" s="57">
        <f>VLOOKUP(I813,'Stratification Schemes'!$J$2:$L$3,3,TRUE)</f>
        <v>10.42</v>
      </c>
      <c r="L813" s="57">
        <f t="shared" si="65"/>
        <v>2</v>
      </c>
      <c r="M813" s="57" t="s">
        <v>44</v>
      </c>
    </row>
    <row r="814" spans="1:13" x14ac:dyDescent="0.25">
      <c r="A814" s="85">
        <v>41128</v>
      </c>
      <c r="B814" s="1">
        <v>0.75596064814814812</v>
      </c>
      <c r="C814" s="91">
        <f t="shared" si="64"/>
        <v>41128.755960648145</v>
      </c>
      <c r="D814" s="56" t="s">
        <v>16</v>
      </c>
      <c r="E814" s="82">
        <v>1</v>
      </c>
      <c r="F814" s="82">
        <v>4.0199999999999996</v>
      </c>
      <c r="G814" s="82">
        <v>92.2</v>
      </c>
      <c r="H814" s="82">
        <v>1</v>
      </c>
      <c r="I814" s="82">
        <v>2</v>
      </c>
      <c r="J814" s="57">
        <f>VLOOKUP(I814,'Stratification Schemes'!$J$2:$L$3,2,TRUE)</f>
        <v>9.59</v>
      </c>
      <c r="K814" s="57">
        <f>VLOOKUP(I814,'Stratification Schemes'!$J$2:$L$3,3,TRUE)</f>
        <v>10.42</v>
      </c>
      <c r="L814" s="57">
        <f t="shared" si="65"/>
        <v>2</v>
      </c>
      <c r="M814" s="57" t="s">
        <v>44</v>
      </c>
    </row>
    <row r="815" spans="1:13" x14ac:dyDescent="0.25">
      <c r="A815" s="85">
        <v>41128</v>
      </c>
      <c r="B815" s="1">
        <v>0.77539351851851857</v>
      </c>
      <c r="C815" s="91">
        <f t="shared" si="64"/>
        <v>41128.775393518517</v>
      </c>
      <c r="D815" s="56" t="s">
        <v>16</v>
      </c>
      <c r="E815" s="82">
        <v>1</v>
      </c>
      <c r="F815" s="82">
        <v>1.85</v>
      </c>
      <c r="G815" s="82">
        <v>66.400000000000006</v>
      </c>
      <c r="H815" s="82">
        <v>1</v>
      </c>
      <c r="I815" s="82">
        <v>2</v>
      </c>
      <c r="J815" s="57">
        <f>VLOOKUP(I815,'Stratification Schemes'!$J$2:$L$3,2,TRUE)</f>
        <v>9.59</v>
      </c>
      <c r="K815" s="57">
        <f>VLOOKUP(I815,'Stratification Schemes'!$J$2:$L$3,3,TRUE)</f>
        <v>10.42</v>
      </c>
      <c r="L815" s="57">
        <f t="shared" si="65"/>
        <v>2</v>
      </c>
      <c r="M815" s="57" t="s">
        <v>44</v>
      </c>
    </row>
    <row r="816" spans="1:13" x14ac:dyDescent="0.25">
      <c r="A816" s="85">
        <v>41128</v>
      </c>
      <c r="B816" s="1">
        <v>0.77613425925925927</v>
      </c>
      <c r="C816" s="91">
        <f t="shared" si="64"/>
        <v>41128.776134259257</v>
      </c>
      <c r="D816" s="56" t="s">
        <v>16</v>
      </c>
      <c r="E816" s="82">
        <v>1</v>
      </c>
      <c r="F816" s="82">
        <v>2</v>
      </c>
      <c r="G816" s="82">
        <v>68.7</v>
      </c>
      <c r="H816" s="82">
        <v>1</v>
      </c>
      <c r="I816" s="82">
        <v>2</v>
      </c>
      <c r="J816" s="57">
        <f>VLOOKUP(I816,'Stratification Schemes'!$J$2:$L$3,2,TRUE)</f>
        <v>9.59</v>
      </c>
      <c r="K816" s="57">
        <f>VLOOKUP(I816,'Stratification Schemes'!$J$2:$L$3,3,TRUE)</f>
        <v>10.42</v>
      </c>
      <c r="L816" s="57">
        <f t="shared" si="65"/>
        <v>2</v>
      </c>
      <c r="M816" s="57" t="s">
        <v>44</v>
      </c>
    </row>
    <row r="817" spans="1:13" x14ac:dyDescent="0.25">
      <c r="A817" s="85">
        <v>41128</v>
      </c>
      <c r="B817" s="1">
        <v>0.79891203703703706</v>
      </c>
      <c r="C817" s="91">
        <f t="shared" si="64"/>
        <v>41128.79891203704</v>
      </c>
      <c r="D817" s="56" t="s">
        <v>16</v>
      </c>
      <c r="E817" s="82">
        <v>1</v>
      </c>
      <c r="F817" s="82">
        <v>2.02</v>
      </c>
      <c r="G817" s="82">
        <v>106.7</v>
      </c>
      <c r="H817" s="82">
        <v>1</v>
      </c>
      <c r="I817" s="82">
        <v>2</v>
      </c>
      <c r="J817" s="57">
        <f>VLOOKUP(I817,'Stratification Schemes'!$J$2:$L$3,2,TRUE)</f>
        <v>9.59</v>
      </c>
      <c r="K817" s="57">
        <f>VLOOKUP(I817,'Stratification Schemes'!$J$2:$L$3,3,TRUE)</f>
        <v>10.42</v>
      </c>
      <c r="L817" s="57">
        <f t="shared" si="65"/>
        <v>2</v>
      </c>
      <c r="M817" s="57" t="s">
        <v>44</v>
      </c>
    </row>
    <row r="818" spans="1:13" x14ac:dyDescent="0.25">
      <c r="A818" s="85">
        <v>41128</v>
      </c>
      <c r="B818" s="1">
        <v>0.80157407407407411</v>
      </c>
      <c r="C818" s="91">
        <f t="shared" si="64"/>
        <v>41128.801574074074</v>
      </c>
      <c r="D818" s="56" t="s">
        <v>16</v>
      </c>
      <c r="E818" s="82">
        <v>1</v>
      </c>
      <c r="F818" s="82">
        <v>2.08</v>
      </c>
      <c r="G818" s="82">
        <v>87.4</v>
      </c>
      <c r="H818" s="82">
        <v>1</v>
      </c>
      <c r="I818" s="82">
        <v>2</v>
      </c>
      <c r="J818" s="57">
        <f>VLOOKUP(I818,'Stratification Schemes'!$J$2:$L$3,2,TRUE)</f>
        <v>9.59</v>
      </c>
      <c r="K818" s="57">
        <f>VLOOKUP(I818,'Stratification Schemes'!$J$2:$L$3,3,TRUE)</f>
        <v>10.42</v>
      </c>
      <c r="L818" s="57">
        <f t="shared" si="65"/>
        <v>2</v>
      </c>
      <c r="M818" s="57" t="s">
        <v>44</v>
      </c>
    </row>
    <row r="819" spans="1:13" x14ac:dyDescent="0.25">
      <c r="A819" s="85">
        <v>41128</v>
      </c>
      <c r="B819" s="1">
        <v>0.8200115740740741</v>
      </c>
      <c r="C819" s="91">
        <f t="shared" si="64"/>
        <v>41128.820011574076</v>
      </c>
      <c r="D819" s="56" t="s">
        <v>16</v>
      </c>
      <c r="E819" s="82">
        <v>1</v>
      </c>
      <c r="F819" s="82">
        <v>2.54</v>
      </c>
      <c r="G819" s="82">
        <v>94.7</v>
      </c>
      <c r="H819" s="82">
        <v>1</v>
      </c>
      <c r="I819" s="82">
        <v>2</v>
      </c>
      <c r="J819" s="57">
        <f>VLOOKUP(I819,'Stratification Schemes'!$J$2:$L$3,2,TRUE)</f>
        <v>9.59</v>
      </c>
      <c r="K819" s="57">
        <f>VLOOKUP(I819,'Stratification Schemes'!$J$2:$L$3,3,TRUE)</f>
        <v>10.42</v>
      </c>
      <c r="L819" s="57">
        <f t="shared" si="65"/>
        <v>2</v>
      </c>
      <c r="M819" s="57" t="s">
        <v>44</v>
      </c>
    </row>
    <row r="820" spans="1:13" x14ac:dyDescent="0.25">
      <c r="A820" s="85">
        <v>41128</v>
      </c>
      <c r="B820" s="1">
        <v>0.83626157407407409</v>
      </c>
      <c r="C820" s="91">
        <f t="shared" si="64"/>
        <v>41128.836261574077</v>
      </c>
      <c r="D820" s="56" t="s">
        <v>16</v>
      </c>
      <c r="E820" s="82">
        <v>1</v>
      </c>
      <c r="F820" s="82">
        <v>2.08</v>
      </c>
      <c r="G820" s="82">
        <v>97.1</v>
      </c>
      <c r="H820" s="82">
        <v>1</v>
      </c>
      <c r="I820" s="82">
        <v>2</v>
      </c>
      <c r="J820" s="57">
        <f>VLOOKUP(I820,'Stratification Schemes'!$J$2:$L$3,2,TRUE)</f>
        <v>9.59</v>
      </c>
      <c r="K820" s="57">
        <f>VLOOKUP(I820,'Stratification Schemes'!$J$2:$L$3,3,TRUE)</f>
        <v>10.42</v>
      </c>
      <c r="L820" s="57">
        <f t="shared" si="65"/>
        <v>2</v>
      </c>
      <c r="M820" s="57" t="s">
        <v>44</v>
      </c>
    </row>
    <row r="821" spans="1:13" x14ac:dyDescent="0.25">
      <c r="A821" s="85">
        <v>41128</v>
      </c>
      <c r="B821" s="1">
        <v>0.84364583333333332</v>
      </c>
      <c r="C821" s="91">
        <f t="shared" si="64"/>
        <v>41128.843645833331</v>
      </c>
      <c r="D821" s="56" t="s">
        <v>16</v>
      </c>
      <c r="E821" s="82">
        <v>1</v>
      </c>
      <c r="F821" s="82">
        <v>2.91</v>
      </c>
      <c r="G821" s="82">
        <v>91</v>
      </c>
      <c r="H821" s="82">
        <v>1</v>
      </c>
      <c r="I821" s="82">
        <v>2</v>
      </c>
      <c r="J821" s="57">
        <f>VLOOKUP(I821,'Stratification Schemes'!$J$2:$L$3,2,TRUE)</f>
        <v>9.59</v>
      </c>
      <c r="K821" s="57">
        <f>VLOOKUP(I821,'Stratification Schemes'!$J$2:$L$3,3,TRUE)</f>
        <v>10.42</v>
      </c>
      <c r="L821" s="57">
        <f t="shared" si="65"/>
        <v>2</v>
      </c>
      <c r="M821" s="57" t="s">
        <v>44</v>
      </c>
    </row>
    <row r="822" spans="1:13" x14ac:dyDescent="0.25">
      <c r="A822" s="85">
        <v>41128</v>
      </c>
      <c r="B822" s="1">
        <v>0.87586805555555547</v>
      </c>
      <c r="C822" s="91">
        <f t="shared" si="64"/>
        <v>41128.875868055555</v>
      </c>
      <c r="D822" s="56" t="s">
        <v>16</v>
      </c>
      <c r="E822" s="82">
        <v>1</v>
      </c>
      <c r="F822" s="82">
        <v>5.29</v>
      </c>
      <c r="G822" s="82">
        <v>67.5</v>
      </c>
      <c r="H822" s="82">
        <v>1</v>
      </c>
      <c r="I822" s="82">
        <v>2</v>
      </c>
      <c r="J822" s="57">
        <f>VLOOKUP(I822,'Stratification Schemes'!$J$2:$L$3,2,TRUE)</f>
        <v>9.59</v>
      </c>
      <c r="K822" s="57">
        <f>VLOOKUP(I822,'Stratification Schemes'!$J$2:$L$3,3,TRUE)</f>
        <v>10.42</v>
      </c>
      <c r="L822" s="57">
        <f t="shared" si="65"/>
        <v>2</v>
      </c>
      <c r="M822" s="57" t="s">
        <v>44</v>
      </c>
    </row>
    <row r="823" spans="1:13" x14ac:dyDescent="0.25">
      <c r="A823" s="85">
        <v>41128</v>
      </c>
      <c r="B823" s="1">
        <v>0.88106481481481491</v>
      </c>
      <c r="C823" s="91">
        <f t="shared" si="64"/>
        <v>41128.881064814814</v>
      </c>
      <c r="D823" s="56" t="s">
        <v>16</v>
      </c>
      <c r="E823" s="82">
        <v>1</v>
      </c>
      <c r="F823" s="82">
        <v>2.04</v>
      </c>
      <c r="G823" s="82">
        <v>94.7</v>
      </c>
      <c r="H823" s="82">
        <v>1</v>
      </c>
      <c r="I823" s="82">
        <v>2</v>
      </c>
      <c r="J823" s="57">
        <f>VLOOKUP(I823,'Stratification Schemes'!$J$2:$L$3,2,TRUE)</f>
        <v>9.59</v>
      </c>
      <c r="K823" s="57">
        <f>VLOOKUP(I823,'Stratification Schemes'!$J$2:$L$3,3,TRUE)</f>
        <v>10.42</v>
      </c>
      <c r="L823" s="57">
        <f t="shared" si="65"/>
        <v>2</v>
      </c>
      <c r="M823" s="57" t="s">
        <v>44</v>
      </c>
    </row>
    <row r="824" spans="1:13" x14ac:dyDescent="0.25">
      <c r="A824" s="85">
        <v>41128</v>
      </c>
      <c r="B824" s="1">
        <v>0.90297453703703701</v>
      </c>
      <c r="C824" s="91">
        <f t="shared" si="64"/>
        <v>41128.902974537035</v>
      </c>
      <c r="D824" s="56" t="s">
        <v>16</v>
      </c>
      <c r="E824" s="82">
        <v>1</v>
      </c>
      <c r="F824" s="82">
        <v>2.11</v>
      </c>
      <c r="G824" s="82">
        <v>92.8</v>
      </c>
      <c r="H824" s="82">
        <v>1</v>
      </c>
      <c r="I824" s="82">
        <v>2</v>
      </c>
      <c r="J824" s="57">
        <f>VLOOKUP(I824,'Stratification Schemes'!$J$2:$L$3,2,TRUE)</f>
        <v>9.59</v>
      </c>
      <c r="K824" s="57">
        <f>VLOOKUP(I824,'Stratification Schemes'!$J$2:$L$3,3,TRUE)</f>
        <v>10.42</v>
      </c>
      <c r="L824" s="57">
        <f t="shared" si="65"/>
        <v>2</v>
      </c>
      <c r="M824" s="57" t="s">
        <v>44</v>
      </c>
    </row>
    <row r="825" spans="1:13" x14ac:dyDescent="0.25">
      <c r="A825" s="85">
        <v>41128</v>
      </c>
      <c r="B825" s="1">
        <v>0.92355324074074074</v>
      </c>
      <c r="C825" s="91">
        <f t="shared" si="64"/>
        <v>41128.92355324074</v>
      </c>
      <c r="D825" s="56" t="s">
        <v>16</v>
      </c>
      <c r="E825" s="82">
        <v>1</v>
      </c>
      <c r="F825" s="82">
        <v>4.43</v>
      </c>
      <c r="G825" s="82">
        <v>66.7</v>
      </c>
      <c r="H825" s="82">
        <v>1</v>
      </c>
      <c r="I825" s="82">
        <v>2</v>
      </c>
      <c r="J825" s="57">
        <f>VLOOKUP(I825,'Stratification Schemes'!$J$2:$L$3,2,TRUE)</f>
        <v>9.59</v>
      </c>
      <c r="K825" s="57">
        <f>VLOOKUP(I825,'Stratification Schemes'!$J$2:$L$3,3,TRUE)</f>
        <v>10.42</v>
      </c>
      <c r="L825" s="57">
        <f t="shared" si="65"/>
        <v>2</v>
      </c>
      <c r="M825" s="57" t="s">
        <v>44</v>
      </c>
    </row>
    <row r="826" spans="1:13" x14ac:dyDescent="0.25">
      <c r="A826" s="85">
        <v>41128</v>
      </c>
      <c r="B826" s="1">
        <v>0.94003472222222229</v>
      </c>
      <c r="C826" s="91">
        <f t="shared" si="64"/>
        <v>41128.940034722225</v>
      </c>
      <c r="D826" s="56" t="s">
        <v>16</v>
      </c>
      <c r="E826" s="82">
        <v>1</v>
      </c>
      <c r="F826" s="82">
        <v>2.16</v>
      </c>
      <c r="G826" s="82">
        <v>61</v>
      </c>
      <c r="H826" s="82">
        <v>1</v>
      </c>
      <c r="I826" s="82">
        <v>2</v>
      </c>
      <c r="J826" s="57">
        <f>VLOOKUP(I826,'Stratification Schemes'!$J$2:$L$3,2,TRUE)</f>
        <v>9.59</v>
      </c>
      <c r="K826" s="57">
        <f>VLOOKUP(I826,'Stratification Schemes'!$J$2:$L$3,3,TRUE)</f>
        <v>10.42</v>
      </c>
      <c r="L826" s="57">
        <f t="shared" si="65"/>
        <v>2</v>
      </c>
      <c r="M826" s="57" t="s">
        <v>44</v>
      </c>
    </row>
    <row r="827" spans="1:13" x14ac:dyDescent="0.25">
      <c r="A827" s="85">
        <v>41128</v>
      </c>
      <c r="B827" s="1">
        <v>0.94158564814814805</v>
      </c>
      <c r="C827" s="91">
        <f t="shared" si="64"/>
        <v>41128.94158564815</v>
      </c>
      <c r="D827" s="56" t="s">
        <v>16</v>
      </c>
      <c r="E827" s="82">
        <v>1</v>
      </c>
      <c r="F827" s="82">
        <v>2.0699999999999998</v>
      </c>
      <c r="G827" s="82">
        <v>92.4</v>
      </c>
      <c r="H827" s="82">
        <v>1</v>
      </c>
      <c r="I827" s="82">
        <v>2</v>
      </c>
      <c r="J827" s="57">
        <f>VLOOKUP(I827,'Stratification Schemes'!$J$2:$L$3,2,TRUE)</f>
        <v>9.59</v>
      </c>
      <c r="K827" s="57">
        <f>VLOOKUP(I827,'Stratification Schemes'!$J$2:$L$3,3,TRUE)</f>
        <v>10.42</v>
      </c>
      <c r="L827" s="57">
        <f t="shared" si="65"/>
        <v>2</v>
      </c>
      <c r="M827" s="57" t="s">
        <v>44</v>
      </c>
    </row>
    <row r="828" spans="1:13" x14ac:dyDescent="0.25">
      <c r="A828" s="85">
        <v>41128</v>
      </c>
      <c r="B828" s="1">
        <v>0.94307870370370372</v>
      </c>
      <c r="C828" s="91">
        <f t="shared" si="64"/>
        <v>41128.943078703705</v>
      </c>
      <c r="D828" s="56" t="s">
        <v>16</v>
      </c>
      <c r="E828" s="82">
        <v>1</v>
      </c>
      <c r="F828" s="82">
        <v>2.12</v>
      </c>
      <c r="G828" s="82">
        <v>82.2</v>
      </c>
      <c r="H828" s="82">
        <v>1</v>
      </c>
      <c r="I828" s="82">
        <v>2</v>
      </c>
      <c r="J828" s="57">
        <f>VLOOKUP(I828,'Stratification Schemes'!$J$2:$L$3,2,TRUE)</f>
        <v>9.59</v>
      </c>
      <c r="K828" s="57">
        <f>VLOOKUP(I828,'Stratification Schemes'!$J$2:$L$3,3,TRUE)</f>
        <v>10.42</v>
      </c>
      <c r="L828" s="57">
        <f t="shared" si="65"/>
        <v>2</v>
      </c>
      <c r="M828" s="57" t="s">
        <v>44</v>
      </c>
    </row>
    <row r="829" spans="1:13" x14ac:dyDescent="0.25">
      <c r="A829" s="85">
        <v>41128</v>
      </c>
      <c r="B829" s="1">
        <v>0.94332175925925921</v>
      </c>
      <c r="C829" s="91">
        <f t="shared" si="64"/>
        <v>41128.94332175926</v>
      </c>
      <c r="D829" s="56" t="s">
        <v>16</v>
      </c>
      <c r="E829" s="82">
        <v>1</v>
      </c>
      <c r="F829" s="82">
        <v>2.21</v>
      </c>
      <c r="G829" s="82">
        <v>89.7</v>
      </c>
      <c r="H829" s="82">
        <v>1</v>
      </c>
      <c r="I829" s="82">
        <v>2</v>
      </c>
      <c r="J829" s="57">
        <f>VLOOKUP(I829,'Stratification Schemes'!$J$2:$L$3,2,TRUE)</f>
        <v>9.59</v>
      </c>
      <c r="K829" s="57">
        <f>VLOOKUP(I829,'Stratification Schemes'!$J$2:$L$3,3,TRUE)</f>
        <v>10.42</v>
      </c>
      <c r="L829" s="57">
        <f t="shared" si="65"/>
        <v>2</v>
      </c>
      <c r="M829" s="57" t="s">
        <v>44</v>
      </c>
    </row>
    <row r="830" spans="1:13" x14ac:dyDescent="0.25">
      <c r="A830" s="85">
        <v>41128</v>
      </c>
      <c r="B830" s="1">
        <v>0.94354166666666661</v>
      </c>
      <c r="C830" s="91">
        <f t="shared" si="64"/>
        <v>41128.943541666667</v>
      </c>
      <c r="D830" s="56" t="s">
        <v>16</v>
      </c>
      <c r="E830" s="82">
        <v>1</v>
      </c>
      <c r="F830" s="82">
        <v>2.86</v>
      </c>
      <c r="G830" s="82">
        <v>60.2</v>
      </c>
      <c r="H830" s="82">
        <v>1</v>
      </c>
      <c r="I830" s="82">
        <v>2</v>
      </c>
      <c r="J830" s="57">
        <f>VLOOKUP(I830,'Stratification Schemes'!$J$2:$L$3,2,TRUE)</f>
        <v>9.59</v>
      </c>
      <c r="K830" s="57">
        <f>VLOOKUP(I830,'Stratification Schemes'!$J$2:$L$3,3,TRUE)</f>
        <v>10.42</v>
      </c>
      <c r="L830" s="57">
        <f t="shared" si="65"/>
        <v>2</v>
      </c>
      <c r="M830" s="57" t="s">
        <v>44</v>
      </c>
    </row>
    <row r="831" spans="1:13" x14ac:dyDescent="0.25">
      <c r="A831" s="85">
        <v>41128</v>
      </c>
      <c r="B831" s="1">
        <v>0.94371527777777775</v>
      </c>
      <c r="C831" s="91">
        <f t="shared" si="64"/>
        <v>41128.943715277775</v>
      </c>
      <c r="D831" s="56" t="s">
        <v>16</v>
      </c>
      <c r="E831" s="82">
        <v>1</v>
      </c>
      <c r="F831" s="82">
        <v>1.85</v>
      </c>
      <c r="G831" s="82">
        <v>85.2</v>
      </c>
      <c r="H831" s="82">
        <v>1</v>
      </c>
      <c r="I831" s="82">
        <v>2</v>
      </c>
      <c r="J831" s="57">
        <f>VLOOKUP(I831,'Stratification Schemes'!$J$2:$L$3,2,TRUE)</f>
        <v>9.59</v>
      </c>
      <c r="K831" s="57">
        <f>VLOOKUP(I831,'Stratification Schemes'!$J$2:$L$3,3,TRUE)</f>
        <v>10.42</v>
      </c>
      <c r="L831" s="57">
        <f t="shared" si="65"/>
        <v>2</v>
      </c>
      <c r="M831" s="57" t="s">
        <v>44</v>
      </c>
    </row>
    <row r="832" spans="1:13" x14ac:dyDescent="0.25">
      <c r="A832" s="85">
        <v>41128</v>
      </c>
      <c r="B832" s="1">
        <v>0.94447916666666665</v>
      </c>
      <c r="C832" s="91">
        <f t="shared" si="64"/>
        <v>41128.944479166668</v>
      </c>
      <c r="D832" s="56" t="s">
        <v>16</v>
      </c>
      <c r="E832" s="82">
        <v>1</v>
      </c>
      <c r="F832" s="82">
        <v>3.41</v>
      </c>
      <c r="G832" s="82">
        <v>78.599999999999994</v>
      </c>
      <c r="H832" s="82">
        <v>1</v>
      </c>
      <c r="I832" s="82">
        <v>2</v>
      </c>
      <c r="J832" s="57">
        <f>VLOOKUP(I832,'Stratification Schemes'!$J$2:$L$3,2,TRUE)</f>
        <v>9.59</v>
      </c>
      <c r="K832" s="57">
        <f>VLOOKUP(I832,'Stratification Schemes'!$J$2:$L$3,3,TRUE)</f>
        <v>10.42</v>
      </c>
      <c r="L832" s="57">
        <f t="shared" si="65"/>
        <v>2</v>
      </c>
      <c r="M832" s="57" t="s">
        <v>44</v>
      </c>
    </row>
    <row r="833" spans="1:13" x14ac:dyDescent="0.25">
      <c r="A833" s="85">
        <v>41128</v>
      </c>
      <c r="B833" s="1">
        <v>0.94519675925925928</v>
      </c>
      <c r="C833" s="91">
        <f t="shared" si="64"/>
        <v>41128.945196759261</v>
      </c>
      <c r="D833" s="56" t="s">
        <v>16</v>
      </c>
      <c r="E833" s="82">
        <v>1</v>
      </c>
      <c r="F833" s="82">
        <v>1.99</v>
      </c>
      <c r="G833" s="82">
        <v>84.4</v>
      </c>
      <c r="H833" s="82">
        <v>1</v>
      </c>
      <c r="I833" s="82">
        <v>2</v>
      </c>
      <c r="J833" s="57">
        <f>VLOOKUP(I833,'Stratification Schemes'!$J$2:$L$3,2,TRUE)</f>
        <v>9.59</v>
      </c>
      <c r="K833" s="57">
        <f>VLOOKUP(I833,'Stratification Schemes'!$J$2:$L$3,3,TRUE)</f>
        <v>10.42</v>
      </c>
      <c r="L833" s="57">
        <f t="shared" si="65"/>
        <v>2</v>
      </c>
      <c r="M833" s="57" t="s">
        <v>44</v>
      </c>
    </row>
    <row r="834" spans="1:13" x14ac:dyDescent="0.25">
      <c r="A834" s="85">
        <v>41128</v>
      </c>
      <c r="B834" s="1">
        <v>0.95943287037037039</v>
      </c>
      <c r="C834" s="91">
        <f t="shared" si="64"/>
        <v>41128.959432870368</v>
      </c>
      <c r="D834" s="56" t="s">
        <v>16</v>
      </c>
      <c r="E834" s="82">
        <v>1</v>
      </c>
      <c r="F834" s="82">
        <v>1.84</v>
      </c>
      <c r="G834" s="82">
        <v>83.6</v>
      </c>
      <c r="H834" s="82">
        <v>1</v>
      </c>
      <c r="I834" s="82">
        <v>2</v>
      </c>
      <c r="J834" s="57">
        <f>VLOOKUP(I834,'Stratification Schemes'!$J$2:$L$3,2,TRUE)</f>
        <v>9.59</v>
      </c>
      <c r="K834" s="57">
        <f>VLOOKUP(I834,'Stratification Schemes'!$J$2:$L$3,3,TRUE)</f>
        <v>10.42</v>
      </c>
      <c r="L834" s="57">
        <f t="shared" si="65"/>
        <v>2</v>
      </c>
      <c r="M834" s="57" t="s">
        <v>44</v>
      </c>
    </row>
    <row r="835" spans="1:13" x14ac:dyDescent="0.25">
      <c r="A835" s="85">
        <v>41128</v>
      </c>
      <c r="B835" s="1">
        <v>0.96548611111111116</v>
      </c>
      <c r="C835" s="91">
        <f t="shared" si="64"/>
        <v>41128.965486111112</v>
      </c>
      <c r="D835" s="56" t="s">
        <v>16</v>
      </c>
      <c r="E835" s="82">
        <v>1</v>
      </c>
      <c r="F835" s="82">
        <v>2.12</v>
      </c>
      <c r="G835" s="82">
        <v>65</v>
      </c>
      <c r="H835" s="82">
        <v>1</v>
      </c>
      <c r="I835" s="82">
        <v>2</v>
      </c>
      <c r="J835" s="57">
        <f>VLOOKUP(I835,'Stratification Schemes'!$J$2:$L$3,2,TRUE)</f>
        <v>9.59</v>
      </c>
      <c r="K835" s="57">
        <f>VLOOKUP(I835,'Stratification Schemes'!$J$2:$L$3,3,TRUE)</f>
        <v>10.42</v>
      </c>
      <c r="L835" s="57">
        <f t="shared" si="65"/>
        <v>2</v>
      </c>
      <c r="M835" s="57" t="s">
        <v>44</v>
      </c>
    </row>
    <row r="836" spans="1:13" x14ac:dyDescent="0.25">
      <c r="A836" s="85">
        <v>41128</v>
      </c>
      <c r="B836" s="1">
        <v>0.98474537037037047</v>
      </c>
      <c r="C836" s="91">
        <f t="shared" si="64"/>
        <v>41128.98474537037</v>
      </c>
      <c r="D836" s="56" t="s">
        <v>16</v>
      </c>
      <c r="E836" s="82">
        <v>1</v>
      </c>
      <c r="F836" s="82">
        <v>3.51</v>
      </c>
      <c r="G836" s="82">
        <v>96.3</v>
      </c>
      <c r="H836" s="82">
        <v>1</v>
      </c>
      <c r="I836" s="82">
        <v>2</v>
      </c>
      <c r="J836" s="57">
        <f>VLOOKUP(I836,'Stratification Schemes'!$J$2:$L$3,2,TRUE)</f>
        <v>9.59</v>
      </c>
      <c r="K836" s="57">
        <f>VLOOKUP(I836,'Stratification Schemes'!$J$2:$L$3,3,TRUE)</f>
        <v>10.42</v>
      </c>
      <c r="L836" s="57">
        <f t="shared" si="65"/>
        <v>2</v>
      </c>
      <c r="M836" s="57" t="s">
        <v>44</v>
      </c>
    </row>
    <row r="837" spans="1:13" x14ac:dyDescent="0.25">
      <c r="A837" s="85">
        <v>41128</v>
      </c>
      <c r="B837" s="1">
        <v>0.98733796296296295</v>
      </c>
      <c r="C837" s="91">
        <f t="shared" ref="C837" si="66">B837+A837</f>
        <v>41128.987337962964</v>
      </c>
      <c r="D837" s="56" t="s">
        <v>16</v>
      </c>
      <c r="E837" s="82">
        <v>1</v>
      </c>
      <c r="F837" s="82">
        <v>1.79</v>
      </c>
      <c r="G837" s="82">
        <v>62.5</v>
      </c>
      <c r="H837" s="82">
        <v>1</v>
      </c>
      <c r="I837" s="82">
        <v>2</v>
      </c>
      <c r="J837" s="57">
        <f>VLOOKUP(I837,'Stratification Schemes'!$J$2:$L$3,2,TRUE)</f>
        <v>9.59</v>
      </c>
      <c r="K837" s="57">
        <f>VLOOKUP(I837,'Stratification Schemes'!$J$2:$L$3,3,TRUE)</f>
        <v>10.42</v>
      </c>
      <c r="L837" s="57">
        <f t="shared" ref="L837" si="67">IF(AND(F837&gt;J837,F837&lt;K837),1*E837,2*E837)</f>
        <v>2</v>
      </c>
      <c r="M837" s="57" t="s">
        <v>44</v>
      </c>
    </row>
    <row r="838" spans="1:13" x14ac:dyDescent="0.25">
      <c r="A838" s="85">
        <v>41129</v>
      </c>
      <c r="B838" s="1">
        <v>1.1805555555555556E-3</v>
      </c>
      <c r="C838" s="91">
        <f t="shared" ref="C838:C901" si="68">B838+A838</f>
        <v>41129.001180555555</v>
      </c>
      <c r="D838" s="56" t="s">
        <v>16</v>
      </c>
      <c r="E838" s="82">
        <v>1</v>
      </c>
      <c r="F838" s="82">
        <v>2.0299999999999998</v>
      </c>
      <c r="G838" s="82">
        <v>62.5</v>
      </c>
      <c r="H838" s="82">
        <v>1</v>
      </c>
      <c r="I838" s="82">
        <v>2</v>
      </c>
      <c r="J838" s="57">
        <f>VLOOKUP(I838,'Stratification Schemes'!$J$2:$L$3,2,TRUE)</f>
        <v>9.59</v>
      </c>
      <c r="K838" s="57">
        <f>VLOOKUP(I838,'Stratification Schemes'!$J$2:$L$3,3,TRUE)</f>
        <v>10.42</v>
      </c>
      <c r="L838" s="57">
        <f t="shared" ref="L838:L901" si="69">IF(AND(F838&gt;J838,F838&lt;K838),1*E838,2*E838)</f>
        <v>2</v>
      </c>
      <c r="M838" s="57" t="s">
        <v>44</v>
      </c>
    </row>
    <row r="839" spans="1:13" x14ac:dyDescent="0.25">
      <c r="A839" s="85">
        <v>41129</v>
      </c>
      <c r="B839" s="1">
        <v>2.8240740740740739E-3</v>
      </c>
      <c r="C839" s="91">
        <f t="shared" si="68"/>
        <v>41129.002824074072</v>
      </c>
      <c r="D839" s="56" t="s">
        <v>16</v>
      </c>
      <c r="E839" s="82">
        <v>1</v>
      </c>
      <c r="F839" s="82">
        <v>3.54</v>
      </c>
      <c r="G839" s="82">
        <v>74.099999999999994</v>
      </c>
      <c r="H839" s="82">
        <v>1</v>
      </c>
      <c r="I839" s="82">
        <v>2</v>
      </c>
      <c r="J839" s="57">
        <f>VLOOKUP(I839,'Stratification Schemes'!$J$2:$L$3,2,TRUE)</f>
        <v>9.59</v>
      </c>
      <c r="K839" s="57">
        <f>VLOOKUP(I839,'Stratification Schemes'!$J$2:$L$3,3,TRUE)</f>
        <v>10.42</v>
      </c>
      <c r="L839" s="57">
        <f t="shared" si="69"/>
        <v>2</v>
      </c>
      <c r="M839" s="57" t="s">
        <v>44</v>
      </c>
    </row>
    <row r="840" spans="1:13" x14ac:dyDescent="0.25">
      <c r="A840" s="85">
        <v>41129</v>
      </c>
      <c r="B840" s="1">
        <v>4.9421296296296288E-3</v>
      </c>
      <c r="C840" s="91">
        <f t="shared" si="68"/>
        <v>41129.004942129628</v>
      </c>
      <c r="D840" s="56" t="s">
        <v>16</v>
      </c>
      <c r="E840" s="82">
        <v>1</v>
      </c>
      <c r="F840" s="82">
        <v>3.32</v>
      </c>
      <c r="G840" s="82">
        <v>82.5</v>
      </c>
      <c r="H840" s="82">
        <v>1</v>
      </c>
      <c r="I840" s="82">
        <v>2</v>
      </c>
      <c r="J840" s="57">
        <f>VLOOKUP(I840,'Stratification Schemes'!$J$2:$L$3,2,TRUE)</f>
        <v>9.59</v>
      </c>
      <c r="K840" s="57">
        <f>VLOOKUP(I840,'Stratification Schemes'!$J$2:$L$3,3,TRUE)</f>
        <v>10.42</v>
      </c>
      <c r="L840" s="57">
        <f t="shared" si="69"/>
        <v>2</v>
      </c>
      <c r="M840" s="57" t="s">
        <v>44</v>
      </c>
    </row>
    <row r="841" spans="1:13" x14ac:dyDescent="0.25">
      <c r="A841" s="85">
        <v>41129</v>
      </c>
      <c r="B841" s="1">
        <v>2.3715277777777776E-2</v>
      </c>
      <c r="C841" s="91">
        <f t="shared" si="68"/>
        <v>41129.023715277777</v>
      </c>
      <c r="D841" s="56" t="s">
        <v>16</v>
      </c>
      <c r="E841" s="82">
        <v>1</v>
      </c>
      <c r="F841" s="82">
        <v>2.08</v>
      </c>
      <c r="G841" s="82">
        <v>76.599999999999994</v>
      </c>
      <c r="H841" s="82">
        <v>1</v>
      </c>
      <c r="I841" s="82">
        <v>2</v>
      </c>
      <c r="J841" s="57">
        <f>VLOOKUP(I841,'Stratification Schemes'!$J$2:$L$3,2,TRUE)</f>
        <v>9.59</v>
      </c>
      <c r="K841" s="57">
        <f>VLOOKUP(I841,'Stratification Schemes'!$J$2:$L$3,3,TRUE)</f>
        <v>10.42</v>
      </c>
      <c r="L841" s="57">
        <f t="shared" si="69"/>
        <v>2</v>
      </c>
      <c r="M841" s="57" t="s">
        <v>44</v>
      </c>
    </row>
    <row r="842" spans="1:13" x14ac:dyDescent="0.25">
      <c r="A842" s="85">
        <v>41129</v>
      </c>
      <c r="B842" s="1">
        <v>2.3761574074074074E-2</v>
      </c>
      <c r="C842" s="91">
        <f t="shared" si="68"/>
        <v>41129.023761574077</v>
      </c>
      <c r="D842" s="56" t="s">
        <v>16</v>
      </c>
      <c r="E842" s="82">
        <v>1</v>
      </c>
      <c r="F842" s="82">
        <v>2.8</v>
      </c>
      <c r="G842" s="82">
        <v>81.2</v>
      </c>
      <c r="H842" s="82">
        <v>1</v>
      </c>
      <c r="I842" s="82">
        <v>2</v>
      </c>
      <c r="J842" s="57">
        <f>VLOOKUP(I842,'Stratification Schemes'!$J$2:$L$3,2,TRUE)</f>
        <v>9.59</v>
      </c>
      <c r="K842" s="57">
        <f>VLOOKUP(I842,'Stratification Schemes'!$J$2:$L$3,3,TRUE)</f>
        <v>10.42</v>
      </c>
      <c r="L842" s="57">
        <f t="shared" si="69"/>
        <v>2</v>
      </c>
      <c r="M842" s="57" t="s">
        <v>44</v>
      </c>
    </row>
    <row r="843" spans="1:13" x14ac:dyDescent="0.25">
      <c r="A843" s="85">
        <v>41129</v>
      </c>
      <c r="B843" s="1">
        <v>0.10435185185185185</v>
      </c>
      <c r="C843" s="91">
        <f t="shared" si="68"/>
        <v>41129.104351851849</v>
      </c>
      <c r="D843" s="56" t="s">
        <v>16</v>
      </c>
      <c r="E843" s="82">
        <v>1</v>
      </c>
      <c r="F843" s="82">
        <v>5.77</v>
      </c>
      <c r="G843" s="82">
        <v>56.2</v>
      </c>
      <c r="H843" s="82">
        <v>1</v>
      </c>
      <c r="I843" s="82">
        <v>2</v>
      </c>
      <c r="J843" s="57">
        <f>VLOOKUP(I843,'Stratification Schemes'!$J$2:$L$3,2,TRUE)</f>
        <v>9.59</v>
      </c>
      <c r="K843" s="57">
        <f>VLOOKUP(I843,'Stratification Schemes'!$J$2:$L$3,3,TRUE)</f>
        <v>10.42</v>
      </c>
      <c r="L843" s="57">
        <f t="shared" si="69"/>
        <v>2</v>
      </c>
      <c r="M843" s="57" t="s">
        <v>44</v>
      </c>
    </row>
    <row r="844" spans="1:13" x14ac:dyDescent="0.25">
      <c r="A844" s="85">
        <v>41129</v>
      </c>
      <c r="B844" s="1">
        <v>0.10498842592592593</v>
      </c>
      <c r="C844" s="91">
        <f t="shared" si="68"/>
        <v>41129.104988425926</v>
      </c>
      <c r="D844" s="56" t="s">
        <v>16</v>
      </c>
      <c r="E844" s="82">
        <v>1</v>
      </c>
      <c r="F844" s="82">
        <v>1.82</v>
      </c>
      <c r="G844" s="82">
        <v>87.7</v>
      </c>
      <c r="H844" s="82">
        <v>1</v>
      </c>
      <c r="I844" s="82">
        <v>2</v>
      </c>
      <c r="J844" s="57">
        <f>VLOOKUP(I844,'Stratification Schemes'!$J$2:$L$3,2,TRUE)</f>
        <v>9.59</v>
      </c>
      <c r="K844" s="57">
        <f>VLOOKUP(I844,'Stratification Schemes'!$J$2:$L$3,3,TRUE)</f>
        <v>10.42</v>
      </c>
      <c r="L844" s="57">
        <f t="shared" si="69"/>
        <v>2</v>
      </c>
      <c r="M844" s="57" t="s">
        <v>44</v>
      </c>
    </row>
    <row r="845" spans="1:13" x14ac:dyDescent="0.25">
      <c r="A845" s="85">
        <v>41129</v>
      </c>
      <c r="B845" s="1">
        <v>0.10631944444444445</v>
      </c>
      <c r="C845" s="91">
        <f t="shared" si="68"/>
        <v>41129.106319444443</v>
      </c>
      <c r="D845" s="56" t="s">
        <v>16</v>
      </c>
      <c r="E845" s="82">
        <v>1</v>
      </c>
      <c r="F845" s="82">
        <v>2.42</v>
      </c>
      <c r="G845" s="82">
        <v>93.9</v>
      </c>
      <c r="H845" s="82">
        <v>1</v>
      </c>
      <c r="I845" s="82">
        <v>2</v>
      </c>
      <c r="J845" s="57">
        <f>VLOOKUP(I845,'Stratification Schemes'!$J$2:$L$3,2,TRUE)</f>
        <v>9.59</v>
      </c>
      <c r="K845" s="57">
        <f>VLOOKUP(I845,'Stratification Schemes'!$J$2:$L$3,3,TRUE)</f>
        <v>10.42</v>
      </c>
      <c r="L845" s="57">
        <f t="shared" si="69"/>
        <v>2</v>
      </c>
      <c r="M845" s="57" t="s">
        <v>44</v>
      </c>
    </row>
    <row r="846" spans="1:13" x14ac:dyDescent="0.25">
      <c r="A846" s="85">
        <v>41129</v>
      </c>
      <c r="B846" s="1">
        <v>0.11208333333333333</v>
      </c>
      <c r="C846" s="91">
        <f t="shared" si="68"/>
        <v>41129.112083333333</v>
      </c>
      <c r="D846" s="56" t="s">
        <v>16</v>
      </c>
      <c r="E846" s="82">
        <v>1</v>
      </c>
      <c r="F846" s="82">
        <v>2.5499999999999998</v>
      </c>
      <c r="G846" s="82">
        <v>105.9</v>
      </c>
      <c r="H846" s="82">
        <v>1</v>
      </c>
      <c r="I846" s="82">
        <v>2</v>
      </c>
      <c r="J846" s="57">
        <f>VLOOKUP(I846,'Stratification Schemes'!$J$2:$L$3,2,TRUE)</f>
        <v>9.59</v>
      </c>
      <c r="K846" s="57">
        <f>VLOOKUP(I846,'Stratification Schemes'!$J$2:$L$3,3,TRUE)</f>
        <v>10.42</v>
      </c>
      <c r="L846" s="57">
        <f t="shared" si="69"/>
        <v>2</v>
      </c>
      <c r="M846" s="57" t="s">
        <v>44</v>
      </c>
    </row>
    <row r="847" spans="1:13" x14ac:dyDescent="0.25">
      <c r="A847" s="85">
        <v>41129</v>
      </c>
      <c r="B847" s="1">
        <v>0.12743055555555555</v>
      </c>
      <c r="C847" s="91">
        <f t="shared" si="68"/>
        <v>41129.127430555556</v>
      </c>
      <c r="D847" s="56" t="s">
        <v>16</v>
      </c>
      <c r="E847" s="82">
        <v>1</v>
      </c>
      <c r="F847" s="82">
        <v>3.02</v>
      </c>
      <c r="G847" s="82">
        <v>95.2</v>
      </c>
      <c r="H847" s="82">
        <v>1</v>
      </c>
      <c r="I847" s="82">
        <v>2</v>
      </c>
      <c r="J847" s="57">
        <f>VLOOKUP(I847,'Stratification Schemes'!$J$2:$L$3,2,TRUE)</f>
        <v>9.59</v>
      </c>
      <c r="K847" s="57">
        <f>VLOOKUP(I847,'Stratification Schemes'!$J$2:$L$3,3,TRUE)</f>
        <v>10.42</v>
      </c>
      <c r="L847" s="57">
        <f t="shared" si="69"/>
        <v>2</v>
      </c>
      <c r="M847" s="57" t="s">
        <v>44</v>
      </c>
    </row>
    <row r="848" spans="1:13" x14ac:dyDescent="0.25">
      <c r="A848" s="85">
        <v>41129</v>
      </c>
      <c r="B848" s="1">
        <v>0.16893518518518516</v>
      </c>
      <c r="C848" s="91">
        <f t="shared" si="68"/>
        <v>41129.168935185182</v>
      </c>
      <c r="D848" s="56" t="s">
        <v>16</v>
      </c>
      <c r="E848" s="82">
        <v>1</v>
      </c>
      <c r="F848" s="82">
        <v>3.51</v>
      </c>
      <c r="G848" s="82">
        <v>64.400000000000006</v>
      </c>
      <c r="H848" s="82">
        <v>1</v>
      </c>
      <c r="I848" s="82">
        <v>2</v>
      </c>
      <c r="J848" s="57">
        <f>VLOOKUP(I848,'Stratification Schemes'!$J$2:$L$3,2,TRUE)</f>
        <v>9.59</v>
      </c>
      <c r="K848" s="57">
        <f>VLOOKUP(I848,'Stratification Schemes'!$J$2:$L$3,3,TRUE)</f>
        <v>10.42</v>
      </c>
      <c r="L848" s="57">
        <f t="shared" si="69"/>
        <v>2</v>
      </c>
      <c r="M848" s="57" t="s">
        <v>44</v>
      </c>
    </row>
    <row r="849" spans="1:13" x14ac:dyDescent="0.25">
      <c r="A849" s="85">
        <v>41129</v>
      </c>
      <c r="B849" s="1">
        <v>0.17681712962962962</v>
      </c>
      <c r="C849" s="91">
        <f t="shared" si="68"/>
        <v>41129.176817129628</v>
      </c>
      <c r="D849" s="56" t="s">
        <v>16</v>
      </c>
      <c r="E849" s="82">
        <v>1</v>
      </c>
      <c r="F849" s="82">
        <v>2.38</v>
      </c>
      <c r="G849" s="82">
        <v>69.2</v>
      </c>
      <c r="H849" s="82">
        <v>1</v>
      </c>
      <c r="I849" s="82">
        <v>2</v>
      </c>
      <c r="J849" s="57">
        <f>VLOOKUP(I849,'Stratification Schemes'!$J$2:$L$3,2,TRUE)</f>
        <v>9.59</v>
      </c>
      <c r="K849" s="57">
        <f>VLOOKUP(I849,'Stratification Schemes'!$J$2:$L$3,3,TRUE)</f>
        <v>10.42</v>
      </c>
      <c r="L849" s="57">
        <f t="shared" si="69"/>
        <v>2</v>
      </c>
      <c r="M849" s="57" t="s">
        <v>44</v>
      </c>
    </row>
    <row r="850" spans="1:13" x14ac:dyDescent="0.25">
      <c r="A850" s="85">
        <v>41129</v>
      </c>
      <c r="B850" s="1">
        <v>0.18770833333333334</v>
      </c>
      <c r="C850" s="91">
        <f t="shared" si="68"/>
        <v>41129.187708333331</v>
      </c>
      <c r="D850" s="56" t="s">
        <v>16</v>
      </c>
      <c r="E850" s="82">
        <v>1</v>
      </c>
      <c r="F850" s="82">
        <v>2.0299999999999998</v>
      </c>
      <c r="G850" s="82">
        <v>94</v>
      </c>
      <c r="H850" s="82">
        <v>1</v>
      </c>
      <c r="I850" s="82">
        <v>2</v>
      </c>
      <c r="J850" s="57">
        <f>VLOOKUP(I850,'Stratification Schemes'!$J$2:$L$3,2,TRUE)</f>
        <v>9.59</v>
      </c>
      <c r="K850" s="57">
        <f>VLOOKUP(I850,'Stratification Schemes'!$J$2:$L$3,3,TRUE)</f>
        <v>10.42</v>
      </c>
      <c r="L850" s="57">
        <f t="shared" si="69"/>
        <v>2</v>
      </c>
      <c r="M850" s="57" t="s">
        <v>44</v>
      </c>
    </row>
    <row r="851" spans="1:13" x14ac:dyDescent="0.25">
      <c r="A851" s="85">
        <v>41129</v>
      </c>
      <c r="B851" s="1">
        <v>0.19615740740740742</v>
      </c>
      <c r="C851" s="91">
        <f t="shared" si="68"/>
        <v>41129.196157407408</v>
      </c>
      <c r="D851" s="56" t="s">
        <v>16</v>
      </c>
      <c r="E851" s="82">
        <v>1</v>
      </c>
      <c r="F851" s="82">
        <v>2.56</v>
      </c>
      <c r="G851" s="82">
        <v>79.5</v>
      </c>
      <c r="H851" s="82">
        <v>1</v>
      </c>
      <c r="I851" s="82">
        <v>2</v>
      </c>
      <c r="J851" s="57">
        <f>VLOOKUP(I851,'Stratification Schemes'!$J$2:$L$3,2,TRUE)</f>
        <v>9.59</v>
      </c>
      <c r="K851" s="57">
        <f>VLOOKUP(I851,'Stratification Schemes'!$J$2:$L$3,3,TRUE)</f>
        <v>10.42</v>
      </c>
      <c r="L851" s="57">
        <f t="shared" si="69"/>
        <v>2</v>
      </c>
      <c r="M851" s="57" t="s">
        <v>44</v>
      </c>
    </row>
    <row r="852" spans="1:13" x14ac:dyDescent="0.25">
      <c r="A852" s="85">
        <v>41129</v>
      </c>
      <c r="B852" s="1">
        <v>0.21392361111111111</v>
      </c>
      <c r="C852" s="91">
        <f t="shared" si="68"/>
        <v>41129.213923611111</v>
      </c>
      <c r="D852" s="56" t="s">
        <v>16</v>
      </c>
      <c r="E852" s="82">
        <v>1</v>
      </c>
      <c r="F852" s="82">
        <v>6.55</v>
      </c>
      <c r="G852" s="82">
        <v>50.9</v>
      </c>
      <c r="H852" s="82">
        <v>1</v>
      </c>
      <c r="I852" s="82">
        <v>2</v>
      </c>
      <c r="J852" s="57">
        <f>VLOOKUP(I852,'Stratification Schemes'!$J$2:$L$3,2,TRUE)</f>
        <v>9.59</v>
      </c>
      <c r="K852" s="57">
        <f>VLOOKUP(I852,'Stratification Schemes'!$J$2:$L$3,3,TRUE)</f>
        <v>10.42</v>
      </c>
      <c r="L852" s="57">
        <f t="shared" si="69"/>
        <v>2</v>
      </c>
      <c r="M852" s="57" t="s">
        <v>44</v>
      </c>
    </row>
    <row r="853" spans="1:13" x14ac:dyDescent="0.25">
      <c r="A853" s="85">
        <v>41129</v>
      </c>
      <c r="B853" s="1">
        <v>0.25164351851851852</v>
      </c>
      <c r="C853" s="91">
        <f t="shared" si="68"/>
        <v>41129.251643518517</v>
      </c>
      <c r="D853" s="56" t="s">
        <v>16</v>
      </c>
      <c r="E853" s="82">
        <v>1</v>
      </c>
      <c r="F853" s="82">
        <v>2.17</v>
      </c>
      <c r="G853" s="82">
        <v>103.9</v>
      </c>
      <c r="H853" s="82">
        <v>1</v>
      </c>
      <c r="I853" s="82">
        <v>2</v>
      </c>
      <c r="J853" s="57">
        <f>VLOOKUP(I853,'Stratification Schemes'!$J$2:$L$3,2,TRUE)</f>
        <v>9.59</v>
      </c>
      <c r="K853" s="57">
        <f>VLOOKUP(I853,'Stratification Schemes'!$J$2:$L$3,3,TRUE)</f>
        <v>10.42</v>
      </c>
      <c r="L853" s="57">
        <f t="shared" si="69"/>
        <v>2</v>
      </c>
      <c r="M853" s="57" t="s">
        <v>44</v>
      </c>
    </row>
    <row r="854" spans="1:13" x14ac:dyDescent="0.25">
      <c r="A854" s="85">
        <v>41129</v>
      </c>
      <c r="B854" s="1">
        <v>0.25413194444444448</v>
      </c>
      <c r="C854" s="91">
        <f t="shared" si="68"/>
        <v>41129.254131944443</v>
      </c>
      <c r="D854" s="56" t="s">
        <v>16</v>
      </c>
      <c r="E854" s="82">
        <v>1</v>
      </c>
      <c r="F854" s="82">
        <v>1.91</v>
      </c>
      <c r="G854" s="82">
        <v>97.9</v>
      </c>
      <c r="H854" s="82">
        <v>1</v>
      </c>
      <c r="I854" s="82">
        <v>2</v>
      </c>
      <c r="J854" s="57">
        <f>VLOOKUP(I854,'Stratification Schemes'!$J$2:$L$3,2,TRUE)</f>
        <v>9.59</v>
      </c>
      <c r="K854" s="57">
        <f>VLOOKUP(I854,'Stratification Schemes'!$J$2:$L$3,3,TRUE)</f>
        <v>10.42</v>
      </c>
      <c r="L854" s="57">
        <f t="shared" si="69"/>
        <v>2</v>
      </c>
      <c r="M854" s="57" t="s">
        <v>44</v>
      </c>
    </row>
    <row r="855" spans="1:13" x14ac:dyDescent="0.25">
      <c r="A855" s="85">
        <v>41129</v>
      </c>
      <c r="B855" s="1">
        <v>0.27762731481481479</v>
      </c>
      <c r="C855" s="91">
        <f t="shared" si="68"/>
        <v>41129.277627314812</v>
      </c>
      <c r="D855" s="56" t="s">
        <v>16</v>
      </c>
      <c r="E855" s="82">
        <v>1</v>
      </c>
      <c r="F855" s="82">
        <v>2.56</v>
      </c>
      <c r="G855" s="82">
        <v>75.900000000000006</v>
      </c>
      <c r="H855" s="82">
        <v>1</v>
      </c>
      <c r="I855" s="82">
        <v>2</v>
      </c>
      <c r="J855" s="57">
        <f>VLOOKUP(I855,'Stratification Schemes'!$J$2:$L$3,2,TRUE)</f>
        <v>9.59</v>
      </c>
      <c r="K855" s="57">
        <f>VLOOKUP(I855,'Stratification Schemes'!$J$2:$L$3,3,TRUE)</f>
        <v>10.42</v>
      </c>
      <c r="L855" s="57">
        <f t="shared" si="69"/>
        <v>2</v>
      </c>
      <c r="M855" s="57" t="s">
        <v>44</v>
      </c>
    </row>
    <row r="856" spans="1:13" x14ac:dyDescent="0.25">
      <c r="A856" s="85">
        <v>41129</v>
      </c>
      <c r="B856" s="1">
        <v>0.30093750000000002</v>
      </c>
      <c r="C856" s="91">
        <f t="shared" si="68"/>
        <v>41129.300937499997</v>
      </c>
      <c r="D856" s="56" t="s">
        <v>16</v>
      </c>
      <c r="E856" s="82">
        <v>1</v>
      </c>
      <c r="F856" s="82">
        <v>2.33</v>
      </c>
      <c r="G856" s="82">
        <v>101.9</v>
      </c>
      <c r="H856" s="82">
        <v>1</v>
      </c>
      <c r="I856" s="82">
        <v>2</v>
      </c>
      <c r="J856" s="57">
        <f>VLOOKUP(I856,'Stratification Schemes'!$J$2:$L$3,2,TRUE)</f>
        <v>9.59</v>
      </c>
      <c r="K856" s="57">
        <f>VLOOKUP(I856,'Stratification Schemes'!$J$2:$L$3,3,TRUE)</f>
        <v>10.42</v>
      </c>
      <c r="L856" s="57">
        <f t="shared" si="69"/>
        <v>2</v>
      </c>
      <c r="M856" s="57" t="s">
        <v>44</v>
      </c>
    </row>
    <row r="857" spans="1:13" x14ac:dyDescent="0.25">
      <c r="A857" s="85">
        <v>41129</v>
      </c>
      <c r="B857" s="1">
        <v>0.32245370370370369</v>
      </c>
      <c r="C857" s="91">
        <f t="shared" si="68"/>
        <v>41129.322453703702</v>
      </c>
      <c r="D857" s="56" t="s">
        <v>16</v>
      </c>
      <c r="E857" s="82">
        <v>1</v>
      </c>
      <c r="F857" s="82">
        <v>2.76</v>
      </c>
      <c r="G857" s="82">
        <v>64.5</v>
      </c>
      <c r="H857" s="82">
        <v>1</v>
      </c>
      <c r="I857" s="82">
        <v>2</v>
      </c>
      <c r="J857" s="57">
        <f>VLOOKUP(I857,'Stratification Schemes'!$J$2:$L$3,2,TRUE)</f>
        <v>9.59</v>
      </c>
      <c r="K857" s="57">
        <f>VLOOKUP(I857,'Stratification Schemes'!$J$2:$L$3,3,TRUE)</f>
        <v>10.42</v>
      </c>
      <c r="L857" s="57">
        <f t="shared" si="69"/>
        <v>2</v>
      </c>
      <c r="M857" s="57" t="s">
        <v>44</v>
      </c>
    </row>
    <row r="858" spans="1:13" x14ac:dyDescent="0.25">
      <c r="A858" s="85">
        <v>41129</v>
      </c>
      <c r="B858" s="1">
        <v>0.40119212962962963</v>
      </c>
      <c r="C858" s="91">
        <f t="shared" si="68"/>
        <v>41129.401192129626</v>
      </c>
      <c r="D858" s="56" t="s">
        <v>16</v>
      </c>
      <c r="E858" s="82">
        <v>1</v>
      </c>
      <c r="F858" s="82">
        <v>2.77</v>
      </c>
      <c r="G858" s="82">
        <v>108.1</v>
      </c>
      <c r="H858" s="82">
        <v>1</v>
      </c>
      <c r="I858" s="82">
        <v>2</v>
      </c>
      <c r="J858" s="57">
        <f>VLOOKUP(I858,'Stratification Schemes'!$J$2:$L$3,2,TRUE)</f>
        <v>9.59</v>
      </c>
      <c r="K858" s="57">
        <f>VLOOKUP(I858,'Stratification Schemes'!$J$2:$L$3,3,TRUE)</f>
        <v>10.42</v>
      </c>
      <c r="L858" s="57">
        <f t="shared" si="69"/>
        <v>2</v>
      </c>
      <c r="M858" s="57" t="s">
        <v>44</v>
      </c>
    </row>
    <row r="859" spans="1:13" x14ac:dyDescent="0.25">
      <c r="A859" s="85">
        <v>41129</v>
      </c>
      <c r="B859" s="1">
        <v>0.40405092592592595</v>
      </c>
      <c r="C859" s="91">
        <f t="shared" si="68"/>
        <v>41129.404050925928</v>
      </c>
      <c r="D859" s="56" t="s">
        <v>16</v>
      </c>
      <c r="E859" s="82">
        <v>1</v>
      </c>
      <c r="F859" s="82">
        <v>3.82</v>
      </c>
      <c r="G859" s="82">
        <v>66.099999999999994</v>
      </c>
      <c r="H859" s="82">
        <v>1</v>
      </c>
      <c r="I859" s="82">
        <v>2</v>
      </c>
      <c r="J859" s="57">
        <f>VLOOKUP(I859,'Stratification Schemes'!$J$2:$L$3,2,TRUE)</f>
        <v>9.59</v>
      </c>
      <c r="K859" s="57">
        <f>VLOOKUP(I859,'Stratification Schemes'!$J$2:$L$3,3,TRUE)</f>
        <v>10.42</v>
      </c>
      <c r="L859" s="57">
        <f t="shared" si="69"/>
        <v>2</v>
      </c>
      <c r="M859" s="57" t="s">
        <v>44</v>
      </c>
    </row>
    <row r="860" spans="1:13" x14ac:dyDescent="0.25">
      <c r="A860" s="85">
        <v>41129</v>
      </c>
      <c r="B860" s="1">
        <v>0.46467592592592594</v>
      </c>
      <c r="C860" s="91">
        <f t="shared" si="68"/>
        <v>41129.464675925927</v>
      </c>
      <c r="D860" s="56" t="s">
        <v>16</v>
      </c>
      <c r="E860" s="82">
        <v>1</v>
      </c>
      <c r="F860" s="82">
        <v>4.83</v>
      </c>
      <c r="G860" s="82">
        <v>73.3</v>
      </c>
      <c r="H860" s="82">
        <v>1</v>
      </c>
      <c r="I860" s="82">
        <v>2</v>
      </c>
      <c r="J860" s="57">
        <f>VLOOKUP(I860,'Stratification Schemes'!$J$2:$L$3,2,TRUE)</f>
        <v>9.59</v>
      </c>
      <c r="K860" s="57">
        <f>VLOOKUP(I860,'Stratification Schemes'!$J$2:$L$3,3,TRUE)</f>
        <v>10.42</v>
      </c>
      <c r="L860" s="57">
        <f t="shared" si="69"/>
        <v>2</v>
      </c>
      <c r="M860" s="57" t="s">
        <v>44</v>
      </c>
    </row>
    <row r="861" spans="1:13" x14ac:dyDescent="0.25">
      <c r="A861" s="85">
        <v>41129</v>
      </c>
      <c r="B861" s="1">
        <v>0.46644675925925921</v>
      </c>
      <c r="C861" s="91">
        <f t="shared" si="68"/>
        <v>41129.466446759259</v>
      </c>
      <c r="D861" s="56" t="s">
        <v>16</v>
      </c>
      <c r="E861" s="82">
        <v>1</v>
      </c>
      <c r="F861" s="82">
        <v>4.9800000000000004</v>
      </c>
      <c r="G861" s="82">
        <v>76.400000000000006</v>
      </c>
      <c r="H861" s="82">
        <v>1</v>
      </c>
      <c r="I861" s="82">
        <v>2</v>
      </c>
      <c r="J861" s="57">
        <f>VLOOKUP(I861,'Stratification Schemes'!$J$2:$L$3,2,TRUE)</f>
        <v>9.59</v>
      </c>
      <c r="K861" s="57">
        <f>VLOOKUP(I861,'Stratification Schemes'!$J$2:$L$3,3,TRUE)</f>
        <v>10.42</v>
      </c>
      <c r="L861" s="57">
        <f t="shared" si="69"/>
        <v>2</v>
      </c>
      <c r="M861" s="57" t="s">
        <v>44</v>
      </c>
    </row>
    <row r="862" spans="1:13" x14ac:dyDescent="0.25">
      <c r="A862" s="85">
        <v>41129</v>
      </c>
      <c r="B862" s="1">
        <v>0.48170138888888886</v>
      </c>
      <c r="C862" s="91">
        <f t="shared" si="68"/>
        <v>41129.48170138889</v>
      </c>
      <c r="D862" s="56" t="s">
        <v>16</v>
      </c>
      <c r="E862" s="82">
        <v>1</v>
      </c>
      <c r="F862" s="82">
        <v>1.97</v>
      </c>
      <c r="G862" s="82">
        <v>84.3</v>
      </c>
      <c r="H862" s="82">
        <v>1</v>
      </c>
      <c r="I862" s="82">
        <v>2</v>
      </c>
      <c r="J862" s="57">
        <f>VLOOKUP(I862,'Stratification Schemes'!$J$2:$L$3,2,TRUE)</f>
        <v>9.59</v>
      </c>
      <c r="K862" s="57">
        <f>VLOOKUP(I862,'Stratification Schemes'!$J$2:$L$3,3,TRUE)</f>
        <v>10.42</v>
      </c>
      <c r="L862" s="57">
        <f t="shared" si="69"/>
        <v>2</v>
      </c>
      <c r="M862" s="57" t="s">
        <v>44</v>
      </c>
    </row>
    <row r="863" spans="1:13" x14ac:dyDescent="0.25">
      <c r="A863" s="85">
        <v>41129</v>
      </c>
      <c r="B863" s="1">
        <v>0.4848958333333333</v>
      </c>
      <c r="C863" s="91">
        <f t="shared" si="68"/>
        <v>41129.484895833331</v>
      </c>
      <c r="D863" s="56" t="s">
        <v>16</v>
      </c>
      <c r="E863" s="82">
        <v>1</v>
      </c>
      <c r="F863" s="82">
        <v>2.2000000000000002</v>
      </c>
      <c r="G863" s="82">
        <v>97</v>
      </c>
      <c r="H863" s="82">
        <v>1</v>
      </c>
      <c r="I863" s="82">
        <v>2</v>
      </c>
      <c r="J863" s="57">
        <f>VLOOKUP(I863,'Stratification Schemes'!$J$2:$L$3,2,TRUE)</f>
        <v>9.59</v>
      </c>
      <c r="K863" s="57">
        <f>VLOOKUP(I863,'Stratification Schemes'!$J$2:$L$3,3,TRUE)</f>
        <v>10.42</v>
      </c>
      <c r="L863" s="57">
        <f t="shared" si="69"/>
        <v>2</v>
      </c>
      <c r="M863" s="57" t="s">
        <v>44</v>
      </c>
    </row>
    <row r="864" spans="1:13" x14ac:dyDescent="0.25">
      <c r="A864" s="85">
        <v>41129</v>
      </c>
      <c r="B864" s="1">
        <v>0.48549768518518516</v>
      </c>
      <c r="C864" s="91">
        <f t="shared" si="68"/>
        <v>41129.485497685186</v>
      </c>
      <c r="D864" s="56" t="s">
        <v>16</v>
      </c>
      <c r="E864" s="82">
        <v>1</v>
      </c>
      <c r="F864" s="82">
        <v>2.1</v>
      </c>
      <c r="G864" s="82">
        <v>99.8</v>
      </c>
      <c r="H864" s="82">
        <v>1</v>
      </c>
      <c r="I864" s="82">
        <v>2</v>
      </c>
      <c r="J864" s="57">
        <f>VLOOKUP(I864,'Stratification Schemes'!$J$2:$L$3,2,TRUE)</f>
        <v>9.59</v>
      </c>
      <c r="K864" s="57">
        <f>VLOOKUP(I864,'Stratification Schemes'!$J$2:$L$3,3,TRUE)</f>
        <v>10.42</v>
      </c>
      <c r="L864" s="57">
        <f t="shared" si="69"/>
        <v>2</v>
      </c>
      <c r="M864" s="57" t="s">
        <v>44</v>
      </c>
    </row>
    <row r="865" spans="1:13" x14ac:dyDescent="0.25">
      <c r="A865" s="85">
        <v>41129</v>
      </c>
      <c r="B865" s="1">
        <v>0.48579861111111106</v>
      </c>
      <c r="C865" s="91">
        <f t="shared" si="68"/>
        <v>41129.485798611109</v>
      </c>
      <c r="D865" s="56" t="s">
        <v>16</v>
      </c>
      <c r="E865" s="82">
        <v>1</v>
      </c>
      <c r="F865" s="82">
        <v>2.54</v>
      </c>
      <c r="G865" s="82">
        <v>81.3</v>
      </c>
      <c r="H865" s="82">
        <v>1</v>
      </c>
      <c r="I865" s="82">
        <v>2</v>
      </c>
      <c r="J865" s="57">
        <f>VLOOKUP(I865,'Stratification Schemes'!$J$2:$L$3,2,TRUE)</f>
        <v>9.59</v>
      </c>
      <c r="K865" s="57">
        <f>VLOOKUP(I865,'Stratification Schemes'!$J$2:$L$3,3,TRUE)</f>
        <v>10.42</v>
      </c>
      <c r="L865" s="57">
        <f t="shared" si="69"/>
        <v>2</v>
      </c>
      <c r="M865" s="57" t="s">
        <v>44</v>
      </c>
    </row>
    <row r="866" spans="1:13" x14ac:dyDescent="0.25">
      <c r="A866" s="85">
        <v>41129</v>
      </c>
      <c r="B866" s="1">
        <v>0.52638888888888891</v>
      </c>
      <c r="C866" s="91">
        <f t="shared" si="68"/>
        <v>41129.526388888888</v>
      </c>
      <c r="D866" s="56" t="s">
        <v>16</v>
      </c>
      <c r="E866" s="82">
        <v>1</v>
      </c>
      <c r="F866" s="82">
        <v>2</v>
      </c>
      <c r="G866" s="82">
        <v>93.6</v>
      </c>
      <c r="H866" s="82">
        <v>1</v>
      </c>
      <c r="I866" s="82">
        <v>2</v>
      </c>
      <c r="J866" s="57">
        <f>VLOOKUP(I866,'Stratification Schemes'!$J$2:$L$3,2,TRUE)</f>
        <v>9.59</v>
      </c>
      <c r="K866" s="57">
        <f>VLOOKUP(I866,'Stratification Schemes'!$J$2:$L$3,3,TRUE)</f>
        <v>10.42</v>
      </c>
      <c r="L866" s="57">
        <f t="shared" si="69"/>
        <v>2</v>
      </c>
      <c r="M866" s="57" t="s">
        <v>44</v>
      </c>
    </row>
    <row r="867" spans="1:13" x14ac:dyDescent="0.25">
      <c r="A867" s="85">
        <v>41129</v>
      </c>
      <c r="B867" s="1">
        <v>0.52741898148148147</v>
      </c>
      <c r="C867" s="91">
        <f t="shared" si="68"/>
        <v>41129.527418981481</v>
      </c>
      <c r="D867" s="56" t="s">
        <v>16</v>
      </c>
      <c r="E867" s="82">
        <v>1</v>
      </c>
      <c r="F867" s="82">
        <v>2.09</v>
      </c>
      <c r="G867" s="82">
        <v>98.8</v>
      </c>
      <c r="H867" s="82">
        <v>1</v>
      </c>
      <c r="I867" s="82">
        <v>2</v>
      </c>
      <c r="J867" s="57">
        <f>VLOOKUP(I867,'Stratification Schemes'!$J$2:$L$3,2,TRUE)</f>
        <v>9.59</v>
      </c>
      <c r="K867" s="57">
        <f>VLOOKUP(I867,'Stratification Schemes'!$J$2:$L$3,3,TRUE)</f>
        <v>10.42</v>
      </c>
      <c r="L867" s="57">
        <f t="shared" si="69"/>
        <v>2</v>
      </c>
      <c r="M867" s="57" t="s">
        <v>44</v>
      </c>
    </row>
    <row r="868" spans="1:13" x14ac:dyDescent="0.25">
      <c r="A868" s="85">
        <v>41129</v>
      </c>
      <c r="B868" s="1">
        <v>0.52906249999999999</v>
      </c>
      <c r="C868" s="91">
        <f t="shared" si="68"/>
        <v>41129.529062499998</v>
      </c>
      <c r="D868" s="56" t="s">
        <v>16</v>
      </c>
      <c r="E868" s="82">
        <v>1</v>
      </c>
      <c r="F868" s="82">
        <v>7.56</v>
      </c>
      <c r="G868" s="82">
        <v>93.9</v>
      </c>
      <c r="H868" s="82">
        <v>1</v>
      </c>
      <c r="I868" s="82">
        <v>2</v>
      </c>
      <c r="J868" s="57">
        <f>VLOOKUP(I868,'Stratification Schemes'!$J$2:$L$3,2,TRUE)</f>
        <v>9.59</v>
      </c>
      <c r="K868" s="57">
        <f>VLOOKUP(I868,'Stratification Schemes'!$J$2:$L$3,3,TRUE)</f>
        <v>10.42</v>
      </c>
      <c r="L868" s="57">
        <f t="shared" si="69"/>
        <v>2</v>
      </c>
      <c r="M868" s="57" t="s">
        <v>44</v>
      </c>
    </row>
    <row r="869" spans="1:13" x14ac:dyDescent="0.25">
      <c r="A869" s="85">
        <v>41129</v>
      </c>
      <c r="B869" s="1">
        <v>0.52943287037037035</v>
      </c>
      <c r="C869" s="91">
        <f t="shared" si="68"/>
        <v>41129.529432870368</v>
      </c>
      <c r="D869" s="56" t="s">
        <v>16</v>
      </c>
      <c r="E869" s="82">
        <v>1</v>
      </c>
      <c r="F869" s="82">
        <v>6.91</v>
      </c>
      <c r="G869" s="82">
        <v>67.599999999999994</v>
      </c>
      <c r="H869" s="82">
        <v>1</v>
      </c>
      <c r="I869" s="82">
        <v>2</v>
      </c>
      <c r="J869" s="57">
        <f>VLOOKUP(I869,'Stratification Schemes'!$J$2:$L$3,2,TRUE)</f>
        <v>9.59</v>
      </c>
      <c r="K869" s="57">
        <f>VLOOKUP(I869,'Stratification Schemes'!$J$2:$L$3,3,TRUE)</f>
        <v>10.42</v>
      </c>
      <c r="L869" s="57">
        <f t="shared" si="69"/>
        <v>2</v>
      </c>
      <c r="M869" s="57" t="s">
        <v>44</v>
      </c>
    </row>
    <row r="870" spans="1:13" x14ac:dyDescent="0.25">
      <c r="A870" s="85">
        <v>41129</v>
      </c>
      <c r="B870" s="1">
        <v>0.54310185185185189</v>
      </c>
      <c r="C870" s="91">
        <f t="shared" si="68"/>
        <v>41129.54310185185</v>
      </c>
      <c r="D870" s="56" t="s">
        <v>16</v>
      </c>
      <c r="E870" s="82">
        <v>1</v>
      </c>
      <c r="F870" s="82">
        <v>1.94</v>
      </c>
      <c r="G870" s="82">
        <v>98.7</v>
      </c>
      <c r="H870" s="82">
        <v>1</v>
      </c>
      <c r="I870" s="82">
        <v>2</v>
      </c>
      <c r="J870" s="57">
        <f>VLOOKUP(I870,'Stratification Schemes'!$J$2:$L$3,2,TRUE)</f>
        <v>9.59</v>
      </c>
      <c r="K870" s="57">
        <f>VLOOKUP(I870,'Stratification Schemes'!$J$2:$L$3,3,TRUE)</f>
        <v>10.42</v>
      </c>
      <c r="L870" s="57">
        <f t="shared" si="69"/>
        <v>2</v>
      </c>
      <c r="M870" s="57" t="s">
        <v>44</v>
      </c>
    </row>
    <row r="871" spans="1:13" x14ac:dyDescent="0.25">
      <c r="A871" s="85">
        <v>41129</v>
      </c>
      <c r="B871" s="1">
        <v>0.54369212962962965</v>
      </c>
      <c r="C871" s="91">
        <f t="shared" si="68"/>
        <v>41129.543692129628</v>
      </c>
      <c r="D871" s="56" t="s">
        <v>16</v>
      </c>
      <c r="E871" s="82">
        <v>1</v>
      </c>
      <c r="F871" s="82">
        <v>1.97</v>
      </c>
      <c r="G871" s="82">
        <v>83.5</v>
      </c>
      <c r="H871" s="82">
        <v>1</v>
      </c>
      <c r="I871" s="82">
        <v>2</v>
      </c>
      <c r="J871" s="57">
        <f>VLOOKUP(I871,'Stratification Schemes'!$J$2:$L$3,2,TRUE)</f>
        <v>9.59</v>
      </c>
      <c r="K871" s="57">
        <f>VLOOKUP(I871,'Stratification Schemes'!$J$2:$L$3,3,TRUE)</f>
        <v>10.42</v>
      </c>
      <c r="L871" s="57">
        <f t="shared" si="69"/>
        <v>2</v>
      </c>
      <c r="M871" s="57" t="s">
        <v>44</v>
      </c>
    </row>
    <row r="872" spans="1:13" x14ac:dyDescent="0.25">
      <c r="A872" s="85">
        <v>41129</v>
      </c>
      <c r="B872" s="1">
        <v>0.5446064814814815</v>
      </c>
      <c r="C872" s="91">
        <f t="shared" si="68"/>
        <v>41129.544606481482</v>
      </c>
      <c r="D872" s="56" t="s">
        <v>16</v>
      </c>
      <c r="E872" s="82">
        <v>1</v>
      </c>
      <c r="F872" s="82">
        <v>2.35</v>
      </c>
      <c r="G872" s="82">
        <v>87.6</v>
      </c>
      <c r="H872" s="82">
        <v>1</v>
      </c>
      <c r="I872" s="82">
        <v>2</v>
      </c>
      <c r="J872" s="57">
        <f>VLOOKUP(I872,'Stratification Schemes'!$J$2:$L$3,2,TRUE)</f>
        <v>9.59</v>
      </c>
      <c r="K872" s="57">
        <f>VLOOKUP(I872,'Stratification Schemes'!$J$2:$L$3,3,TRUE)</f>
        <v>10.42</v>
      </c>
      <c r="L872" s="57">
        <f t="shared" si="69"/>
        <v>2</v>
      </c>
      <c r="M872" s="57" t="s">
        <v>44</v>
      </c>
    </row>
    <row r="873" spans="1:13" x14ac:dyDescent="0.25">
      <c r="A873" s="85">
        <v>41129</v>
      </c>
      <c r="B873" s="1">
        <v>0.54518518518518522</v>
      </c>
      <c r="C873" s="91">
        <f t="shared" si="68"/>
        <v>41129.545185185183</v>
      </c>
      <c r="D873" s="56" t="s">
        <v>16</v>
      </c>
      <c r="E873" s="82">
        <v>1</v>
      </c>
      <c r="F873" s="82">
        <v>2.16</v>
      </c>
      <c r="G873" s="82">
        <v>84.8</v>
      </c>
      <c r="H873" s="82">
        <v>1</v>
      </c>
      <c r="I873" s="82">
        <v>2</v>
      </c>
      <c r="J873" s="57">
        <f>VLOOKUP(I873,'Stratification Schemes'!$J$2:$L$3,2,TRUE)</f>
        <v>9.59</v>
      </c>
      <c r="K873" s="57">
        <f>VLOOKUP(I873,'Stratification Schemes'!$J$2:$L$3,3,TRUE)</f>
        <v>10.42</v>
      </c>
      <c r="L873" s="57">
        <f t="shared" si="69"/>
        <v>2</v>
      </c>
      <c r="M873" s="57" t="s">
        <v>44</v>
      </c>
    </row>
    <row r="874" spans="1:13" x14ac:dyDescent="0.25">
      <c r="A874" s="85">
        <v>41129</v>
      </c>
      <c r="B874" s="1">
        <v>0.54616898148148152</v>
      </c>
      <c r="C874" s="91">
        <f t="shared" si="68"/>
        <v>41129.546168981484</v>
      </c>
      <c r="D874" s="56" t="s">
        <v>16</v>
      </c>
      <c r="E874" s="82">
        <v>1</v>
      </c>
      <c r="F874" s="82">
        <v>2.11</v>
      </c>
      <c r="G874" s="82">
        <v>98.4</v>
      </c>
      <c r="H874" s="82">
        <v>1</v>
      </c>
      <c r="I874" s="82">
        <v>2</v>
      </c>
      <c r="J874" s="57">
        <f>VLOOKUP(I874,'Stratification Schemes'!$J$2:$L$3,2,TRUE)</f>
        <v>9.59</v>
      </c>
      <c r="K874" s="57">
        <f>VLOOKUP(I874,'Stratification Schemes'!$J$2:$L$3,3,TRUE)</f>
        <v>10.42</v>
      </c>
      <c r="L874" s="57">
        <f t="shared" si="69"/>
        <v>2</v>
      </c>
      <c r="M874" s="57" t="s">
        <v>44</v>
      </c>
    </row>
    <row r="875" spans="1:13" x14ac:dyDescent="0.25">
      <c r="A875" s="85">
        <v>41129</v>
      </c>
      <c r="B875" s="1">
        <v>0.54679398148148151</v>
      </c>
      <c r="C875" s="91">
        <f t="shared" si="68"/>
        <v>41129.546793981484</v>
      </c>
      <c r="D875" s="56" t="s">
        <v>16</v>
      </c>
      <c r="E875" s="82">
        <v>1</v>
      </c>
      <c r="F875" s="82">
        <v>1.61</v>
      </c>
      <c r="G875" s="82">
        <v>97.3</v>
      </c>
      <c r="H875" s="82">
        <v>1</v>
      </c>
      <c r="I875" s="82">
        <v>2</v>
      </c>
      <c r="J875" s="57">
        <f>VLOOKUP(I875,'Stratification Schemes'!$J$2:$L$3,2,TRUE)</f>
        <v>9.59</v>
      </c>
      <c r="K875" s="57">
        <f>VLOOKUP(I875,'Stratification Schemes'!$J$2:$L$3,3,TRUE)</f>
        <v>10.42</v>
      </c>
      <c r="L875" s="57">
        <f t="shared" si="69"/>
        <v>2</v>
      </c>
      <c r="M875" s="57" t="s">
        <v>44</v>
      </c>
    </row>
    <row r="876" spans="1:13" x14ac:dyDescent="0.25">
      <c r="A876" s="85">
        <v>41129</v>
      </c>
      <c r="B876" s="1">
        <v>0.55002314814814812</v>
      </c>
      <c r="C876" s="91">
        <f t="shared" si="68"/>
        <v>41129.550023148149</v>
      </c>
      <c r="D876" s="56" t="s">
        <v>16</v>
      </c>
      <c r="E876" s="82">
        <v>1</v>
      </c>
      <c r="F876" s="82">
        <v>1.96</v>
      </c>
      <c r="G876" s="82">
        <v>79.2</v>
      </c>
      <c r="H876" s="82">
        <v>1</v>
      </c>
      <c r="I876" s="82">
        <v>2</v>
      </c>
      <c r="J876" s="57">
        <f>VLOOKUP(I876,'Stratification Schemes'!$J$2:$L$3,2,TRUE)</f>
        <v>9.59</v>
      </c>
      <c r="K876" s="57">
        <f>VLOOKUP(I876,'Stratification Schemes'!$J$2:$L$3,3,TRUE)</f>
        <v>10.42</v>
      </c>
      <c r="L876" s="57">
        <f t="shared" si="69"/>
        <v>2</v>
      </c>
      <c r="M876" s="57" t="s">
        <v>44</v>
      </c>
    </row>
    <row r="877" spans="1:13" x14ac:dyDescent="0.25">
      <c r="A877" s="85">
        <v>41129</v>
      </c>
      <c r="B877" s="1">
        <v>0.55011574074074077</v>
      </c>
      <c r="C877" s="91">
        <f t="shared" si="68"/>
        <v>41129.550115740742</v>
      </c>
      <c r="D877" s="56" t="s">
        <v>16</v>
      </c>
      <c r="E877" s="82">
        <v>1</v>
      </c>
      <c r="F877" s="82">
        <v>2.2400000000000002</v>
      </c>
      <c r="G877" s="82">
        <v>75.7</v>
      </c>
      <c r="H877" s="82">
        <v>1</v>
      </c>
      <c r="I877" s="82">
        <v>2</v>
      </c>
      <c r="J877" s="57">
        <f>VLOOKUP(I877,'Stratification Schemes'!$J$2:$L$3,2,TRUE)</f>
        <v>9.59</v>
      </c>
      <c r="K877" s="57">
        <f>VLOOKUP(I877,'Stratification Schemes'!$J$2:$L$3,3,TRUE)</f>
        <v>10.42</v>
      </c>
      <c r="L877" s="57">
        <f t="shared" si="69"/>
        <v>2</v>
      </c>
      <c r="M877" s="57" t="s">
        <v>44</v>
      </c>
    </row>
    <row r="878" spans="1:13" x14ac:dyDescent="0.25">
      <c r="A878" s="85">
        <v>41129</v>
      </c>
      <c r="B878" s="1">
        <v>0.56315972222222221</v>
      </c>
      <c r="C878" s="91">
        <f t="shared" si="68"/>
        <v>41129.563159722224</v>
      </c>
      <c r="D878" s="56" t="s">
        <v>16</v>
      </c>
      <c r="E878" s="82">
        <v>1</v>
      </c>
      <c r="F878" s="82">
        <v>6.69</v>
      </c>
      <c r="G878" s="82">
        <v>68.900000000000006</v>
      </c>
      <c r="H878" s="82">
        <v>1</v>
      </c>
      <c r="I878" s="82">
        <v>2</v>
      </c>
      <c r="J878" s="57">
        <f>VLOOKUP(I878,'Stratification Schemes'!$J$2:$L$3,2,TRUE)</f>
        <v>9.59</v>
      </c>
      <c r="K878" s="57">
        <f>VLOOKUP(I878,'Stratification Schemes'!$J$2:$L$3,3,TRUE)</f>
        <v>10.42</v>
      </c>
      <c r="L878" s="57">
        <f t="shared" si="69"/>
        <v>2</v>
      </c>
      <c r="M878" s="57" t="s">
        <v>44</v>
      </c>
    </row>
    <row r="879" spans="1:13" x14ac:dyDescent="0.25">
      <c r="A879" s="85">
        <v>41129</v>
      </c>
      <c r="B879" s="1">
        <v>0.57223379629629634</v>
      </c>
      <c r="C879" s="91">
        <f t="shared" si="68"/>
        <v>41129.572233796294</v>
      </c>
      <c r="D879" s="56" t="s">
        <v>16</v>
      </c>
      <c r="E879" s="82">
        <v>1</v>
      </c>
      <c r="F879" s="82">
        <v>1.83</v>
      </c>
      <c r="G879" s="82">
        <v>84.5</v>
      </c>
      <c r="H879" s="82">
        <v>1</v>
      </c>
      <c r="I879" s="82">
        <v>2</v>
      </c>
      <c r="J879" s="57">
        <f>VLOOKUP(I879,'Stratification Schemes'!$J$2:$L$3,2,TRUE)</f>
        <v>9.59</v>
      </c>
      <c r="K879" s="57">
        <f>VLOOKUP(I879,'Stratification Schemes'!$J$2:$L$3,3,TRUE)</f>
        <v>10.42</v>
      </c>
      <c r="L879" s="57">
        <f t="shared" si="69"/>
        <v>2</v>
      </c>
      <c r="M879" s="57" t="s">
        <v>44</v>
      </c>
    </row>
    <row r="880" spans="1:13" x14ac:dyDescent="0.25">
      <c r="A880" s="85">
        <v>41129</v>
      </c>
      <c r="B880" s="1">
        <v>0.5892708333333333</v>
      </c>
      <c r="C880" s="91">
        <f t="shared" si="68"/>
        <v>41129.589270833334</v>
      </c>
      <c r="D880" s="56" t="s">
        <v>16</v>
      </c>
      <c r="E880" s="82">
        <v>1</v>
      </c>
      <c r="F880" s="82">
        <v>2.7</v>
      </c>
      <c r="G880" s="82">
        <v>95.2</v>
      </c>
      <c r="H880" s="82">
        <v>1</v>
      </c>
      <c r="I880" s="82">
        <v>2</v>
      </c>
      <c r="J880" s="57">
        <f>VLOOKUP(I880,'Stratification Schemes'!$J$2:$L$3,2,TRUE)</f>
        <v>9.59</v>
      </c>
      <c r="K880" s="57">
        <f>VLOOKUP(I880,'Stratification Schemes'!$J$2:$L$3,3,TRUE)</f>
        <v>10.42</v>
      </c>
      <c r="L880" s="57">
        <f t="shared" si="69"/>
        <v>2</v>
      </c>
      <c r="M880" s="57" t="s">
        <v>44</v>
      </c>
    </row>
    <row r="881" spans="1:13" x14ac:dyDescent="0.25">
      <c r="A881" s="85">
        <v>41129</v>
      </c>
      <c r="B881" s="1">
        <v>0.60670138888888892</v>
      </c>
      <c r="C881" s="91">
        <f t="shared" si="68"/>
        <v>41129.60670138889</v>
      </c>
      <c r="D881" s="56" t="s">
        <v>16</v>
      </c>
      <c r="E881" s="82">
        <v>1</v>
      </c>
      <c r="F881" s="82">
        <v>1.99</v>
      </c>
      <c r="G881" s="82">
        <v>75</v>
      </c>
      <c r="H881" s="82">
        <v>1</v>
      </c>
      <c r="I881" s="82">
        <v>2</v>
      </c>
      <c r="J881" s="57">
        <f>VLOOKUP(I881,'Stratification Schemes'!$J$2:$L$3,2,TRUE)</f>
        <v>9.59</v>
      </c>
      <c r="K881" s="57">
        <f>VLOOKUP(I881,'Stratification Schemes'!$J$2:$L$3,3,TRUE)</f>
        <v>10.42</v>
      </c>
      <c r="L881" s="57">
        <f t="shared" si="69"/>
        <v>2</v>
      </c>
      <c r="M881" s="57" t="s">
        <v>44</v>
      </c>
    </row>
    <row r="882" spans="1:13" x14ac:dyDescent="0.25">
      <c r="A882" s="85">
        <v>41129</v>
      </c>
      <c r="B882" s="1">
        <v>0.63055555555555554</v>
      </c>
      <c r="C882" s="91">
        <f t="shared" si="68"/>
        <v>41129.630555555559</v>
      </c>
      <c r="D882" s="56" t="s">
        <v>16</v>
      </c>
      <c r="E882" s="82">
        <v>1</v>
      </c>
      <c r="F882" s="82">
        <v>1.86</v>
      </c>
      <c r="G882" s="82">
        <v>74.8</v>
      </c>
      <c r="H882" s="82">
        <v>1</v>
      </c>
      <c r="I882" s="82">
        <v>2</v>
      </c>
      <c r="J882" s="57">
        <f>VLOOKUP(I882,'Stratification Schemes'!$J$2:$L$3,2,TRUE)</f>
        <v>9.59</v>
      </c>
      <c r="K882" s="57">
        <f>VLOOKUP(I882,'Stratification Schemes'!$J$2:$L$3,3,TRUE)</f>
        <v>10.42</v>
      </c>
      <c r="L882" s="57">
        <f t="shared" si="69"/>
        <v>2</v>
      </c>
      <c r="M882" s="57" t="s">
        <v>44</v>
      </c>
    </row>
    <row r="883" spans="1:13" x14ac:dyDescent="0.25">
      <c r="A883" s="85">
        <v>41129</v>
      </c>
      <c r="B883" s="1">
        <v>0.63452546296296297</v>
      </c>
      <c r="C883" s="91">
        <f t="shared" si="68"/>
        <v>41129.634525462963</v>
      </c>
      <c r="D883" s="56" t="s">
        <v>16</v>
      </c>
      <c r="E883" s="82">
        <v>1</v>
      </c>
      <c r="F883" s="82">
        <v>2.11</v>
      </c>
      <c r="G883" s="82">
        <v>102.9</v>
      </c>
      <c r="H883" s="82">
        <v>1</v>
      </c>
      <c r="I883" s="82">
        <v>2</v>
      </c>
      <c r="J883" s="57">
        <f>VLOOKUP(I883,'Stratification Schemes'!$J$2:$L$3,2,TRUE)</f>
        <v>9.59</v>
      </c>
      <c r="K883" s="57">
        <f>VLOOKUP(I883,'Stratification Schemes'!$J$2:$L$3,3,TRUE)</f>
        <v>10.42</v>
      </c>
      <c r="L883" s="57">
        <f t="shared" si="69"/>
        <v>2</v>
      </c>
      <c r="M883" s="57" t="s">
        <v>44</v>
      </c>
    </row>
    <row r="884" spans="1:13" x14ac:dyDescent="0.25">
      <c r="A884" s="85">
        <v>41129</v>
      </c>
      <c r="B884" s="1">
        <v>0.6551851851851852</v>
      </c>
      <c r="C884" s="91">
        <f t="shared" si="68"/>
        <v>41129.655185185184</v>
      </c>
      <c r="D884" s="56" t="s">
        <v>16</v>
      </c>
      <c r="E884" s="82">
        <v>1</v>
      </c>
      <c r="F884" s="82">
        <v>1.96</v>
      </c>
      <c r="G884" s="82">
        <v>87.7</v>
      </c>
      <c r="H884" s="82">
        <v>1</v>
      </c>
      <c r="I884" s="82">
        <v>2</v>
      </c>
      <c r="J884" s="57">
        <f>VLOOKUP(I884,'Stratification Schemes'!$J$2:$L$3,2,TRUE)</f>
        <v>9.59</v>
      </c>
      <c r="K884" s="57">
        <f>VLOOKUP(I884,'Stratification Schemes'!$J$2:$L$3,3,TRUE)</f>
        <v>10.42</v>
      </c>
      <c r="L884" s="57">
        <f t="shared" si="69"/>
        <v>2</v>
      </c>
      <c r="M884" s="57" t="s">
        <v>44</v>
      </c>
    </row>
    <row r="885" spans="1:13" x14ac:dyDescent="0.25">
      <c r="A885" s="85">
        <v>41129</v>
      </c>
      <c r="B885" s="1">
        <v>0.66856481481481478</v>
      </c>
      <c r="C885" s="91">
        <f t="shared" si="68"/>
        <v>41129.668564814812</v>
      </c>
      <c r="D885" s="56" t="s">
        <v>16</v>
      </c>
      <c r="E885" s="82">
        <v>1</v>
      </c>
      <c r="F885" s="82">
        <v>2.17</v>
      </c>
      <c r="G885" s="82">
        <v>69.7</v>
      </c>
      <c r="H885" s="82">
        <v>1</v>
      </c>
      <c r="I885" s="82">
        <v>2</v>
      </c>
      <c r="J885" s="57">
        <f>VLOOKUP(I885,'Stratification Schemes'!$J$2:$L$3,2,TRUE)</f>
        <v>9.59</v>
      </c>
      <c r="K885" s="57">
        <f>VLOOKUP(I885,'Stratification Schemes'!$J$2:$L$3,3,TRUE)</f>
        <v>10.42</v>
      </c>
      <c r="L885" s="57">
        <f t="shared" si="69"/>
        <v>2</v>
      </c>
      <c r="M885" s="57" t="s">
        <v>44</v>
      </c>
    </row>
    <row r="886" spans="1:13" x14ac:dyDescent="0.25">
      <c r="A886" s="85">
        <v>41129</v>
      </c>
      <c r="B886" s="1">
        <v>0.69570601851851854</v>
      </c>
      <c r="C886" s="91">
        <f t="shared" si="68"/>
        <v>41129.695706018516</v>
      </c>
      <c r="D886" s="56" t="s">
        <v>16</v>
      </c>
      <c r="E886" s="82">
        <v>1</v>
      </c>
      <c r="F886" s="82">
        <v>2.4700000000000002</v>
      </c>
      <c r="G886" s="82">
        <v>89.8</v>
      </c>
      <c r="H886" s="82">
        <v>1</v>
      </c>
      <c r="I886" s="82">
        <v>2</v>
      </c>
      <c r="J886" s="57">
        <f>VLOOKUP(I886,'Stratification Schemes'!$J$2:$L$3,2,TRUE)</f>
        <v>9.59</v>
      </c>
      <c r="K886" s="57">
        <f>VLOOKUP(I886,'Stratification Schemes'!$J$2:$L$3,3,TRUE)</f>
        <v>10.42</v>
      </c>
      <c r="L886" s="57">
        <f t="shared" si="69"/>
        <v>2</v>
      </c>
      <c r="M886" s="57" t="s">
        <v>44</v>
      </c>
    </row>
    <row r="887" spans="1:13" x14ac:dyDescent="0.25">
      <c r="A887" s="85">
        <v>41129</v>
      </c>
      <c r="B887" s="1">
        <v>0.71010416666666665</v>
      </c>
      <c r="C887" s="91">
        <f t="shared" si="68"/>
        <v>41129.710104166668</v>
      </c>
      <c r="D887" s="56" t="s">
        <v>16</v>
      </c>
      <c r="E887" s="82">
        <v>1</v>
      </c>
      <c r="F887" s="82">
        <v>2.0699999999999998</v>
      </c>
      <c r="G887" s="82">
        <v>82.6</v>
      </c>
      <c r="H887" s="82">
        <v>1</v>
      </c>
      <c r="I887" s="82">
        <v>2</v>
      </c>
      <c r="J887" s="57">
        <f>VLOOKUP(I887,'Stratification Schemes'!$J$2:$L$3,2,TRUE)</f>
        <v>9.59</v>
      </c>
      <c r="K887" s="57">
        <f>VLOOKUP(I887,'Stratification Schemes'!$J$2:$L$3,3,TRUE)</f>
        <v>10.42</v>
      </c>
      <c r="L887" s="57">
        <f t="shared" si="69"/>
        <v>2</v>
      </c>
      <c r="M887" s="57" t="s">
        <v>44</v>
      </c>
    </row>
    <row r="888" spans="1:13" x14ac:dyDescent="0.25">
      <c r="A888" s="85">
        <v>41129</v>
      </c>
      <c r="B888" s="1">
        <v>0.71620370370370379</v>
      </c>
      <c r="C888" s="91">
        <f t="shared" si="68"/>
        <v>41129.716203703705</v>
      </c>
      <c r="D888" s="56" t="s">
        <v>16</v>
      </c>
      <c r="E888" s="82">
        <v>1</v>
      </c>
      <c r="F888" s="82">
        <v>2.1800000000000002</v>
      </c>
      <c r="G888" s="82">
        <v>109.6</v>
      </c>
      <c r="H888" s="82">
        <v>1</v>
      </c>
      <c r="I888" s="82">
        <v>2</v>
      </c>
      <c r="J888" s="57">
        <f>VLOOKUP(I888,'Stratification Schemes'!$J$2:$L$3,2,TRUE)</f>
        <v>9.59</v>
      </c>
      <c r="K888" s="57">
        <f>VLOOKUP(I888,'Stratification Schemes'!$J$2:$L$3,3,TRUE)</f>
        <v>10.42</v>
      </c>
      <c r="L888" s="57">
        <f t="shared" si="69"/>
        <v>2</v>
      </c>
      <c r="M888" s="57" t="s">
        <v>44</v>
      </c>
    </row>
    <row r="889" spans="1:13" x14ac:dyDescent="0.25">
      <c r="A889" s="85">
        <v>41129</v>
      </c>
      <c r="B889" s="1">
        <v>0.71689814814814812</v>
      </c>
      <c r="C889" s="91">
        <f t="shared" si="68"/>
        <v>41129.716898148145</v>
      </c>
      <c r="D889" s="56" t="s">
        <v>16</v>
      </c>
      <c r="E889" s="82">
        <v>1</v>
      </c>
      <c r="F889" s="82">
        <v>1.81</v>
      </c>
      <c r="G889" s="82">
        <v>88.9</v>
      </c>
      <c r="H889" s="82">
        <v>1</v>
      </c>
      <c r="I889" s="82">
        <v>2</v>
      </c>
      <c r="J889" s="57">
        <f>VLOOKUP(I889,'Stratification Schemes'!$J$2:$L$3,2,TRUE)</f>
        <v>9.59</v>
      </c>
      <c r="K889" s="57">
        <f>VLOOKUP(I889,'Stratification Schemes'!$J$2:$L$3,3,TRUE)</f>
        <v>10.42</v>
      </c>
      <c r="L889" s="57">
        <f t="shared" si="69"/>
        <v>2</v>
      </c>
      <c r="M889" s="57" t="s">
        <v>44</v>
      </c>
    </row>
    <row r="890" spans="1:13" x14ac:dyDescent="0.25">
      <c r="A890" s="85">
        <v>41129</v>
      </c>
      <c r="B890" s="1">
        <v>0.72962962962962974</v>
      </c>
      <c r="C890" s="91">
        <f t="shared" si="68"/>
        <v>41129.729629629626</v>
      </c>
      <c r="D890" s="56" t="s">
        <v>16</v>
      </c>
      <c r="E890" s="82">
        <v>1</v>
      </c>
      <c r="F890" s="82">
        <v>2.2599999999999998</v>
      </c>
      <c r="G890" s="82">
        <v>67.900000000000006</v>
      </c>
      <c r="H890" s="82">
        <v>1</v>
      </c>
      <c r="I890" s="82">
        <v>2</v>
      </c>
      <c r="J890" s="57">
        <f>VLOOKUP(I890,'Stratification Schemes'!$J$2:$L$3,2,TRUE)</f>
        <v>9.59</v>
      </c>
      <c r="K890" s="57">
        <f>VLOOKUP(I890,'Stratification Schemes'!$J$2:$L$3,3,TRUE)</f>
        <v>10.42</v>
      </c>
      <c r="L890" s="57">
        <f t="shared" si="69"/>
        <v>2</v>
      </c>
      <c r="M890" s="57" t="s">
        <v>44</v>
      </c>
    </row>
    <row r="891" spans="1:13" x14ac:dyDescent="0.25">
      <c r="A891" s="85">
        <v>41129</v>
      </c>
      <c r="B891" s="1">
        <v>0.72980324074074077</v>
      </c>
      <c r="C891" s="91">
        <f t="shared" si="68"/>
        <v>41129.729803240742</v>
      </c>
      <c r="D891" s="56" t="s">
        <v>16</v>
      </c>
      <c r="E891" s="82">
        <v>1</v>
      </c>
      <c r="F891" s="82">
        <v>1.89</v>
      </c>
      <c r="G891" s="82">
        <v>103.8</v>
      </c>
      <c r="H891" s="82">
        <v>1</v>
      </c>
      <c r="I891" s="82">
        <v>2</v>
      </c>
      <c r="J891" s="57">
        <f>VLOOKUP(I891,'Stratification Schemes'!$J$2:$L$3,2,TRUE)</f>
        <v>9.59</v>
      </c>
      <c r="K891" s="57">
        <f>VLOOKUP(I891,'Stratification Schemes'!$J$2:$L$3,3,TRUE)</f>
        <v>10.42</v>
      </c>
      <c r="L891" s="57">
        <f t="shared" si="69"/>
        <v>2</v>
      </c>
      <c r="M891" s="57" t="s">
        <v>44</v>
      </c>
    </row>
    <row r="892" spans="1:13" x14ac:dyDescent="0.25">
      <c r="A892" s="85">
        <v>41129</v>
      </c>
      <c r="B892" s="1">
        <v>0.75288194444444445</v>
      </c>
      <c r="C892" s="91">
        <f t="shared" si="68"/>
        <v>41129.752881944441</v>
      </c>
      <c r="D892" s="56" t="s">
        <v>16</v>
      </c>
      <c r="E892" s="82">
        <v>1</v>
      </c>
      <c r="F892" s="82">
        <v>2.09</v>
      </c>
      <c r="G892" s="82">
        <v>98.9</v>
      </c>
      <c r="H892" s="82">
        <v>1</v>
      </c>
      <c r="I892" s="82">
        <v>2</v>
      </c>
      <c r="J892" s="57">
        <f>VLOOKUP(I892,'Stratification Schemes'!$J$2:$L$3,2,TRUE)</f>
        <v>9.59</v>
      </c>
      <c r="K892" s="57">
        <f>VLOOKUP(I892,'Stratification Schemes'!$J$2:$L$3,3,TRUE)</f>
        <v>10.42</v>
      </c>
      <c r="L892" s="57">
        <f t="shared" si="69"/>
        <v>2</v>
      </c>
      <c r="M892" s="57" t="s">
        <v>44</v>
      </c>
    </row>
    <row r="893" spans="1:13" x14ac:dyDescent="0.25">
      <c r="A893" s="85">
        <v>41129</v>
      </c>
      <c r="B893" s="1">
        <v>0.75571759259259252</v>
      </c>
      <c r="C893" s="91">
        <f t="shared" si="68"/>
        <v>41129.75571759259</v>
      </c>
      <c r="D893" s="56" t="s">
        <v>16</v>
      </c>
      <c r="E893" s="82">
        <v>1</v>
      </c>
      <c r="F893" s="82">
        <v>2.11</v>
      </c>
      <c r="G893" s="82">
        <v>87.9</v>
      </c>
      <c r="H893" s="82">
        <v>1</v>
      </c>
      <c r="I893" s="82">
        <v>2</v>
      </c>
      <c r="J893" s="57">
        <f>VLOOKUP(I893,'Stratification Schemes'!$J$2:$L$3,2,TRUE)</f>
        <v>9.59</v>
      </c>
      <c r="K893" s="57">
        <f>VLOOKUP(I893,'Stratification Schemes'!$J$2:$L$3,3,TRUE)</f>
        <v>10.42</v>
      </c>
      <c r="L893" s="57">
        <f t="shared" si="69"/>
        <v>2</v>
      </c>
      <c r="M893" s="57" t="s">
        <v>44</v>
      </c>
    </row>
    <row r="894" spans="1:13" x14ac:dyDescent="0.25">
      <c r="A894" s="85">
        <v>41129</v>
      </c>
      <c r="B894" s="1">
        <v>0.77214120370370365</v>
      </c>
      <c r="C894" s="91">
        <f t="shared" si="68"/>
        <v>41129.772141203706</v>
      </c>
      <c r="D894" s="56" t="s">
        <v>16</v>
      </c>
      <c r="E894" s="82">
        <v>1</v>
      </c>
      <c r="F894" s="82">
        <v>4.3</v>
      </c>
      <c r="G894" s="82">
        <v>72.599999999999994</v>
      </c>
      <c r="H894" s="82">
        <v>1</v>
      </c>
      <c r="I894" s="82">
        <v>2</v>
      </c>
      <c r="J894" s="57">
        <f>VLOOKUP(I894,'Stratification Schemes'!$J$2:$L$3,2,TRUE)</f>
        <v>9.59</v>
      </c>
      <c r="K894" s="57">
        <f>VLOOKUP(I894,'Stratification Schemes'!$J$2:$L$3,3,TRUE)</f>
        <v>10.42</v>
      </c>
      <c r="L894" s="57">
        <f t="shared" si="69"/>
        <v>2</v>
      </c>
      <c r="M894" s="57" t="s">
        <v>44</v>
      </c>
    </row>
    <row r="895" spans="1:13" x14ac:dyDescent="0.25">
      <c r="A895" s="85">
        <v>41129</v>
      </c>
      <c r="B895" s="1">
        <v>0.7897453703703704</v>
      </c>
      <c r="C895" s="91">
        <f t="shared" si="68"/>
        <v>41129.78974537037</v>
      </c>
      <c r="D895" s="56" t="s">
        <v>16</v>
      </c>
      <c r="E895" s="82">
        <v>1</v>
      </c>
      <c r="F895" s="82">
        <v>13.65</v>
      </c>
      <c r="G895" s="82">
        <v>75.900000000000006</v>
      </c>
      <c r="H895" s="82">
        <v>2</v>
      </c>
      <c r="I895" s="82">
        <v>2</v>
      </c>
      <c r="J895" s="57">
        <f>VLOOKUP(I895,'Stratification Schemes'!$J$2:$L$3,2,TRUE)</f>
        <v>9.59</v>
      </c>
      <c r="K895" s="57">
        <f>VLOOKUP(I895,'Stratification Schemes'!$J$2:$L$3,3,TRUE)</f>
        <v>10.42</v>
      </c>
      <c r="L895" s="57">
        <f t="shared" si="69"/>
        <v>2</v>
      </c>
      <c r="M895" s="57" t="s">
        <v>44</v>
      </c>
    </row>
    <row r="896" spans="1:13" x14ac:dyDescent="0.25">
      <c r="A896" s="85">
        <v>41129</v>
      </c>
      <c r="B896" s="1">
        <v>0.81263888888888891</v>
      </c>
      <c r="C896" s="91">
        <f t="shared" si="68"/>
        <v>41129.812638888892</v>
      </c>
      <c r="D896" s="56" t="s">
        <v>16</v>
      </c>
      <c r="E896" s="82">
        <v>1</v>
      </c>
      <c r="F896" s="82">
        <v>2.33</v>
      </c>
      <c r="G896" s="82">
        <v>86</v>
      </c>
      <c r="H896" s="82">
        <v>1</v>
      </c>
      <c r="I896" s="82">
        <v>2</v>
      </c>
      <c r="J896" s="57">
        <f>VLOOKUP(I896,'Stratification Schemes'!$J$2:$L$3,2,TRUE)</f>
        <v>9.59</v>
      </c>
      <c r="K896" s="57">
        <f>VLOOKUP(I896,'Stratification Schemes'!$J$2:$L$3,3,TRUE)</f>
        <v>10.42</v>
      </c>
      <c r="L896" s="57">
        <f t="shared" si="69"/>
        <v>2</v>
      </c>
      <c r="M896" s="57" t="s">
        <v>44</v>
      </c>
    </row>
    <row r="897" spans="1:13" x14ac:dyDescent="0.25">
      <c r="A897" s="85">
        <v>41129</v>
      </c>
      <c r="B897" s="1">
        <v>0.81983796296296296</v>
      </c>
      <c r="C897" s="91">
        <f t="shared" si="68"/>
        <v>41129.819837962961</v>
      </c>
      <c r="D897" s="56" t="s">
        <v>16</v>
      </c>
      <c r="E897" s="82">
        <v>1</v>
      </c>
      <c r="F897" s="82">
        <v>1.8</v>
      </c>
      <c r="G897" s="82">
        <v>81.900000000000006</v>
      </c>
      <c r="H897" s="82">
        <v>1</v>
      </c>
      <c r="I897" s="82">
        <v>2</v>
      </c>
      <c r="J897" s="57">
        <f>VLOOKUP(I897,'Stratification Schemes'!$J$2:$L$3,2,TRUE)</f>
        <v>9.59</v>
      </c>
      <c r="K897" s="57">
        <f>VLOOKUP(I897,'Stratification Schemes'!$J$2:$L$3,3,TRUE)</f>
        <v>10.42</v>
      </c>
      <c r="L897" s="57">
        <f t="shared" si="69"/>
        <v>2</v>
      </c>
      <c r="M897" s="57" t="s">
        <v>44</v>
      </c>
    </row>
    <row r="898" spans="1:13" x14ac:dyDescent="0.25">
      <c r="A898" s="85">
        <v>41129</v>
      </c>
      <c r="B898" s="1">
        <v>0.85623842592592592</v>
      </c>
      <c r="C898" s="91">
        <f t="shared" si="68"/>
        <v>41129.856238425928</v>
      </c>
      <c r="D898" s="56" t="s">
        <v>16</v>
      </c>
      <c r="E898" s="82">
        <v>1</v>
      </c>
      <c r="F898" s="82">
        <v>2.91</v>
      </c>
      <c r="G898" s="82">
        <v>98.4</v>
      </c>
      <c r="H898" s="82">
        <v>1</v>
      </c>
      <c r="I898" s="82">
        <v>2</v>
      </c>
      <c r="J898" s="57">
        <f>VLOOKUP(I898,'Stratification Schemes'!$J$2:$L$3,2,TRUE)</f>
        <v>9.59</v>
      </c>
      <c r="K898" s="57">
        <f>VLOOKUP(I898,'Stratification Schemes'!$J$2:$L$3,3,TRUE)</f>
        <v>10.42</v>
      </c>
      <c r="L898" s="57">
        <f t="shared" si="69"/>
        <v>2</v>
      </c>
      <c r="M898" s="57" t="s">
        <v>44</v>
      </c>
    </row>
    <row r="899" spans="1:13" x14ac:dyDescent="0.25">
      <c r="A899" s="85">
        <v>41129</v>
      </c>
      <c r="B899" s="1">
        <v>0.85957175925925933</v>
      </c>
      <c r="C899" s="91">
        <f t="shared" si="68"/>
        <v>41129.859571759262</v>
      </c>
      <c r="D899" s="56" t="s">
        <v>16</v>
      </c>
      <c r="E899" s="82">
        <v>1</v>
      </c>
      <c r="F899" s="82">
        <v>2.08</v>
      </c>
      <c r="G899" s="82">
        <v>90.2</v>
      </c>
      <c r="H899" s="82">
        <v>1</v>
      </c>
      <c r="I899" s="82">
        <v>2</v>
      </c>
      <c r="J899" s="57">
        <f>VLOOKUP(I899,'Stratification Schemes'!$J$2:$L$3,2,TRUE)</f>
        <v>9.59</v>
      </c>
      <c r="K899" s="57">
        <f>VLOOKUP(I899,'Stratification Schemes'!$J$2:$L$3,3,TRUE)</f>
        <v>10.42</v>
      </c>
      <c r="L899" s="57">
        <f t="shared" si="69"/>
        <v>2</v>
      </c>
      <c r="M899" s="57" t="s">
        <v>44</v>
      </c>
    </row>
    <row r="900" spans="1:13" x14ac:dyDescent="0.25">
      <c r="A900" s="85">
        <v>41129</v>
      </c>
      <c r="B900" s="1">
        <v>0.96013888888888888</v>
      </c>
      <c r="C900" s="91">
        <f t="shared" si="68"/>
        <v>41129.960138888891</v>
      </c>
      <c r="D900" s="56" t="s">
        <v>16</v>
      </c>
      <c r="E900" s="82">
        <v>1</v>
      </c>
      <c r="F900" s="82">
        <v>2.64</v>
      </c>
      <c r="G900" s="82">
        <v>73.900000000000006</v>
      </c>
      <c r="H900" s="82">
        <v>1</v>
      </c>
      <c r="I900" s="82">
        <v>2</v>
      </c>
      <c r="J900" s="57">
        <f>VLOOKUP(I900,'Stratification Schemes'!$J$2:$L$3,2,TRUE)</f>
        <v>9.59</v>
      </c>
      <c r="K900" s="57">
        <f>VLOOKUP(I900,'Stratification Schemes'!$J$2:$L$3,3,TRUE)</f>
        <v>10.42</v>
      </c>
      <c r="L900" s="57">
        <f t="shared" si="69"/>
        <v>2</v>
      </c>
      <c r="M900" s="57" t="s">
        <v>44</v>
      </c>
    </row>
    <row r="901" spans="1:13" x14ac:dyDescent="0.25">
      <c r="A901" s="85">
        <v>41129</v>
      </c>
      <c r="B901" s="1">
        <v>0.98103009259259266</v>
      </c>
      <c r="C901" s="91">
        <f t="shared" si="68"/>
        <v>41129.981030092589</v>
      </c>
      <c r="D901" s="56" t="s">
        <v>16</v>
      </c>
      <c r="E901" s="82">
        <v>1</v>
      </c>
      <c r="F901" s="82">
        <v>3.89</v>
      </c>
      <c r="G901" s="82">
        <v>129.30000000000001</v>
      </c>
      <c r="H901" s="82">
        <v>1</v>
      </c>
      <c r="I901" s="82">
        <v>2</v>
      </c>
      <c r="J901" s="57">
        <f>VLOOKUP(I901,'Stratification Schemes'!$J$2:$L$3,2,TRUE)</f>
        <v>9.59</v>
      </c>
      <c r="K901" s="57">
        <f>VLOOKUP(I901,'Stratification Schemes'!$J$2:$L$3,3,TRUE)</f>
        <v>10.42</v>
      </c>
      <c r="L901" s="57">
        <f t="shared" si="69"/>
        <v>2</v>
      </c>
      <c r="M901" s="57" t="s">
        <v>44</v>
      </c>
    </row>
    <row r="902" spans="1:13" x14ac:dyDescent="0.25">
      <c r="A902" s="85">
        <v>41129</v>
      </c>
      <c r="B902" s="1">
        <v>0.98150462962962959</v>
      </c>
      <c r="C902" s="91">
        <f t="shared" ref="C902:C904" si="70">B902+A902</f>
        <v>41129.981504629628</v>
      </c>
      <c r="D902" s="56" t="s">
        <v>16</v>
      </c>
      <c r="E902" s="82">
        <v>1</v>
      </c>
      <c r="F902" s="82">
        <v>2.13</v>
      </c>
      <c r="G902" s="82">
        <v>87.7</v>
      </c>
      <c r="H902" s="82">
        <v>1</v>
      </c>
      <c r="I902" s="82">
        <v>2</v>
      </c>
      <c r="J902" s="57">
        <f>VLOOKUP(I902,'Stratification Schemes'!$J$2:$L$3,2,TRUE)</f>
        <v>9.59</v>
      </c>
      <c r="K902" s="57">
        <f>VLOOKUP(I902,'Stratification Schemes'!$J$2:$L$3,3,TRUE)</f>
        <v>10.42</v>
      </c>
      <c r="L902" s="57">
        <f t="shared" ref="L902:L904" si="71">IF(AND(F902&gt;J902,F902&lt;K902),1*E902,2*E902)</f>
        <v>2</v>
      </c>
      <c r="M902" s="57" t="s">
        <v>44</v>
      </c>
    </row>
    <row r="903" spans="1:13" x14ac:dyDescent="0.25">
      <c r="A903" s="85">
        <v>41129</v>
      </c>
      <c r="B903" s="1">
        <v>0.98354166666666665</v>
      </c>
      <c r="C903" s="91">
        <f t="shared" si="70"/>
        <v>41129.983541666668</v>
      </c>
      <c r="D903" s="56" t="s">
        <v>16</v>
      </c>
      <c r="E903" s="82">
        <v>1</v>
      </c>
      <c r="F903" s="82">
        <v>1.97</v>
      </c>
      <c r="G903" s="82">
        <v>75.5</v>
      </c>
      <c r="H903" s="82">
        <v>1</v>
      </c>
      <c r="I903" s="82">
        <v>2</v>
      </c>
      <c r="J903" s="57">
        <f>VLOOKUP(I903,'Stratification Schemes'!$J$2:$L$3,2,TRUE)</f>
        <v>9.59</v>
      </c>
      <c r="K903" s="57">
        <f>VLOOKUP(I903,'Stratification Schemes'!$J$2:$L$3,3,TRUE)</f>
        <v>10.42</v>
      </c>
      <c r="L903" s="57">
        <f t="shared" si="71"/>
        <v>2</v>
      </c>
      <c r="M903" s="57" t="s">
        <v>44</v>
      </c>
    </row>
    <row r="904" spans="1:13" x14ac:dyDescent="0.25">
      <c r="A904" s="85">
        <v>41129</v>
      </c>
      <c r="B904" s="1">
        <v>0.98587962962962961</v>
      </c>
      <c r="C904" s="91">
        <f t="shared" si="70"/>
        <v>41129.985879629632</v>
      </c>
      <c r="D904" s="56" t="s">
        <v>16</v>
      </c>
      <c r="E904" s="82">
        <v>1</v>
      </c>
      <c r="F904" s="82">
        <v>2</v>
      </c>
      <c r="G904" s="82">
        <v>85.6</v>
      </c>
      <c r="H904" s="82">
        <v>1</v>
      </c>
      <c r="I904" s="82">
        <v>2</v>
      </c>
      <c r="J904" s="57">
        <f>VLOOKUP(I904,'Stratification Schemes'!$J$2:$L$3,2,TRUE)</f>
        <v>9.59</v>
      </c>
      <c r="K904" s="57">
        <f>VLOOKUP(I904,'Stratification Schemes'!$J$2:$L$3,3,TRUE)</f>
        <v>10.42</v>
      </c>
      <c r="L904" s="57">
        <f t="shared" si="71"/>
        <v>2</v>
      </c>
      <c r="M904" s="57" t="s">
        <v>44</v>
      </c>
    </row>
    <row r="905" spans="1:13" x14ac:dyDescent="0.25">
      <c r="A905" s="85">
        <v>41130</v>
      </c>
      <c r="B905" s="1">
        <v>2.9398148148148148E-3</v>
      </c>
      <c r="C905" s="91">
        <f t="shared" ref="C905:C968" si="72">B905+A905</f>
        <v>41130.002939814818</v>
      </c>
      <c r="D905" s="56" t="s">
        <v>16</v>
      </c>
      <c r="E905" s="82">
        <v>1</v>
      </c>
      <c r="F905" s="82">
        <v>2.33</v>
      </c>
      <c r="G905" s="82">
        <v>82.4</v>
      </c>
      <c r="H905" s="82">
        <v>1</v>
      </c>
      <c r="I905" s="82">
        <v>2</v>
      </c>
      <c r="J905" s="57">
        <f>VLOOKUP(I905,'Stratification Schemes'!$J$2:$L$3,2,TRUE)</f>
        <v>9.59</v>
      </c>
      <c r="K905" s="57">
        <f>VLOOKUP(I905,'Stratification Schemes'!$J$2:$L$3,3,TRUE)</f>
        <v>10.42</v>
      </c>
      <c r="L905" s="57">
        <f t="shared" ref="L905:L968" si="73">IF(AND(F905&gt;J905,F905&lt;K905),1*E905,2*E905)</f>
        <v>2</v>
      </c>
      <c r="M905" s="57" t="s">
        <v>44</v>
      </c>
    </row>
    <row r="906" spans="1:13" x14ac:dyDescent="0.25">
      <c r="A906" s="85">
        <v>41130</v>
      </c>
      <c r="B906" s="1">
        <v>2.5092592592592593E-2</v>
      </c>
      <c r="C906" s="91">
        <f t="shared" si="72"/>
        <v>41130.025092592594</v>
      </c>
      <c r="D906" s="56" t="s">
        <v>16</v>
      </c>
      <c r="E906" s="82">
        <v>1</v>
      </c>
      <c r="F906" s="82">
        <v>2.37</v>
      </c>
      <c r="G906" s="82">
        <v>86.7</v>
      </c>
      <c r="H906" s="82">
        <v>1</v>
      </c>
      <c r="I906" s="82">
        <v>2</v>
      </c>
      <c r="J906" s="57">
        <f>VLOOKUP(I906,'Stratification Schemes'!$J$2:$L$3,2,TRUE)</f>
        <v>9.59</v>
      </c>
      <c r="K906" s="57">
        <f>VLOOKUP(I906,'Stratification Schemes'!$J$2:$L$3,3,TRUE)</f>
        <v>10.42</v>
      </c>
      <c r="L906" s="57">
        <f t="shared" si="73"/>
        <v>2</v>
      </c>
      <c r="M906" s="57" t="s">
        <v>44</v>
      </c>
    </row>
    <row r="907" spans="1:13" x14ac:dyDescent="0.25">
      <c r="A907" s="85">
        <v>41130</v>
      </c>
      <c r="B907" s="1">
        <v>3.0717592592592591E-2</v>
      </c>
      <c r="C907" s="91">
        <f t="shared" si="72"/>
        <v>41130.030717592592</v>
      </c>
      <c r="D907" s="56" t="s">
        <v>16</v>
      </c>
      <c r="E907" s="82">
        <v>1</v>
      </c>
      <c r="F907" s="82">
        <v>1.99</v>
      </c>
      <c r="G907" s="82">
        <v>84.3</v>
      </c>
      <c r="H907" s="82">
        <v>1</v>
      </c>
      <c r="I907" s="82">
        <v>2</v>
      </c>
      <c r="J907" s="57">
        <f>VLOOKUP(I907,'Stratification Schemes'!$J$2:$L$3,2,TRUE)</f>
        <v>9.59</v>
      </c>
      <c r="K907" s="57">
        <f>VLOOKUP(I907,'Stratification Schemes'!$J$2:$L$3,3,TRUE)</f>
        <v>10.42</v>
      </c>
      <c r="L907" s="57">
        <f t="shared" si="73"/>
        <v>2</v>
      </c>
      <c r="M907" s="57" t="s">
        <v>44</v>
      </c>
    </row>
    <row r="908" spans="1:13" x14ac:dyDescent="0.25">
      <c r="A908" s="85">
        <v>41130</v>
      </c>
      <c r="B908" s="1">
        <v>5.1921296296296299E-2</v>
      </c>
      <c r="C908" s="91">
        <f t="shared" si="72"/>
        <v>41130.051921296297</v>
      </c>
      <c r="D908" s="56" t="s">
        <v>16</v>
      </c>
      <c r="E908" s="82">
        <v>1</v>
      </c>
      <c r="F908" s="82">
        <v>2.35</v>
      </c>
      <c r="G908" s="82">
        <v>72.5</v>
      </c>
      <c r="H908" s="82">
        <v>1</v>
      </c>
      <c r="I908" s="82">
        <v>2</v>
      </c>
      <c r="J908" s="57">
        <f>VLOOKUP(I908,'Stratification Schemes'!$J$2:$L$3,2,TRUE)</f>
        <v>9.59</v>
      </c>
      <c r="K908" s="57">
        <f>VLOOKUP(I908,'Stratification Schemes'!$J$2:$L$3,3,TRUE)</f>
        <v>10.42</v>
      </c>
      <c r="L908" s="57">
        <f t="shared" si="73"/>
        <v>2</v>
      </c>
      <c r="M908" s="57" t="s">
        <v>44</v>
      </c>
    </row>
    <row r="909" spans="1:13" x14ac:dyDescent="0.25">
      <c r="A909" s="85">
        <v>41130</v>
      </c>
      <c r="B909" s="1">
        <v>6.744212962962963E-2</v>
      </c>
      <c r="C909" s="91">
        <f t="shared" si="72"/>
        <v>41130.067442129628</v>
      </c>
      <c r="D909" s="56" t="s">
        <v>16</v>
      </c>
      <c r="E909" s="82">
        <v>1</v>
      </c>
      <c r="F909" s="82">
        <v>2.2400000000000002</v>
      </c>
      <c r="G909" s="82">
        <v>68.3</v>
      </c>
      <c r="H909" s="82">
        <v>1</v>
      </c>
      <c r="I909" s="82">
        <v>2</v>
      </c>
      <c r="J909" s="57">
        <f>VLOOKUP(I909,'Stratification Schemes'!$J$2:$L$3,2,TRUE)</f>
        <v>9.59</v>
      </c>
      <c r="K909" s="57">
        <f>VLOOKUP(I909,'Stratification Schemes'!$J$2:$L$3,3,TRUE)</f>
        <v>10.42</v>
      </c>
      <c r="L909" s="57">
        <f t="shared" si="73"/>
        <v>2</v>
      </c>
      <c r="M909" s="57" t="s">
        <v>44</v>
      </c>
    </row>
    <row r="910" spans="1:13" x14ac:dyDescent="0.25">
      <c r="A910" s="85">
        <v>41130</v>
      </c>
      <c r="B910" s="1">
        <v>6.9895833333333338E-2</v>
      </c>
      <c r="C910" s="91">
        <f t="shared" si="72"/>
        <v>41130.069895833331</v>
      </c>
      <c r="D910" s="56" t="s">
        <v>16</v>
      </c>
      <c r="E910" s="82">
        <v>1</v>
      </c>
      <c r="F910" s="82">
        <v>2.1</v>
      </c>
      <c r="G910" s="82">
        <v>89.3</v>
      </c>
      <c r="H910" s="82">
        <v>1</v>
      </c>
      <c r="I910" s="82">
        <v>2</v>
      </c>
      <c r="J910" s="57">
        <f>VLOOKUP(I910,'Stratification Schemes'!$J$2:$L$3,2,TRUE)</f>
        <v>9.59</v>
      </c>
      <c r="K910" s="57">
        <f>VLOOKUP(I910,'Stratification Schemes'!$J$2:$L$3,3,TRUE)</f>
        <v>10.42</v>
      </c>
      <c r="L910" s="57">
        <f t="shared" si="73"/>
        <v>2</v>
      </c>
      <c r="M910" s="57" t="s">
        <v>44</v>
      </c>
    </row>
    <row r="911" spans="1:13" x14ac:dyDescent="0.25">
      <c r="A911" s="85">
        <v>41130</v>
      </c>
      <c r="B911" s="1">
        <v>0.10587962962962964</v>
      </c>
      <c r="C911" s="91">
        <f t="shared" si="72"/>
        <v>41130.105879629627</v>
      </c>
      <c r="D911" s="56" t="s">
        <v>16</v>
      </c>
      <c r="E911" s="82">
        <v>1</v>
      </c>
      <c r="F911" s="82">
        <v>2.0699999999999998</v>
      </c>
      <c r="G911" s="82">
        <v>97.9</v>
      </c>
      <c r="H911" s="82">
        <v>1</v>
      </c>
      <c r="I911" s="82">
        <v>2</v>
      </c>
      <c r="J911" s="57">
        <f>VLOOKUP(I911,'Stratification Schemes'!$J$2:$L$3,2,TRUE)</f>
        <v>9.59</v>
      </c>
      <c r="K911" s="57">
        <f>VLOOKUP(I911,'Stratification Schemes'!$J$2:$L$3,3,TRUE)</f>
        <v>10.42</v>
      </c>
      <c r="L911" s="57">
        <f t="shared" si="73"/>
        <v>2</v>
      </c>
      <c r="M911" s="57" t="s">
        <v>44</v>
      </c>
    </row>
    <row r="912" spans="1:13" x14ac:dyDescent="0.25">
      <c r="A912" s="85">
        <v>41130</v>
      </c>
      <c r="B912" s="1">
        <v>0.10670138888888887</v>
      </c>
      <c r="C912" s="91">
        <f t="shared" si="72"/>
        <v>41130.10670138889</v>
      </c>
      <c r="D912" s="56" t="s">
        <v>16</v>
      </c>
      <c r="E912" s="82">
        <v>1</v>
      </c>
      <c r="F912" s="82">
        <v>3.73</v>
      </c>
      <c r="G912" s="82">
        <v>72.400000000000006</v>
      </c>
      <c r="H912" s="82">
        <v>1</v>
      </c>
      <c r="I912" s="82">
        <v>2</v>
      </c>
      <c r="J912" s="57">
        <f>VLOOKUP(I912,'Stratification Schemes'!$J$2:$L$3,2,TRUE)</f>
        <v>9.59</v>
      </c>
      <c r="K912" s="57">
        <f>VLOOKUP(I912,'Stratification Schemes'!$J$2:$L$3,3,TRUE)</f>
        <v>10.42</v>
      </c>
      <c r="L912" s="57">
        <f t="shared" si="73"/>
        <v>2</v>
      </c>
      <c r="M912" s="57" t="s">
        <v>44</v>
      </c>
    </row>
    <row r="913" spans="1:13" x14ac:dyDescent="0.25">
      <c r="A913" s="85">
        <v>41130</v>
      </c>
      <c r="B913" s="1">
        <v>0.11061342592592593</v>
      </c>
      <c r="C913" s="91">
        <f t="shared" si="72"/>
        <v>41130.110613425924</v>
      </c>
      <c r="D913" s="56" t="s">
        <v>16</v>
      </c>
      <c r="E913" s="82">
        <v>1</v>
      </c>
      <c r="F913" s="82">
        <v>2.69</v>
      </c>
      <c r="G913" s="82">
        <v>70.8</v>
      </c>
      <c r="H913" s="82">
        <v>1</v>
      </c>
      <c r="I913" s="82">
        <v>2</v>
      </c>
      <c r="J913" s="57">
        <f>VLOOKUP(I913,'Stratification Schemes'!$J$2:$L$3,2,TRUE)</f>
        <v>9.59</v>
      </c>
      <c r="K913" s="57">
        <f>VLOOKUP(I913,'Stratification Schemes'!$J$2:$L$3,3,TRUE)</f>
        <v>10.42</v>
      </c>
      <c r="L913" s="57">
        <f t="shared" si="73"/>
        <v>2</v>
      </c>
      <c r="M913" s="57" t="s">
        <v>44</v>
      </c>
    </row>
    <row r="914" spans="1:13" x14ac:dyDescent="0.25">
      <c r="A914" s="85">
        <v>41130</v>
      </c>
      <c r="B914" s="1">
        <v>0.11082175925925926</v>
      </c>
      <c r="C914" s="91">
        <f t="shared" si="72"/>
        <v>41130.110821759263</v>
      </c>
      <c r="D914" s="56" t="s">
        <v>16</v>
      </c>
      <c r="E914" s="82">
        <v>1</v>
      </c>
      <c r="F914" s="82">
        <v>2.0499999999999998</v>
      </c>
      <c r="G914" s="82">
        <v>68.2</v>
      </c>
      <c r="H914" s="82">
        <v>1</v>
      </c>
      <c r="I914" s="82">
        <v>2</v>
      </c>
      <c r="J914" s="57">
        <f>VLOOKUP(I914,'Stratification Schemes'!$J$2:$L$3,2,TRUE)</f>
        <v>9.59</v>
      </c>
      <c r="K914" s="57">
        <f>VLOOKUP(I914,'Stratification Schemes'!$J$2:$L$3,3,TRUE)</f>
        <v>10.42</v>
      </c>
      <c r="L914" s="57">
        <f t="shared" si="73"/>
        <v>2</v>
      </c>
      <c r="M914" s="57" t="s">
        <v>44</v>
      </c>
    </row>
    <row r="915" spans="1:13" x14ac:dyDescent="0.25">
      <c r="A915" s="85">
        <v>41130</v>
      </c>
      <c r="B915" s="1">
        <v>0.11097222222222221</v>
      </c>
      <c r="C915" s="91">
        <f t="shared" si="72"/>
        <v>41130.110972222225</v>
      </c>
      <c r="D915" s="56" t="s">
        <v>16</v>
      </c>
      <c r="E915" s="82">
        <v>1</v>
      </c>
      <c r="F915" s="82">
        <v>2.11</v>
      </c>
      <c r="G915" s="82">
        <v>60.1</v>
      </c>
      <c r="H915" s="82">
        <v>1</v>
      </c>
      <c r="I915" s="82">
        <v>2</v>
      </c>
      <c r="J915" s="57">
        <f>VLOOKUP(I915,'Stratification Schemes'!$J$2:$L$3,2,TRUE)</f>
        <v>9.59</v>
      </c>
      <c r="K915" s="57">
        <f>VLOOKUP(I915,'Stratification Schemes'!$J$2:$L$3,3,TRUE)</f>
        <v>10.42</v>
      </c>
      <c r="L915" s="57">
        <f t="shared" si="73"/>
        <v>2</v>
      </c>
      <c r="M915" s="57" t="s">
        <v>44</v>
      </c>
    </row>
    <row r="916" spans="1:13" x14ac:dyDescent="0.25">
      <c r="A916" s="85">
        <v>41130</v>
      </c>
      <c r="B916" s="1">
        <v>0.11241898148148148</v>
      </c>
      <c r="C916" s="91">
        <f t="shared" si="72"/>
        <v>41130.11241898148</v>
      </c>
      <c r="D916" s="56" t="s">
        <v>16</v>
      </c>
      <c r="E916" s="82">
        <v>1</v>
      </c>
      <c r="F916" s="82">
        <v>5.34</v>
      </c>
      <c r="G916" s="82">
        <v>78.099999999999994</v>
      </c>
      <c r="H916" s="82">
        <v>1</v>
      </c>
      <c r="I916" s="82">
        <v>2</v>
      </c>
      <c r="J916" s="57">
        <f>VLOOKUP(I916,'Stratification Schemes'!$J$2:$L$3,2,TRUE)</f>
        <v>9.59</v>
      </c>
      <c r="K916" s="57">
        <f>VLOOKUP(I916,'Stratification Schemes'!$J$2:$L$3,3,TRUE)</f>
        <v>10.42</v>
      </c>
      <c r="L916" s="57">
        <f t="shared" si="73"/>
        <v>2</v>
      </c>
      <c r="M916" s="57" t="s">
        <v>44</v>
      </c>
    </row>
    <row r="917" spans="1:13" x14ac:dyDescent="0.25">
      <c r="A917" s="85">
        <v>41130</v>
      </c>
      <c r="B917" s="1">
        <v>0.15207175925925925</v>
      </c>
      <c r="C917" s="91">
        <f t="shared" si="72"/>
        <v>41130.152071759258</v>
      </c>
      <c r="D917" s="56" t="s">
        <v>16</v>
      </c>
      <c r="E917" s="82">
        <v>1</v>
      </c>
      <c r="F917" s="82">
        <v>1.98</v>
      </c>
      <c r="G917" s="82">
        <v>94.8</v>
      </c>
      <c r="H917" s="82">
        <v>1</v>
      </c>
      <c r="I917" s="82">
        <v>2</v>
      </c>
      <c r="J917" s="57">
        <f>VLOOKUP(I917,'Stratification Schemes'!$J$2:$L$3,2,TRUE)</f>
        <v>9.59</v>
      </c>
      <c r="K917" s="57">
        <f>VLOOKUP(I917,'Stratification Schemes'!$J$2:$L$3,3,TRUE)</f>
        <v>10.42</v>
      </c>
      <c r="L917" s="57">
        <f t="shared" si="73"/>
        <v>2</v>
      </c>
      <c r="M917" s="57" t="s">
        <v>44</v>
      </c>
    </row>
    <row r="918" spans="1:13" x14ac:dyDescent="0.25">
      <c r="A918" s="85">
        <v>41130</v>
      </c>
      <c r="B918" s="1">
        <v>0.1554513888888889</v>
      </c>
      <c r="C918" s="91">
        <f t="shared" si="72"/>
        <v>41130.155451388891</v>
      </c>
      <c r="D918" s="56" t="s">
        <v>16</v>
      </c>
      <c r="E918" s="82">
        <v>1</v>
      </c>
      <c r="F918" s="82">
        <v>2.0499999999999998</v>
      </c>
      <c r="G918" s="82">
        <v>95.5</v>
      </c>
      <c r="H918" s="82">
        <v>1</v>
      </c>
      <c r="I918" s="82">
        <v>2</v>
      </c>
      <c r="J918" s="57">
        <f>VLOOKUP(I918,'Stratification Schemes'!$J$2:$L$3,2,TRUE)</f>
        <v>9.59</v>
      </c>
      <c r="K918" s="57">
        <f>VLOOKUP(I918,'Stratification Schemes'!$J$2:$L$3,3,TRUE)</f>
        <v>10.42</v>
      </c>
      <c r="L918" s="57">
        <f t="shared" si="73"/>
        <v>2</v>
      </c>
      <c r="M918" s="57" t="s">
        <v>44</v>
      </c>
    </row>
    <row r="919" spans="1:13" x14ac:dyDescent="0.25">
      <c r="A919" s="85">
        <v>41130</v>
      </c>
      <c r="B919" s="1">
        <v>0.21444444444444444</v>
      </c>
      <c r="C919" s="91">
        <f t="shared" si="72"/>
        <v>41130.214444444442</v>
      </c>
      <c r="D919" s="56" t="s">
        <v>16</v>
      </c>
      <c r="E919" s="82">
        <v>1</v>
      </c>
      <c r="F919" s="82">
        <v>2.14</v>
      </c>
      <c r="G919" s="82">
        <v>60.8</v>
      </c>
      <c r="H919" s="82">
        <v>1</v>
      </c>
      <c r="I919" s="82">
        <v>2</v>
      </c>
      <c r="J919" s="57">
        <f>VLOOKUP(I919,'Stratification Schemes'!$J$2:$L$3,2,TRUE)</f>
        <v>9.59</v>
      </c>
      <c r="K919" s="57">
        <f>VLOOKUP(I919,'Stratification Schemes'!$J$2:$L$3,3,TRUE)</f>
        <v>10.42</v>
      </c>
      <c r="L919" s="57">
        <f t="shared" si="73"/>
        <v>2</v>
      </c>
      <c r="M919" s="57" t="s">
        <v>44</v>
      </c>
    </row>
    <row r="920" spans="1:13" x14ac:dyDescent="0.25">
      <c r="A920" s="85">
        <v>41130</v>
      </c>
      <c r="B920" s="1">
        <v>0.21729166666666666</v>
      </c>
      <c r="C920" s="91">
        <f t="shared" si="72"/>
        <v>41130.217291666668</v>
      </c>
      <c r="D920" s="56" t="s">
        <v>16</v>
      </c>
      <c r="E920" s="82">
        <v>1</v>
      </c>
      <c r="F920" s="82">
        <v>2.6</v>
      </c>
      <c r="G920" s="82">
        <v>81</v>
      </c>
      <c r="H920" s="82">
        <v>1</v>
      </c>
      <c r="I920" s="82">
        <v>2</v>
      </c>
      <c r="J920" s="57">
        <f>VLOOKUP(I920,'Stratification Schemes'!$J$2:$L$3,2,TRUE)</f>
        <v>9.59</v>
      </c>
      <c r="K920" s="57">
        <f>VLOOKUP(I920,'Stratification Schemes'!$J$2:$L$3,3,TRUE)</f>
        <v>10.42</v>
      </c>
      <c r="L920" s="57">
        <f t="shared" si="73"/>
        <v>2</v>
      </c>
      <c r="M920" s="57" t="s">
        <v>44</v>
      </c>
    </row>
    <row r="921" spans="1:13" x14ac:dyDescent="0.25">
      <c r="A921" s="85">
        <v>41130</v>
      </c>
      <c r="B921" s="1">
        <v>0.23018518518518519</v>
      </c>
      <c r="C921" s="91">
        <f t="shared" si="72"/>
        <v>41130.230185185188</v>
      </c>
      <c r="D921" s="56" t="s">
        <v>16</v>
      </c>
      <c r="E921" s="82">
        <v>1</v>
      </c>
      <c r="F921" s="82">
        <v>3.13</v>
      </c>
      <c r="G921" s="82">
        <v>65.5</v>
      </c>
      <c r="H921" s="82">
        <v>1</v>
      </c>
      <c r="I921" s="82">
        <v>2</v>
      </c>
      <c r="J921" s="57">
        <f>VLOOKUP(I921,'Stratification Schemes'!$J$2:$L$3,2,TRUE)</f>
        <v>9.59</v>
      </c>
      <c r="K921" s="57">
        <f>VLOOKUP(I921,'Stratification Schemes'!$J$2:$L$3,3,TRUE)</f>
        <v>10.42</v>
      </c>
      <c r="L921" s="57">
        <f t="shared" si="73"/>
        <v>2</v>
      </c>
      <c r="M921" s="57" t="s">
        <v>44</v>
      </c>
    </row>
    <row r="922" spans="1:13" x14ac:dyDescent="0.25">
      <c r="A922" s="85">
        <v>41130</v>
      </c>
      <c r="B922" s="1">
        <v>0.23800925925925928</v>
      </c>
      <c r="C922" s="91">
        <f t="shared" si="72"/>
        <v>41130.238009259258</v>
      </c>
      <c r="D922" s="56" t="s">
        <v>16</v>
      </c>
      <c r="E922" s="82">
        <v>1</v>
      </c>
      <c r="F922" s="82">
        <v>2.06</v>
      </c>
      <c r="G922" s="82">
        <v>78.2</v>
      </c>
      <c r="H922" s="82">
        <v>1</v>
      </c>
      <c r="I922" s="82">
        <v>2</v>
      </c>
      <c r="J922" s="57">
        <f>VLOOKUP(I922,'Stratification Schemes'!$J$2:$L$3,2,TRUE)</f>
        <v>9.59</v>
      </c>
      <c r="K922" s="57">
        <f>VLOOKUP(I922,'Stratification Schemes'!$J$2:$L$3,3,TRUE)</f>
        <v>10.42</v>
      </c>
      <c r="L922" s="57">
        <f t="shared" si="73"/>
        <v>2</v>
      </c>
      <c r="M922" s="57" t="s">
        <v>44</v>
      </c>
    </row>
    <row r="923" spans="1:13" x14ac:dyDescent="0.25">
      <c r="A923" s="85">
        <v>41130</v>
      </c>
      <c r="B923" s="1">
        <v>0.27527777777777779</v>
      </c>
      <c r="C923" s="91">
        <f t="shared" si="72"/>
        <v>41130.275277777779</v>
      </c>
      <c r="D923" s="56" t="s">
        <v>16</v>
      </c>
      <c r="E923" s="82">
        <v>1</v>
      </c>
      <c r="F923" s="82">
        <v>2.2000000000000002</v>
      </c>
      <c r="G923" s="82">
        <v>68.8</v>
      </c>
      <c r="H923" s="82">
        <v>1</v>
      </c>
      <c r="I923" s="82">
        <v>2</v>
      </c>
      <c r="J923" s="57">
        <f>VLOOKUP(I923,'Stratification Schemes'!$J$2:$L$3,2,TRUE)</f>
        <v>9.59</v>
      </c>
      <c r="K923" s="57">
        <f>VLOOKUP(I923,'Stratification Schemes'!$J$2:$L$3,3,TRUE)</f>
        <v>10.42</v>
      </c>
      <c r="L923" s="57">
        <f t="shared" si="73"/>
        <v>2</v>
      </c>
      <c r="M923" s="57" t="s">
        <v>44</v>
      </c>
    </row>
    <row r="924" spans="1:13" x14ac:dyDescent="0.25">
      <c r="A924" s="85">
        <v>41130</v>
      </c>
      <c r="B924" s="1">
        <v>0.27725694444444443</v>
      </c>
      <c r="C924" s="91">
        <f t="shared" si="72"/>
        <v>41130.277256944442</v>
      </c>
      <c r="D924" s="56" t="s">
        <v>16</v>
      </c>
      <c r="E924" s="82">
        <v>1</v>
      </c>
      <c r="F924" s="82">
        <v>2.5299999999999998</v>
      </c>
      <c r="G924" s="82">
        <v>80.7</v>
      </c>
      <c r="H924" s="82">
        <v>1</v>
      </c>
      <c r="I924" s="82">
        <v>2</v>
      </c>
      <c r="J924" s="57">
        <f>VLOOKUP(I924,'Stratification Schemes'!$J$2:$L$3,2,TRUE)</f>
        <v>9.59</v>
      </c>
      <c r="K924" s="57">
        <f>VLOOKUP(I924,'Stratification Schemes'!$J$2:$L$3,3,TRUE)</f>
        <v>10.42</v>
      </c>
      <c r="L924" s="57">
        <f t="shared" si="73"/>
        <v>2</v>
      </c>
      <c r="M924" s="57" t="s">
        <v>44</v>
      </c>
    </row>
    <row r="925" spans="1:13" x14ac:dyDescent="0.25">
      <c r="A925" s="85">
        <v>41130</v>
      </c>
      <c r="B925" s="1">
        <v>0.317349537037037</v>
      </c>
      <c r="C925" s="91">
        <f t="shared" si="72"/>
        <v>41130.317349537036</v>
      </c>
      <c r="D925" s="56" t="s">
        <v>16</v>
      </c>
      <c r="E925" s="82">
        <v>1</v>
      </c>
      <c r="F925" s="82">
        <v>2.17</v>
      </c>
      <c r="G925" s="82">
        <v>81.400000000000006</v>
      </c>
      <c r="H925" s="82">
        <v>1</v>
      </c>
      <c r="I925" s="82">
        <v>2</v>
      </c>
      <c r="J925" s="57">
        <f>VLOOKUP(I925,'Stratification Schemes'!$J$2:$L$3,2,TRUE)</f>
        <v>9.59</v>
      </c>
      <c r="K925" s="57">
        <f>VLOOKUP(I925,'Stratification Schemes'!$J$2:$L$3,3,TRUE)</f>
        <v>10.42</v>
      </c>
      <c r="L925" s="57">
        <f t="shared" si="73"/>
        <v>2</v>
      </c>
      <c r="M925" s="57" t="s">
        <v>44</v>
      </c>
    </row>
    <row r="926" spans="1:13" x14ac:dyDescent="0.25">
      <c r="A926" s="85">
        <v>41130</v>
      </c>
      <c r="B926" s="1">
        <v>0.31930555555555556</v>
      </c>
      <c r="C926" s="91">
        <f t="shared" si="72"/>
        <v>41130.319305555553</v>
      </c>
      <c r="D926" s="56" t="s">
        <v>16</v>
      </c>
      <c r="E926" s="82">
        <v>1</v>
      </c>
      <c r="F926" s="82">
        <v>2.04</v>
      </c>
      <c r="G926" s="82">
        <v>101</v>
      </c>
      <c r="H926" s="82">
        <v>1</v>
      </c>
      <c r="I926" s="82">
        <v>2</v>
      </c>
      <c r="J926" s="57">
        <f>VLOOKUP(I926,'Stratification Schemes'!$J$2:$L$3,2,TRUE)</f>
        <v>9.59</v>
      </c>
      <c r="K926" s="57">
        <f>VLOOKUP(I926,'Stratification Schemes'!$J$2:$L$3,3,TRUE)</f>
        <v>10.42</v>
      </c>
      <c r="L926" s="57">
        <f t="shared" si="73"/>
        <v>2</v>
      </c>
      <c r="M926" s="57" t="s">
        <v>44</v>
      </c>
    </row>
    <row r="927" spans="1:13" x14ac:dyDescent="0.25">
      <c r="A927" s="85">
        <v>41130</v>
      </c>
      <c r="B927" s="1">
        <v>0.3845486111111111</v>
      </c>
      <c r="C927" s="91">
        <f t="shared" si="72"/>
        <v>41130.384548611109</v>
      </c>
      <c r="D927" s="56" t="s">
        <v>16</v>
      </c>
      <c r="E927" s="82">
        <v>1</v>
      </c>
      <c r="F927" s="82">
        <v>2.1800000000000002</v>
      </c>
      <c r="G927" s="82">
        <v>67.400000000000006</v>
      </c>
      <c r="H927" s="82">
        <v>1</v>
      </c>
      <c r="I927" s="82">
        <v>2</v>
      </c>
      <c r="J927" s="57">
        <f>VLOOKUP(I927,'Stratification Schemes'!$J$2:$L$3,2,TRUE)</f>
        <v>9.59</v>
      </c>
      <c r="K927" s="57">
        <f>VLOOKUP(I927,'Stratification Schemes'!$J$2:$L$3,3,TRUE)</f>
        <v>10.42</v>
      </c>
      <c r="L927" s="57">
        <f t="shared" si="73"/>
        <v>2</v>
      </c>
      <c r="M927" s="57" t="s">
        <v>44</v>
      </c>
    </row>
    <row r="928" spans="1:13" x14ac:dyDescent="0.25">
      <c r="A928" s="85">
        <v>41130</v>
      </c>
      <c r="B928" s="1">
        <v>0.40615740740740741</v>
      </c>
      <c r="C928" s="91">
        <f t="shared" si="72"/>
        <v>41130.406157407408</v>
      </c>
      <c r="D928" s="56" t="s">
        <v>16</v>
      </c>
      <c r="E928" s="82">
        <v>1</v>
      </c>
      <c r="F928" s="82">
        <v>2.1800000000000002</v>
      </c>
      <c r="G928" s="82">
        <v>76.400000000000006</v>
      </c>
      <c r="H928" s="82">
        <v>1</v>
      </c>
      <c r="I928" s="82">
        <v>2</v>
      </c>
      <c r="J928" s="57">
        <f>VLOOKUP(I928,'Stratification Schemes'!$J$2:$L$3,2,TRUE)</f>
        <v>9.59</v>
      </c>
      <c r="K928" s="57">
        <f>VLOOKUP(I928,'Stratification Schemes'!$J$2:$L$3,3,TRUE)</f>
        <v>10.42</v>
      </c>
      <c r="L928" s="57">
        <f t="shared" si="73"/>
        <v>2</v>
      </c>
      <c r="M928" s="57" t="s">
        <v>44</v>
      </c>
    </row>
    <row r="929" spans="1:13" x14ac:dyDescent="0.25">
      <c r="A929" s="85">
        <v>41130</v>
      </c>
      <c r="B929" s="1">
        <v>0.42268518518518516</v>
      </c>
      <c r="C929" s="91">
        <f t="shared" si="72"/>
        <v>41130.422685185185</v>
      </c>
      <c r="D929" s="56" t="s">
        <v>16</v>
      </c>
      <c r="E929" s="82">
        <v>1</v>
      </c>
      <c r="F929" s="82">
        <v>2.14</v>
      </c>
      <c r="G929" s="82">
        <v>101.5</v>
      </c>
      <c r="H929" s="82">
        <v>1</v>
      </c>
      <c r="I929" s="82">
        <v>2</v>
      </c>
      <c r="J929" s="57">
        <f>VLOOKUP(I929,'Stratification Schemes'!$J$2:$L$3,2,TRUE)</f>
        <v>9.59</v>
      </c>
      <c r="K929" s="57">
        <f>VLOOKUP(I929,'Stratification Schemes'!$J$2:$L$3,3,TRUE)</f>
        <v>10.42</v>
      </c>
      <c r="L929" s="57">
        <f t="shared" si="73"/>
        <v>2</v>
      </c>
      <c r="M929" s="57" t="s">
        <v>44</v>
      </c>
    </row>
    <row r="930" spans="1:13" x14ac:dyDescent="0.25">
      <c r="A930" s="85">
        <v>41130</v>
      </c>
      <c r="B930" s="1">
        <v>0.43905092592592593</v>
      </c>
      <c r="C930" s="91">
        <f t="shared" si="72"/>
        <v>41130.439050925925</v>
      </c>
      <c r="D930" s="56" t="s">
        <v>16</v>
      </c>
      <c r="E930" s="82">
        <v>1</v>
      </c>
      <c r="F930" s="82">
        <v>1.96</v>
      </c>
      <c r="G930" s="82">
        <v>116.5</v>
      </c>
      <c r="H930" s="82">
        <v>1</v>
      </c>
      <c r="I930" s="82">
        <v>2</v>
      </c>
      <c r="J930" s="57">
        <f>VLOOKUP(I930,'Stratification Schemes'!$J$2:$L$3,2,TRUE)</f>
        <v>9.59</v>
      </c>
      <c r="K930" s="57">
        <f>VLOOKUP(I930,'Stratification Schemes'!$J$2:$L$3,3,TRUE)</f>
        <v>10.42</v>
      </c>
      <c r="L930" s="57">
        <f t="shared" si="73"/>
        <v>2</v>
      </c>
      <c r="M930" s="57" t="s">
        <v>44</v>
      </c>
    </row>
    <row r="931" spans="1:13" x14ac:dyDescent="0.25">
      <c r="A931" s="85">
        <v>41130</v>
      </c>
      <c r="B931" s="1">
        <v>0.50306712962962963</v>
      </c>
      <c r="C931" s="91">
        <f t="shared" si="72"/>
        <v>41130.503067129626</v>
      </c>
      <c r="D931" s="56" t="s">
        <v>16</v>
      </c>
      <c r="E931" s="82">
        <v>1</v>
      </c>
      <c r="F931" s="82">
        <v>1.88</v>
      </c>
      <c r="G931" s="82">
        <v>82.4</v>
      </c>
      <c r="H931" s="82">
        <v>1</v>
      </c>
      <c r="I931" s="82">
        <v>2</v>
      </c>
      <c r="J931" s="57">
        <f>VLOOKUP(I931,'Stratification Schemes'!$J$2:$L$3,2,TRUE)</f>
        <v>9.59</v>
      </c>
      <c r="K931" s="57">
        <f>VLOOKUP(I931,'Stratification Schemes'!$J$2:$L$3,3,TRUE)</f>
        <v>10.42</v>
      </c>
      <c r="L931" s="57">
        <f t="shared" si="73"/>
        <v>2</v>
      </c>
      <c r="M931" s="57" t="s">
        <v>44</v>
      </c>
    </row>
    <row r="932" spans="1:13" x14ac:dyDescent="0.25">
      <c r="A932" s="85">
        <v>41130</v>
      </c>
      <c r="B932" s="1">
        <v>0.5037152777777778</v>
      </c>
      <c r="C932" s="91">
        <f t="shared" si="72"/>
        <v>41130.50371527778</v>
      </c>
      <c r="D932" s="56" t="s">
        <v>16</v>
      </c>
      <c r="E932" s="82">
        <v>1</v>
      </c>
      <c r="F932" s="82">
        <v>2.16</v>
      </c>
      <c r="G932" s="82">
        <v>96.2</v>
      </c>
      <c r="H932" s="82">
        <v>1</v>
      </c>
      <c r="I932" s="82">
        <v>2</v>
      </c>
      <c r="J932" s="57">
        <f>VLOOKUP(I932,'Stratification Schemes'!$J$2:$L$3,2,TRUE)</f>
        <v>9.59</v>
      </c>
      <c r="K932" s="57">
        <f>VLOOKUP(I932,'Stratification Schemes'!$J$2:$L$3,3,TRUE)</f>
        <v>10.42</v>
      </c>
      <c r="L932" s="57">
        <f t="shared" si="73"/>
        <v>2</v>
      </c>
      <c r="M932" s="57" t="s">
        <v>44</v>
      </c>
    </row>
    <row r="933" spans="1:13" x14ac:dyDescent="0.25">
      <c r="A933" s="85">
        <v>41130</v>
      </c>
      <c r="B933" s="1">
        <v>0.52839120370370374</v>
      </c>
      <c r="C933" s="91">
        <f t="shared" si="72"/>
        <v>41130.528391203705</v>
      </c>
      <c r="D933" s="56" t="s">
        <v>16</v>
      </c>
      <c r="E933" s="82">
        <v>1</v>
      </c>
      <c r="F933" s="82">
        <v>2.13</v>
      </c>
      <c r="G933" s="82">
        <v>82.9</v>
      </c>
      <c r="H933" s="82">
        <v>1</v>
      </c>
      <c r="I933" s="82">
        <v>2</v>
      </c>
      <c r="J933" s="57">
        <f>VLOOKUP(I933,'Stratification Schemes'!$J$2:$L$3,2,TRUE)</f>
        <v>9.59</v>
      </c>
      <c r="K933" s="57">
        <f>VLOOKUP(I933,'Stratification Schemes'!$J$2:$L$3,3,TRUE)</f>
        <v>10.42</v>
      </c>
      <c r="L933" s="57">
        <f t="shared" si="73"/>
        <v>2</v>
      </c>
      <c r="M933" s="57" t="s">
        <v>44</v>
      </c>
    </row>
    <row r="934" spans="1:13" x14ac:dyDescent="0.25">
      <c r="A934" s="85">
        <v>41130</v>
      </c>
      <c r="B934" s="1">
        <v>0.54412037037037042</v>
      </c>
      <c r="C934" s="91">
        <f t="shared" si="72"/>
        <v>41130.544120370374</v>
      </c>
      <c r="D934" s="56" t="s">
        <v>16</v>
      </c>
      <c r="E934" s="82">
        <v>1</v>
      </c>
      <c r="F934" s="82">
        <v>5.77</v>
      </c>
      <c r="G934" s="82">
        <v>72.3</v>
      </c>
      <c r="H934" s="82">
        <v>1</v>
      </c>
      <c r="I934" s="82">
        <v>2</v>
      </c>
      <c r="J934" s="57">
        <f>VLOOKUP(I934,'Stratification Schemes'!$J$2:$L$3,2,TRUE)</f>
        <v>9.59</v>
      </c>
      <c r="K934" s="57">
        <f>VLOOKUP(I934,'Stratification Schemes'!$J$2:$L$3,3,TRUE)</f>
        <v>10.42</v>
      </c>
      <c r="L934" s="57">
        <f t="shared" si="73"/>
        <v>2</v>
      </c>
      <c r="M934" s="57" t="s">
        <v>44</v>
      </c>
    </row>
    <row r="935" spans="1:13" x14ac:dyDescent="0.25">
      <c r="A935" s="85">
        <v>41130</v>
      </c>
      <c r="B935" s="1">
        <v>0.55031249999999998</v>
      </c>
      <c r="C935" s="91">
        <f t="shared" si="72"/>
        <v>41130.550312500003</v>
      </c>
      <c r="D935" s="56" t="s">
        <v>16</v>
      </c>
      <c r="E935" s="82">
        <v>1</v>
      </c>
      <c r="F935" s="82">
        <v>3.68</v>
      </c>
      <c r="G935" s="82">
        <v>83.1</v>
      </c>
      <c r="H935" s="82">
        <v>1</v>
      </c>
      <c r="I935" s="82">
        <v>2</v>
      </c>
      <c r="J935" s="57">
        <f>VLOOKUP(I935,'Stratification Schemes'!$J$2:$L$3,2,TRUE)</f>
        <v>9.59</v>
      </c>
      <c r="K935" s="57">
        <f>VLOOKUP(I935,'Stratification Schemes'!$J$2:$L$3,3,TRUE)</f>
        <v>10.42</v>
      </c>
      <c r="L935" s="57">
        <f t="shared" si="73"/>
        <v>2</v>
      </c>
      <c r="M935" s="57" t="s">
        <v>44</v>
      </c>
    </row>
    <row r="936" spans="1:13" x14ac:dyDescent="0.25">
      <c r="A936" s="85">
        <v>41130</v>
      </c>
      <c r="B936" s="1">
        <v>0.55131944444444447</v>
      </c>
      <c r="C936" s="91">
        <f t="shared" si="72"/>
        <v>41130.551319444443</v>
      </c>
      <c r="D936" s="56" t="s">
        <v>16</v>
      </c>
      <c r="E936" s="82">
        <v>1</v>
      </c>
      <c r="F936" s="82">
        <v>2.14</v>
      </c>
      <c r="G936" s="82">
        <v>81.900000000000006</v>
      </c>
      <c r="H936" s="82">
        <v>1</v>
      </c>
      <c r="I936" s="82">
        <v>2</v>
      </c>
      <c r="J936" s="57">
        <f>VLOOKUP(I936,'Stratification Schemes'!$J$2:$L$3,2,TRUE)</f>
        <v>9.59</v>
      </c>
      <c r="K936" s="57">
        <f>VLOOKUP(I936,'Stratification Schemes'!$J$2:$L$3,3,TRUE)</f>
        <v>10.42</v>
      </c>
      <c r="L936" s="57">
        <f t="shared" si="73"/>
        <v>2</v>
      </c>
      <c r="M936" s="57" t="s">
        <v>44</v>
      </c>
    </row>
    <row r="937" spans="1:13" x14ac:dyDescent="0.25">
      <c r="A937" s="85">
        <v>41130</v>
      </c>
      <c r="B937" s="1">
        <v>0.56379629629629624</v>
      </c>
      <c r="C937" s="91">
        <f t="shared" si="72"/>
        <v>41130.563796296294</v>
      </c>
      <c r="D937" s="56" t="s">
        <v>16</v>
      </c>
      <c r="E937" s="82">
        <v>1</v>
      </c>
      <c r="F937" s="82">
        <v>1.98</v>
      </c>
      <c r="G937" s="82">
        <v>95.8</v>
      </c>
      <c r="H937" s="82">
        <v>1</v>
      </c>
      <c r="I937" s="82">
        <v>2</v>
      </c>
      <c r="J937" s="57">
        <f>VLOOKUP(I937,'Stratification Schemes'!$J$2:$L$3,2,TRUE)</f>
        <v>9.59</v>
      </c>
      <c r="K937" s="57">
        <f>VLOOKUP(I937,'Stratification Schemes'!$J$2:$L$3,3,TRUE)</f>
        <v>10.42</v>
      </c>
      <c r="L937" s="57">
        <f t="shared" si="73"/>
        <v>2</v>
      </c>
      <c r="M937" s="57" t="s">
        <v>44</v>
      </c>
    </row>
    <row r="938" spans="1:13" x14ac:dyDescent="0.25">
      <c r="A938" s="85">
        <v>41130</v>
      </c>
      <c r="B938" s="1">
        <v>0.57125000000000004</v>
      </c>
      <c r="C938" s="91">
        <f t="shared" si="72"/>
        <v>41130.571250000001</v>
      </c>
      <c r="D938" s="56" t="s">
        <v>16</v>
      </c>
      <c r="E938" s="82">
        <v>1</v>
      </c>
      <c r="F938" s="82">
        <v>2.42</v>
      </c>
      <c r="G938" s="82">
        <v>81</v>
      </c>
      <c r="H938" s="82">
        <v>1</v>
      </c>
      <c r="I938" s="82">
        <v>2</v>
      </c>
      <c r="J938" s="57">
        <f>VLOOKUP(I938,'Stratification Schemes'!$J$2:$L$3,2,TRUE)</f>
        <v>9.59</v>
      </c>
      <c r="K938" s="57">
        <f>VLOOKUP(I938,'Stratification Schemes'!$J$2:$L$3,3,TRUE)</f>
        <v>10.42</v>
      </c>
      <c r="L938" s="57">
        <f t="shared" si="73"/>
        <v>2</v>
      </c>
      <c r="M938" s="57" t="s">
        <v>44</v>
      </c>
    </row>
    <row r="939" spans="1:13" x14ac:dyDescent="0.25">
      <c r="A939" s="85">
        <v>41130</v>
      </c>
      <c r="B939" s="1">
        <v>0.58881944444444445</v>
      </c>
      <c r="C939" s="91">
        <f t="shared" si="72"/>
        <v>41130.588819444441</v>
      </c>
      <c r="D939" s="56" t="s">
        <v>16</v>
      </c>
      <c r="E939" s="82">
        <v>1</v>
      </c>
      <c r="F939" s="82">
        <v>7.27</v>
      </c>
      <c r="G939" s="82">
        <v>82.3</v>
      </c>
      <c r="H939" s="82">
        <v>1</v>
      </c>
      <c r="I939" s="82">
        <v>2</v>
      </c>
      <c r="J939" s="57">
        <f>VLOOKUP(I939,'Stratification Schemes'!$J$2:$L$3,2,TRUE)</f>
        <v>9.59</v>
      </c>
      <c r="K939" s="57">
        <f>VLOOKUP(I939,'Stratification Schemes'!$J$2:$L$3,3,TRUE)</f>
        <v>10.42</v>
      </c>
      <c r="L939" s="57">
        <f t="shared" si="73"/>
        <v>2</v>
      </c>
      <c r="M939" s="57" t="s">
        <v>44</v>
      </c>
    </row>
    <row r="940" spans="1:13" x14ac:dyDescent="0.25">
      <c r="A940" s="85">
        <v>41130</v>
      </c>
      <c r="B940" s="1">
        <v>0.6109606481481481</v>
      </c>
      <c r="C940" s="91">
        <f t="shared" si="72"/>
        <v>41130.610960648148</v>
      </c>
      <c r="D940" s="56" t="s">
        <v>16</v>
      </c>
      <c r="E940" s="82">
        <v>1</v>
      </c>
      <c r="F940" s="82">
        <v>2.79</v>
      </c>
      <c r="G940" s="82">
        <v>63</v>
      </c>
      <c r="H940" s="82">
        <v>1</v>
      </c>
      <c r="I940" s="82">
        <v>2</v>
      </c>
      <c r="J940" s="57">
        <f>VLOOKUP(I940,'Stratification Schemes'!$J$2:$L$3,2,TRUE)</f>
        <v>9.59</v>
      </c>
      <c r="K940" s="57">
        <f>VLOOKUP(I940,'Stratification Schemes'!$J$2:$L$3,3,TRUE)</f>
        <v>10.42</v>
      </c>
      <c r="L940" s="57">
        <f t="shared" si="73"/>
        <v>2</v>
      </c>
      <c r="M940" s="57" t="s">
        <v>44</v>
      </c>
    </row>
    <row r="941" spans="1:13" x14ac:dyDescent="0.25">
      <c r="A941" s="85">
        <v>41130</v>
      </c>
      <c r="B941" s="1">
        <v>0.61122685185185188</v>
      </c>
      <c r="C941" s="91">
        <f t="shared" si="72"/>
        <v>41130.611226851855</v>
      </c>
      <c r="D941" s="56" t="s">
        <v>16</v>
      </c>
      <c r="E941" s="82">
        <v>1</v>
      </c>
      <c r="F941" s="82">
        <v>6.24</v>
      </c>
      <c r="G941" s="82">
        <v>65.900000000000006</v>
      </c>
      <c r="H941" s="82">
        <v>1</v>
      </c>
      <c r="I941" s="82">
        <v>2</v>
      </c>
      <c r="J941" s="57">
        <f>VLOOKUP(I941,'Stratification Schemes'!$J$2:$L$3,2,TRUE)</f>
        <v>9.59</v>
      </c>
      <c r="K941" s="57">
        <f>VLOOKUP(I941,'Stratification Schemes'!$J$2:$L$3,3,TRUE)</f>
        <v>10.42</v>
      </c>
      <c r="L941" s="57">
        <f t="shared" si="73"/>
        <v>2</v>
      </c>
      <c r="M941" s="57" t="s">
        <v>44</v>
      </c>
    </row>
    <row r="942" spans="1:13" x14ac:dyDescent="0.25">
      <c r="A942" s="85">
        <v>41130</v>
      </c>
      <c r="B942" s="1">
        <v>0.61248842592592589</v>
      </c>
      <c r="C942" s="91">
        <f t="shared" si="72"/>
        <v>41130.612488425926</v>
      </c>
      <c r="D942" s="56" t="s">
        <v>16</v>
      </c>
      <c r="E942" s="82">
        <v>1</v>
      </c>
      <c r="F942" s="82">
        <v>3.65</v>
      </c>
      <c r="G942" s="82">
        <v>80.900000000000006</v>
      </c>
      <c r="H942" s="82">
        <v>1</v>
      </c>
      <c r="I942" s="82">
        <v>2</v>
      </c>
      <c r="J942" s="57">
        <f>VLOOKUP(I942,'Stratification Schemes'!$J$2:$L$3,2,TRUE)</f>
        <v>9.59</v>
      </c>
      <c r="K942" s="57">
        <f>VLOOKUP(I942,'Stratification Schemes'!$J$2:$L$3,3,TRUE)</f>
        <v>10.42</v>
      </c>
      <c r="L942" s="57">
        <f t="shared" si="73"/>
        <v>2</v>
      </c>
      <c r="M942" s="57" t="s">
        <v>44</v>
      </c>
    </row>
    <row r="943" spans="1:13" x14ac:dyDescent="0.25">
      <c r="A943" s="85">
        <v>41130</v>
      </c>
      <c r="B943" s="1">
        <v>0.61354166666666665</v>
      </c>
      <c r="C943" s="91">
        <f t="shared" si="72"/>
        <v>41130.613541666666</v>
      </c>
      <c r="D943" s="56" t="s">
        <v>16</v>
      </c>
      <c r="E943" s="82">
        <v>1</v>
      </c>
      <c r="F943" s="82">
        <v>2.37</v>
      </c>
      <c r="G943" s="82">
        <v>75.400000000000006</v>
      </c>
      <c r="H943" s="82">
        <v>1</v>
      </c>
      <c r="I943" s="82">
        <v>2</v>
      </c>
      <c r="J943" s="57">
        <f>VLOOKUP(I943,'Stratification Schemes'!$J$2:$L$3,2,TRUE)</f>
        <v>9.59</v>
      </c>
      <c r="K943" s="57">
        <f>VLOOKUP(I943,'Stratification Schemes'!$J$2:$L$3,3,TRUE)</f>
        <v>10.42</v>
      </c>
      <c r="L943" s="57">
        <f t="shared" si="73"/>
        <v>2</v>
      </c>
      <c r="M943" s="57" t="s">
        <v>44</v>
      </c>
    </row>
    <row r="944" spans="1:13" x14ac:dyDescent="0.25">
      <c r="A944" s="85">
        <v>41130</v>
      </c>
      <c r="B944" s="1">
        <v>0.62710648148148151</v>
      </c>
      <c r="C944" s="91">
        <f t="shared" si="72"/>
        <v>41130.627106481479</v>
      </c>
      <c r="D944" s="56" t="s">
        <v>16</v>
      </c>
      <c r="E944" s="82">
        <v>1</v>
      </c>
      <c r="F944" s="82">
        <v>1.82</v>
      </c>
      <c r="G944" s="82">
        <v>84.9</v>
      </c>
      <c r="H944" s="82">
        <v>1</v>
      </c>
      <c r="I944" s="82">
        <v>2</v>
      </c>
      <c r="J944" s="57">
        <f>VLOOKUP(I944,'Stratification Schemes'!$J$2:$L$3,2,TRUE)</f>
        <v>9.59</v>
      </c>
      <c r="K944" s="57">
        <f>VLOOKUP(I944,'Stratification Schemes'!$J$2:$L$3,3,TRUE)</f>
        <v>10.42</v>
      </c>
      <c r="L944" s="57">
        <f t="shared" si="73"/>
        <v>2</v>
      </c>
      <c r="M944" s="57" t="s">
        <v>44</v>
      </c>
    </row>
    <row r="945" spans="1:13" x14ac:dyDescent="0.25">
      <c r="A945" s="85">
        <v>41130</v>
      </c>
      <c r="B945" s="1">
        <v>0.63268518518518524</v>
      </c>
      <c r="C945" s="91">
        <f t="shared" si="72"/>
        <v>41130.632685185185</v>
      </c>
      <c r="D945" s="56" t="s">
        <v>16</v>
      </c>
      <c r="E945" s="82">
        <v>1</v>
      </c>
      <c r="F945" s="82">
        <v>1.79</v>
      </c>
      <c r="G945" s="82">
        <v>90.7</v>
      </c>
      <c r="H945" s="82">
        <v>1</v>
      </c>
      <c r="I945" s="82">
        <v>2</v>
      </c>
      <c r="J945" s="57">
        <f>VLOOKUP(I945,'Stratification Schemes'!$J$2:$L$3,2,TRUE)</f>
        <v>9.59</v>
      </c>
      <c r="K945" s="57">
        <f>VLOOKUP(I945,'Stratification Schemes'!$J$2:$L$3,3,TRUE)</f>
        <v>10.42</v>
      </c>
      <c r="L945" s="57">
        <f t="shared" si="73"/>
        <v>2</v>
      </c>
      <c r="M945" s="57" t="s">
        <v>44</v>
      </c>
    </row>
    <row r="946" spans="1:13" x14ac:dyDescent="0.25">
      <c r="A946" s="85">
        <v>41130</v>
      </c>
      <c r="B946" s="1">
        <v>0.64087962962962963</v>
      </c>
      <c r="C946" s="91">
        <f t="shared" si="72"/>
        <v>41130.640879629631</v>
      </c>
      <c r="D946" s="56" t="s">
        <v>16</v>
      </c>
      <c r="E946" s="82">
        <v>1</v>
      </c>
      <c r="F946" s="82">
        <v>11.56</v>
      </c>
      <c r="G946" s="82">
        <v>68.8</v>
      </c>
      <c r="H946" s="82">
        <v>2</v>
      </c>
      <c r="I946" s="82">
        <v>2</v>
      </c>
      <c r="J946" s="57">
        <f>VLOOKUP(I946,'Stratification Schemes'!$J$2:$L$3,2,TRUE)</f>
        <v>9.59</v>
      </c>
      <c r="K946" s="57">
        <f>VLOOKUP(I946,'Stratification Schemes'!$J$2:$L$3,3,TRUE)</f>
        <v>10.42</v>
      </c>
      <c r="L946" s="57">
        <f t="shared" si="73"/>
        <v>2</v>
      </c>
      <c r="M946" s="57" t="s">
        <v>44</v>
      </c>
    </row>
    <row r="947" spans="1:13" x14ac:dyDescent="0.25">
      <c r="A947" s="85">
        <v>41130</v>
      </c>
      <c r="B947" s="1">
        <v>0.6506481481481482</v>
      </c>
      <c r="C947" s="91">
        <f t="shared" si="72"/>
        <v>41130.650648148148</v>
      </c>
      <c r="D947" s="56" t="s">
        <v>16</v>
      </c>
      <c r="E947" s="82">
        <v>1</v>
      </c>
      <c r="F947" s="82">
        <v>2.06</v>
      </c>
      <c r="G947" s="82">
        <v>91.4</v>
      </c>
      <c r="H947" s="82">
        <v>1</v>
      </c>
      <c r="I947" s="82">
        <v>2</v>
      </c>
      <c r="J947" s="57">
        <f>VLOOKUP(I947,'Stratification Schemes'!$J$2:$L$3,2,TRUE)</f>
        <v>9.59</v>
      </c>
      <c r="K947" s="57">
        <f>VLOOKUP(I947,'Stratification Schemes'!$J$2:$L$3,3,TRUE)</f>
        <v>10.42</v>
      </c>
      <c r="L947" s="57">
        <f t="shared" si="73"/>
        <v>2</v>
      </c>
      <c r="M947" s="57" t="s">
        <v>44</v>
      </c>
    </row>
    <row r="948" spans="1:13" x14ac:dyDescent="0.25">
      <c r="A948" s="85">
        <v>41130</v>
      </c>
      <c r="B948" s="1">
        <v>0.6683796296296296</v>
      </c>
      <c r="C948" s="91">
        <f t="shared" si="72"/>
        <v>41130.668379629627</v>
      </c>
      <c r="D948" s="56" t="s">
        <v>16</v>
      </c>
      <c r="E948" s="82">
        <v>1</v>
      </c>
      <c r="F948" s="82">
        <v>3.58</v>
      </c>
      <c r="G948" s="82">
        <v>72.8</v>
      </c>
      <c r="H948" s="82">
        <v>1</v>
      </c>
      <c r="I948" s="82">
        <v>2</v>
      </c>
      <c r="J948" s="57">
        <f>VLOOKUP(I948,'Stratification Schemes'!$J$2:$L$3,2,TRUE)</f>
        <v>9.59</v>
      </c>
      <c r="K948" s="57">
        <f>VLOOKUP(I948,'Stratification Schemes'!$J$2:$L$3,3,TRUE)</f>
        <v>10.42</v>
      </c>
      <c r="L948" s="57">
        <f t="shared" si="73"/>
        <v>2</v>
      </c>
      <c r="M948" s="57" t="s">
        <v>44</v>
      </c>
    </row>
    <row r="949" spans="1:13" x14ac:dyDescent="0.25">
      <c r="A949" s="85">
        <v>41130</v>
      </c>
      <c r="B949" s="1">
        <v>0.66876157407407411</v>
      </c>
      <c r="C949" s="91">
        <f t="shared" si="72"/>
        <v>41130.668761574074</v>
      </c>
      <c r="D949" s="56" t="s">
        <v>16</v>
      </c>
      <c r="E949" s="82">
        <v>1</v>
      </c>
      <c r="F949" s="82">
        <v>2.4300000000000002</v>
      </c>
      <c r="G949" s="82">
        <v>52.4</v>
      </c>
      <c r="H949" s="82">
        <v>1</v>
      </c>
      <c r="I949" s="82">
        <v>2</v>
      </c>
      <c r="J949" s="57">
        <f>VLOOKUP(I949,'Stratification Schemes'!$J$2:$L$3,2,TRUE)</f>
        <v>9.59</v>
      </c>
      <c r="K949" s="57">
        <f>VLOOKUP(I949,'Stratification Schemes'!$J$2:$L$3,3,TRUE)</f>
        <v>10.42</v>
      </c>
      <c r="L949" s="57">
        <f t="shared" si="73"/>
        <v>2</v>
      </c>
      <c r="M949" s="57" t="s">
        <v>44</v>
      </c>
    </row>
    <row r="950" spans="1:13" x14ac:dyDescent="0.25">
      <c r="A950" s="85">
        <v>41130</v>
      </c>
      <c r="B950" s="1">
        <v>0.66885416666666664</v>
      </c>
      <c r="C950" s="91">
        <f t="shared" si="72"/>
        <v>41130.668854166666</v>
      </c>
      <c r="D950" s="56" t="s">
        <v>16</v>
      </c>
      <c r="E950" s="82">
        <v>1</v>
      </c>
      <c r="F950" s="82">
        <v>2.5499999999999998</v>
      </c>
      <c r="G950" s="82">
        <v>78.5</v>
      </c>
      <c r="H950" s="82">
        <v>1</v>
      </c>
      <c r="I950" s="82">
        <v>2</v>
      </c>
      <c r="J950" s="57">
        <f>VLOOKUP(I950,'Stratification Schemes'!$J$2:$L$3,2,TRUE)</f>
        <v>9.59</v>
      </c>
      <c r="K950" s="57">
        <f>VLOOKUP(I950,'Stratification Schemes'!$J$2:$L$3,3,TRUE)</f>
        <v>10.42</v>
      </c>
      <c r="L950" s="57">
        <f t="shared" si="73"/>
        <v>2</v>
      </c>
      <c r="M950" s="57" t="s">
        <v>44</v>
      </c>
    </row>
    <row r="951" spans="1:13" x14ac:dyDescent="0.25">
      <c r="A951" s="85">
        <v>41130</v>
      </c>
      <c r="B951" s="1">
        <v>0.67571759259259256</v>
      </c>
      <c r="C951" s="91">
        <f t="shared" si="72"/>
        <v>41130.675717592596</v>
      </c>
      <c r="D951" s="56" t="s">
        <v>16</v>
      </c>
      <c r="E951" s="82">
        <v>1</v>
      </c>
      <c r="F951" s="82">
        <v>2.25</v>
      </c>
      <c r="G951" s="82">
        <v>85.9</v>
      </c>
      <c r="H951" s="82">
        <v>1</v>
      </c>
      <c r="I951" s="82">
        <v>2</v>
      </c>
      <c r="J951" s="57">
        <f>VLOOKUP(I951,'Stratification Schemes'!$J$2:$L$3,2,TRUE)</f>
        <v>9.59</v>
      </c>
      <c r="K951" s="57">
        <f>VLOOKUP(I951,'Stratification Schemes'!$J$2:$L$3,3,TRUE)</f>
        <v>10.42</v>
      </c>
      <c r="L951" s="57">
        <f t="shared" si="73"/>
        <v>2</v>
      </c>
      <c r="M951" s="57" t="s">
        <v>44</v>
      </c>
    </row>
    <row r="952" spans="1:13" x14ac:dyDescent="0.25">
      <c r="A952" s="85">
        <v>41130</v>
      </c>
      <c r="B952" s="1">
        <v>0.71199074074074076</v>
      </c>
      <c r="C952" s="91">
        <f t="shared" si="72"/>
        <v>41130.71199074074</v>
      </c>
      <c r="D952" s="56" t="s">
        <v>16</v>
      </c>
      <c r="E952" s="82">
        <v>1</v>
      </c>
      <c r="F952" s="82">
        <v>8.82</v>
      </c>
      <c r="G952" s="82">
        <v>76.2</v>
      </c>
      <c r="H952" s="82">
        <v>1</v>
      </c>
      <c r="I952" s="82">
        <v>2</v>
      </c>
      <c r="J952" s="57">
        <f>VLOOKUP(I952,'Stratification Schemes'!$J$2:$L$3,2,TRUE)</f>
        <v>9.59</v>
      </c>
      <c r="K952" s="57">
        <f>VLOOKUP(I952,'Stratification Schemes'!$J$2:$L$3,3,TRUE)</f>
        <v>10.42</v>
      </c>
      <c r="L952" s="57">
        <f t="shared" si="73"/>
        <v>2</v>
      </c>
      <c r="M952" s="57" t="s">
        <v>44</v>
      </c>
    </row>
    <row r="953" spans="1:13" x14ac:dyDescent="0.25">
      <c r="A953" s="85">
        <v>41130</v>
      </c>
      <c r="B953" s="1">
        <v>0.7531944444444445</v>
      </c>
      <c r="C953" s="91">
        <f t="shared" si="72"/>
        <v>41130.753194444442</v>
      </c>
      <c r="D953" s="56" t="s">
        <v>16</v>
      </c>
      <c r="E953" s="82">
        <v>1</v>
      </c>
      <c r="F953" s="82">
        <v>2.44</v>
      </c>
      <c r="G953" s="82">
        <v>86.9</v>
      </c>
      <c r="H953" s="82">
        <v>1</v>
      </c>
      <c r="I953" s="82">
        <v>2</v>
      </c>
      <c r="J953" s="57">
        <f>VLOOKUP(I953,'Stratification Schemes'!$J$2:$L$3,2,TRUE)</f>
        <v>9.59</v>
      </c>
      <c r="K953" s="57">
        <f>VLOOKUP(I953,'Stratification Schemes'!$J$2:$L$3,3,TRUE)</f>
        <v>10.42</v>
      </c>
      <c r="L953" s="57">
        <f t="shared" si="73"/>
        <v>2</v>
      </c>
      <c r="M953" s="57" t="s">
        <v>44</v>
      </c>
    </row>
    <row r="954" spans="1:13" x14ac:dyDescent="0.25">
      <c r="A954" s="85">
        <v>41130</v>
      </c>
      <c r="B954" s="1">
        <v>0.75722222222222213</v>
      </c>
      <c r="C954" s="91">
        <f t="shared" si="72"/>
        <v>41130.757222222222</v>
      </c>
      <c r="D954" s="56" t="s">
        <v>16</v>
      </c>
      <c r="E954" s="82">
        <v>1</v>
      </c>
      <c r="F954" s="82">
        <v>7.07</v>
      </c>
      <c r="G954" s="82">
        <v>76.5</v>
      </c>
      <c r="H954" s="82">
        <v>1</v>
      </c>
      <c r="I954" s="82">
        <v>2</v>
      </c>
      <c r="J954" s="57">
        <f>VLOOKUP(I954,'Stratification Schemes'!$J$2:$L$3,2,TRUE)</f>
        <v>9.59</v>
      </c>
      <c r="K954" s="57">
        <f>VLOOKUP(I954,'Stratification Schemes'!$J$2:$L$3,3,TRUE)</f>
        <v>10.42</v>
      </c>
      <c r="L954" s="57">
        <f t="shared" si="73"/>
        <v>2</v>
      </c>
      <c r="M954" s="57" t="s">
        <v>44</v>
      </c>
    </row>
    <row r="955" spans="1:13" x14ac:dyDescent="0.25">
      <c r="A955" s="85">
        <v>41130</v>
      </c>
      <c r="B955" s="1">
        <v>0.75726851851851851</v>
      </c>
      <c r="C955" s="91">
        <f t="shared" si="72"/>
        <v>41130.757268518515</v>
      </c>
      <c r="D955" s="56" t="s">
        <v>16</v>
      </c>
      <c r="E955" s="82">
        <v>1</v>
      </c>
      <c r="F955" s="82">
        <v>2.58</v>
      </c>
      <c r="G955" s="82">
        <v>77.7</v>
      </c>
      <c r="H955" s="82">
        <v>1</v>
      </c>
      <c r="I955" s="82">
        <v>2</v>
      </c>
      <c r="J955" s="57">
        <f>VLOOKUP(I955,'Stratification Schemes'!$J$2:$L$3,2,TRUE)</f>
        <v>9.59</v>
      </c>
      <c r="K955" s="57">
        <f>VLOOKUP(I955,'Stratification Schemes'!$J$2:$L$3,3,TRUE)</f>
        <v>10.42</v>
      </c>
      <c r="L955" s="57">
        <f t="shared" si="73"/>
        <v>2</v>
      </c>
      <c r="M955" s="57" t="s">
        <v>44</v>
      </c>
    </row>
    <row r="956" spans="1:13" x14ac:dyDescent="0.25">
      <c r="A956" s="85">
        <v>41130</v>
      </c>
      <c r="B956" s="1">
        <v>0.76218750000000002</v>
      </c>
      <c r="C956" s="91">
        <f t="shared" si="72"/>
        <v>41130.762187499997</v>
      </c>
      <c r="D956" s="56" t="s">
        <v>16</v>
      </c>
      <c r="E956" s="82">
        <v>1</v>
      </c>
      <c r="F956" s="82">
        <v>13.58</v>
      </c>
      <c r="G956" s="82">
        <v>65.2</v>
      </c>
      <c r="H956" s="82">
        <v>2</v>
      </c>
      <c r="I956" s="82">
        <v>2</v>
      </c>
      <c r="J956" s="57">
        <f>VLOOKUP(I956,'Stratification Schemes'!$J$2:$L$3,2,TRUE)</f>
        <v>9.59</v>
      </c>
      <c r="K956" s="57">
        <f>VLOOKUP(I956,'Stratification Schemes'!$J$2:$L$3,3,TRUE)</f>
        <v>10.42</v>
      </c>
      <c r="L956" s="57">
        <f t="shared" si="73"/>
        <v>2</v>
      </c>
      <c r="M956" s="57" t="s">
        <v>44</v>
      </c>
    </row>
    <row r="957" spans="1:13" x14ac:dyDescent="0.25">
      <c r="A957" s="85">
        <v>41130</v>
      </c>
      <c r="B957" s="1">
        <v>0.77136574074074071</v>
      </c>
      <c r="C957" s="91">
        <f t="shared" si="72"/>
        <v>41130.771365740744</v>
      </c>
      <c r="D957" s="56" t="s">
        <v>16</v>
      </c>
      <c r="E957" s="82">
        <v>1</v>
      </c>
      <c r="F957" s="82">
        <v>1.86</v>
      </c>
      <c r="G957" s="82">
        <v>63.7</v>
      </c>
      <c r="H957" s="82">
        <v>1</v>
      </c>
      <c r="I957" s="82">
        <v>2</v>
      </c>
      <c r="J957" s="57">
        <f>VLOOKUP(I957,'Stratification Schemes'!$J$2:$L$3,2,TRUE)</f>
        <v>9.59</v>
      </c>
      <c r="K957" s="57">
        <f>VLOOKUP(I957,'Stratification Schemes'!$J$2:$L$3,3,TRUE)</f>
        <v>10.42</v>
      </c>
      <c r="L957" s="57">
        <f t="shared" si="73"/>
        <v>2</v>
      </c>
      <c r="M957" s="57" t="s">
        <v>44</v>
      </c>
    </row>
    <row r="958" spans="1:13" x14ac:dyDescent="0.25">
      <c r="A958" s="85">
        <v>41130</v>
      </c>
      <c r="B958" s="1">
        <v>0.78085648148148146</v>
      </c>
      <c r="C958" s="91">
        <f t="shared" si="72"/>
        <v>41130.780856481484</v>
      </c>
      <c r="D958" s="56" t="s">
        <v>16</v>
      </c>
      <c r="E958" s="82">
        <v>1</v>
      </c>
      <c r="F958" s="82">
        <v>4.22</v>
      </c>
      <c r="G958" s="82">
        <v>75.400000000000006</v>
      </c>
      <c r="H958" s="82">
        <v>1</v>
      </c>
      <c r="I958" s="82">
        <v>2</v>
      </c>
      <c r="J958" s="57">
        <f>VLOOKUP(I958,'Stratification Schemes'!$J$2:$L$3,2,TRUE)</f>
        <v>9.59</v>
      </c>
      <c r="K958" s="57">
        <f>VLOOKUP(I958,'Stratification Schemes'!$J$2:$L$3,3,TRUE)</f>
        <v>10.42</v>
      </c>
      <c r="L958" s="57">
        <f t="shared" si="73"/>
        <v>2</v>
      </c>
      <c r="M958" s="57" t="s">
        <v>44</v>
      </c>
    </row>
    <row r="959" spans="1:13" x14ac:dyDescent="0.25">
      <c r="A959" s="85">
        <v>41130</v>
      </c>
      <c r="B959" s="1">
        <v>0.7927777777777778</v>
      </c>
      <c r="C959" s="91">
        <f t="shared" si="72"/>
        <v>41130.79277777778</v>
      </c>
      <c r="D959" s="56" t="s">
        <v>16</v>
      </c>
      <c r="E959" s="82">
        <v>1</v>
      </c>
      <c r="F959" s="82">
        <v>1.95</v>
      </c>
      <c r="G959" s="82">
        <v>68.599999999999994</v>
      </c>
      <c r="H959" s="82">
        <v>1</v>
      </c>
      <c r="I959" s="82">
        <v>2</v>
      </c>
      <c r="J959" s="57">
        <f>VLOOKUP(I959,'Stratification Schemes'!$J$2:$L$3,2,TRUE)</f>
        <v>9.59</v>
      </c>
      <c r="K959" s="57">
        <f>VLOOKUP(I959,'Stratification Schemes'!$J$2:$L$3,3,TRUE)</f>
        <v>10.42</v>
      </c>
      <c r="L959" s="57">
        <f t="shared" si="73"/>
        <v>2</v>
      </c>
      <c r="M959" s="57" t="s">
        <v>44</v>
      </c>
    </row>
    <row r="960" spans="1:13" x14ac:dyDescent="0.25">
      <c r="A960" s="85">
        <v>41130</v>
      </c>
      <c r="B960" s="1">
        <v>0.79373842592592592</v>
      </c>
      <c r="C960" s="91">
        <f t="shared" si="72"/>
        <v>41130.793738425928</v>
      </c>
      <c r="D960" s="56" t="s">
        <v>16</v>
      </c>
      <c r="E960" s="82">
        <v>1</v>
      </c>
      <c r="F960" s="82">
        <v>1.7</v>
      </c>
      <c r="G960" s="82">
        <v>76.599999999999994</v>
      </c>
      <c r="H960" s="82">
        <v>1</v>
      </c>
      <c r="I960" s="82">
        <v>2</v>
      </c>
      <c r="J960" s="57">
        <f>VLOOKUP(I960,'Stratification Schemes'!$J$2:$L$3,2,TRUE)</f>
        <v>9.59</v>
      </c>
      <c r="K960" s="57">
        <f>VLOOKUP(I960,'Stratification Schemes'!$J$2:$L$3,3,TRUE)</f>
        <v>10.42</v>
      </c>
      <c r="L960" s="57">
        <f t="shared" si="73"/>
        <v>2</v>
      </c>
      <c r="M960" s="57" t="s">
        <v>44</v>
      </c>
    </row>
    <row r="961" spans="1:13" x14ac:dyDescent="0.25">
      <c r="A961" s="85">
        <v>41130</v>
      </c>
      <c r="B961" s="1">
        <v>0.7941435185185185</v>
      </c>
      <c r="C961" s="91">
        <f t="shared" si="72"/>
        <v>41130.79414351852</v>
      </c>
      <c r="D961" s="56" t="s">
        <v>16</v>
      </c>
      <c r="E961" s="82">
        <v>1</v>
      </c>
      <c r="F961" s="82">
        <v>1.9</v>
      </c>
      <c r="G961" s="82">
        <v>59.5</v>
      </c>
      <c r="H961" s="82">
        <v>1</v>
      </c>
      <c r="I961" s="82">
        <v>2</v>
      </c>
      <c r="J961" s="57">
        <f>VLOOKUP(I961,'Stratification Schemes'!$J$2:$L$3,2,TRUE)</f>
        <v>9.59</v>
      </c>
      <c r="K961" s="57">
        <f>VLOOKUP(I961,'Stratification Schemes'!$J$2:$L$3,3,TRUE)</f>
        <v>10.42</v>
      </c>
      <c r="L961" s="57">
        <f t="shared" si="73"/>
        <v>2</v>
      </c>
      <c r="M961" s="57" t="s">
        <v>44</v>
      </c>
    </row>
    <row r="962" spans="1:13" x14ac:dyDescent="0.25">
      <c r="A962" s="85">
        <v>41130</v>
      </c>
      <c r="B962" s="1">
        <v>0.796412037037037</v>
      </c>
      <c r="C962" s="91">
        <f t="shared" si="72"/>
        <v>41130.796412037038</v>
      </c>
      <c r="D962" s="56" t="s">
        <v>16</v>
      </c>
      <c r="E962" s="82">
        <v>1</v>
      </c>
      <c r="F962" s="82">
        <v>2.0699999999999998</v>
      </c>
      <c r="G962" s="82">
        <v>93.9</v>
      </c>
      <c r="H962" s="82">
        <v>1</v>
      </c>
      <c r="I962" s="82">
        <v>2</v>
      </c>
      <c r="J962" s="57">
        <f>VLOOKUP(I962,'Stratification Schemes'!$J$2:$L$3,2,TRUE)</f>
        <v>9.59</v>
      </c>
      <c r="K962" s="57">
        <f>VLOOKUP(I962,'Stratification Schemes'!$J$2:$L$3,3,TRUE)</f>
        <v>10.42</v>
      </c>
      <c r="L962" s="57">
        <f t="shared" si="73"/>
        <v>2</v>
      </c>
      <c r="M962" s="57" t="s">
        <v>44</v>
      </c>
    </row>
    <row r="963" spans="1:13" x14ac:dyDescent="0.25">
      <c r="A963" s="85">
        <v>41130</v>
      </c>
      <c r="B963" s="1">
        <v>0.81322916666666656</v>
      </c>
      <c r="C963" s="91">
        <f t="shared" si="72"/>
        <v>41130.81322916667</v>
      </c>
      <c r="D963" s="56" t="s">
        <v>16</v>
      </c>
      <c r="E963" s="82">
        <v>1</v>
      </c>
      <c r="F963" s="82">
        <v>2.92</v>
      </c>
      <c r="G963" s="82">
        <v>91.2</v>
      </c>
      <c r="H963" s="82">
        <v>1</v>
      </c>
      <c r="I963" s="82">
        <v>2</v>
      </c>
      <c r="J963" s="57">
        <f>VLOOKUP(I963,'Stratification Schemes'!$J$2:$L$3,2,TRUE)</f>
        <v>9.59</v>
      </c>
      <c r="K963" s="57">
        <f>VLOOKUP(I963,'Stratification Schemes'!$J$2:$L$3,3,TRUE)</f>
        <v>10.42</v>
      </c>
      <c r="L963" s="57">
        <f t="shared" si="73"/>
        <v>2</v>
      </c>
      <c r="M963" s="57" t="s">
        <v>44</v>
      </c>
    </row>
    <row r="964" spans="1:13" x14ac:dyDescent="0.25">
      <c r="A964" s="85">
        <v>41130</v>
      </c>
      <c r="B964" s="1">
        <v>0.81890046296296293</v>
      </c>
      <c r="C964" s="91">
        <f t="shared" si="72"/>
        <v>41130.81890046296</v>
      </c>
      <c r="D964" s="56" t="s">
        <v>16</v>
      </c>
      <c r="E964" s="82">
        <v>1</v>
      </c>
      <c r="F964" s="82">
        <v>1.66</v>
      </c>
      <c r="G964" s="82">
        <v>73.5</v>
      </c>
      <c r="H964" s="82">
        <v>1</v>
      </c>
      <c r="I964" s="82">
        <v>2</v>
      </c>
      <c r="J964" s="57">
        <f>VLOOKUP(I964,'Stratification Schemes'!$J$2:$L$3,2,TRUE)</f>
        <v>9.59</v>
      </c>
      <c r="K964" s="57">
        <f>VLOOKUP(I964,'Stratification Schemes'!$J$2:$L$3,3,TRUE)</f>
        <v>10.42</v>
      </c>
      <c r="L964" s="57">
        <f t="shared" si="73"/>
        <v>2</v>
      </c>
      <c r="M964" s="57" t="s">
        <v>44</v>
      </c>
    </row>
    <row r="965" spans="1:13" x14ac:dyDescent="0.25">
      <c r="A965" s="85">
        <v>41130</v>
      </c>
      <c r="B965" s="1">
        <v>0.82216435185185188</v>
      </c>
      <c r="C965" s="91">
        <f t="shared" si="72"/>
        <v>41130.822164351855</v>
      </c>
      <c r="D965" s="56" t="s">
        <v>16</v>
      </c>
      <c r="E965" s="82">
        <v>1</v>
      </c>
      <c r="F965" s="82">
        <v>1.9</v>
      </c>
      <c r="G965" s="82">
        <v>66.400000000000006</v>
      </c>
      <c r="H965" s="82">
        <v>1</v>
      </c>
      <c r="I965" s="82">
        <v>2</v>
      </c>
      <c r="J965" s="57">
        <f>VLOOKUP(I965,'Stratification Schemes'!$J$2:$L$3,2,TRUE)</f>
        <v>9.59</v>
      </c>
      <c r="K965" s="57">
        <f>VLOOKUP(I965,'Stratification Schemes'!$J$2:$L$3,3,TRUE)</f>
        <v>10.42</v>
      </c>
      <c r="L965" s="57">
        <f t="shared" si="73"/>
        <v>2</v>
      </c>
      <c r="M965" s="57" t="s">
        <v>44</v>
      </c>
    </row>
    <row r="966" spans="1:13" x14ac:dyDescent="0.25">
      <c r="A966" s="85">
        <v>41130</v>
      </c>
      <c r="B966" s="1">
        <v>0.83872685185185192</v>
      </c>
      <c r="C966" s="91">
        <f t="shared" si="72"/>
        <v>41130.838726851849</v>
      </c>
      <c r="D966" s="56" t="s">
        <v>16</v>
      </c>
      <c r="E966" s="82">
        <v>1</v>
      </c>
      <c r="F966" s="82">
        <v>2.52</v>
      </c>
      <c r="G966" s="82">
        <v>84.1</v>
      </c>
      <c r="H966" s="82">
        <v>1</v>
      </c>
      <c r="I966" s="82">
        <v>2</v>
      </c>
      <c r="J966" s="57">
        <f>VLOOKUP(I966,'Stratification Schemes'!$J$2:$L$3,2,TRUE)</f>
        <v>9.59</v>
      </c>
      <c r="K966" s="57">
        <f>VLOOKUP(I966,'Stratification Schemes'!$J$2:$L$3,3,TRUE)</f>
        <v>10.42</v>
      </c>
      <c r="L966" s="57">
        <f t="shared" si="73"/>
        <v>2</v>
      </c>
      <c r="M966" s="57" t="s">
        <v>44</v>
      </c>
    </row>
    <row r="967" spans="1:13" x14ac:dyDescent="0.25">
      <c r="A967" s="85">
        <v>41130</v>
      </c>
      <c r="B967" s="1">
        <v>0.84280092592592604</v>
      </c>
      <c r="C967" s="91">
        <f t="shared" si="72"/>
        <v>41130.842800925922</v>
      </c>
      <c r="D967" s="56" t="s">
        <v>16</v>
      </c>
      <c r="E967" s="82">
        <v>1</v>
      </c>
      <c r="F967" s="82">
        <v>2.0099999999999998</v>
      </c>
      <c r="G967" s="82">
        <v>73.8</v>
      </c>
      <c r="H967" s="82">
        <v>1</v>
      </c>
      <c r="I967" s="82">
        <v>2</v>
      </c>
      <c r="J967" s="57">
        <f>VLOOKUP(I967,'Stratification Schemes'!$J$2:$L$3,2,TRUE)</f>
        <v>9.59</v>
      </c>
      <c r="K967" s="57">
        <f>VLOOKUP(I967,'Stratification Schemes'!$J$2:$L$3,3,TRUE)</f>
        <v>10.42</v>
      </c>
      <c r="L967" s="57">
        <f t="shared" si="73"/>
        <v>2</v>
      </c>
      <c r="M967" s="57" t="s">
        <v>44</v>
      </c>
    </row>
    <row r="968" spans="1:13" x14ac:dyDescent="0.25">
      <c r="A968" s="85">
        <v>41130</v>
      </c>
      <c r="B968" s="1">
        <v>0.85543981481481479</v>
      </c>
      <c r="C968" s="91">
        <f t="shared" si="72"/>
        <v>41130.855439814812</v>
      </c>
      <c r="D968" s="56" t="s">
        <v>16</v>
      </c>
      <c r="E968" s="82">
        <v>1</v>
      </c>
      <c r="F968" s="82">
        <v>2.16</v>
      </c>
      <c r="G968" s="82">
        <v>74.3</v>
      </c>
      <c r="H968" s="82">
        <v>1</v>
      </c>
      <c r="I968" s="82">
        <v>2</v>
      </c>
      <c r="J968" s="57">
        <f>VLOOKUP(I968,'Stratification Schemes'!$J$2:$L$3,2,TRUE)</f>
        <v>9.59</v>
      </c>
      <c r="K968" s="57">
        <f>VLOOKUP(I968,'Stratification Schemes'!$J$2:$L$3,3,TRUE)</f>
        <v>10.42</v>
      </c>
      <c r="L968" s="57">
        <f t="shared" si="73"/>
        <v>2</v>
      </c>
      <c r="M968" s="57" t="s">
        <v>44</v>
      </c>
    </row>
    <row r="969" spans="1:13" x14ac:dyDescent="0.25">
      <c r="A969" s="85">
        <v>41130</v>
      </c>
      <c r="B969" s="1">
        <v>0.88019675925925922</v>
      </c>
      <c r="C969" s="91">
        <f t="shared" ref="C969:C977" si="74">B969+A969</f>
        <v>41130.880196759259</v>
      </c>
      <c r="D969" s="56" t="s">
        <v>16</v>
      </c>
      <c r="E969" s="82">
        <v>1</v>
      </c>
      <c r="F969" s="82">
        <v>3.16</v>
      </c>
      <c r="G969" s="82">
        <v>86.3</v>
      </c>
      <c r="H969" s="82">
        <v>1</v>
      </c>
      <c r="I969" s="82">
        <v>2</v>
      </c>
      <c r="J969" s="57">
        <f>VLOOKUP(I969,'Stratification Schemes'!$J$2:$L$3,2,TRUE)</f>
        <v>9.59</v>
      </c>
      <c r="K969" s="57">
        <f>VLOOKUP(I969,'Stratification Schemes'!$J$2:$L$3,3,TRUE)</f>
        <v>10.42</v>
      </c>
      <c r="L969" s="57">
        <f t="shared" ref="L969:L976" si="75">IF(AND(F969&gt;J969,F969&lt;K969),1*E969,2*E969)</f>
        <v>2</v>
      </c>
      <c r="M969" s="57" t="s">
        <v>44</v>
      </c>
    </row>
    <row r="970" spans="1:13" x14ac:dyDescent="0.25">
      <c r="A970" s="85">
        <v>41130</v>
      </c>
      <c r="B970" s="1">
        <v>0.89597222222222228</v>
      </c>
      <c r="C970" s="91">
        <f t="shared" si="74"/>
        <v>41130.895972222221</v>
      </c>
      <c r="D970" s="56" t="s">
        <v>16</v>
      </c>
      <c r="E970" s="82">
        <v>1</v>
      </c>
      <c r="F970" s="82">
        <v>2.19</v>
      </c>
      <c r="G970" s="82">
        <v>56.1</v>
      </c>
      <c r="H970" s="82">
        <v>1</v>
      </c>
      <c r="I970" s="82">
        <v>2</v>
      </c>
      <c r="J970" s="57">
        <f>VLOOKUP(I970,'Stratification Schemes'!$J$2:$L$3,2,TRUE)</f>
        <v>9.59</v>
      </c>
      <c r="K970" s="57">
        <f>VLOOKUP(I970,'Stratification Schemes'!$J$2:$L$3,3,TRUE)</f>
        <v>10.42</v>
      </c>
      <c r="L970" s="57">
        <f t="shared" si="75"/>
        <v>2</v>
      </c>
      <c r="M970" s="57" t="s">
        <v>44</v>
      </c>
    </row>
    <row r="971" spans="1:13" x14ac:dyDescent="0.25">
      <c r="A971" s="85">
        <v>41130</v>
      </c>
      <c r="B971" s="1">
        <v>0.89979166666666666</v>
      </c>
      <c r="C971" s="91">
        <f t="shared" si="74"/>
        <v>41130.899791666663</v>
      </c>
      <c r="D971" s="56" t="s">
        <v>16</v>
      </c>
      <c r="E971" s="82">
        <v>1</v>
      </c>
      <c r="F971" s="82">
        <v>1.97</v>
      </c>
      <c r="G971" s="82">
        <v>81.3</v>
      </c>
      <c r="H971" s="82">
        <v>1</v>
      </c>
      <c r="I971" s="82">
        <v>2</v>
      </c>
      <c r="J971" s="57">
        <f>VLOOKUP(I971,'Stratification Schemes'!$J$2:$L$3,2,TRUE)</f>
        <v>9.59</v>
      </c>
      <c r="K971" s="57">
        <f>VLOOKUP(I971,'Stratification Schemes'!$J$2:$L$3,3,TRUE)</f>
        <v>10.42</v>
      </c>
      <c r="L971" s="57">
        <f t="shared" si="75"/>
        <v>2</v>
      </c>
      <c r="M971" s="57" t="s">
        <v>44</v>
      </c>
    </row>
    <row r="972" spans="1:13" x14ac:dyDescent="0.25">
      <c r="A972" s="85">
        <v>41130</v>
      </c>
      <c r="B972" s="1">
        <v>0.90530092592592604</v>
      </c>
      <c r="C972" s="91">
        <f t="shared" si="74"/>
        <v>41130.905300925922</v>
      </c>
      <c r="D972" s="56" t="s">
        <v>16</v>
      </c>
      <c r="E972" s="82">
        <v>1</v>
      </c>
      <c r="F972" s="82">
        <v>2.06</v>
      </c>
      <c r="G972" s="82">
        <v>87.8</v>
      </c>
      <c r="H972" s="82">
        <v>1</v>
      </c>
      <c r="I972" s="82">
        <v>2</v>
      </c>
      <c r="J972" s="57">
        <f>VLOOKUP(I972,'Stratification Schemes'!$J$2:$L$3,2,TRUE)</f>
        <v>9.59</v>
      </c>
      <c r="K972" s="57">
        <f>VLOOKUP(I972,'Stratification Schemes'!$J$2:$L$3,3,TRUE)</f>
        <v>10.42</v>
      </c>
      <c r="L972" s="57">
        <f t="shared" si="75"/>
        <v>2</v>
      </c>
      <c r="M972" s="57" t="s">
        <v>44</v>
      </c>
    </row>
    <row r="973" spans="1:13" x14ac:dyDescent="0.25">
      <c r="A973" s="85">
        <v>41130</v>
      </c>
      <c r="B973" s="1">
        <v>0.92142361111111104</v>
      </c>
      <c r="C973" s="91">
        <f t="shared" si="74"/>
        <v>41130.921423611115</v>
      </c>
      <c r="D973" s="56" t="s">
        <v>16</v>
      </c>
      <c r="E973" s="82">
        <v>1</v>
      </c>
      <c r="F973" s="82">
        <v>2.25</v>
      </c>
      <c r="G973" s="82">
        <v>78.8</v>
      </c>
      <c r="H973" s="82">
        <v>1</v>
      </c>
      <c r="I973" s="82">
        <v>2</v>
      </c>
      <c r="J973" s="57">
        <f>VLOOKUP(I973,'Stratification Schemes'!$J$2:$L$3,2,TRUE)</f>
        <v>9.59</v>
      </c>
      <c r="K973" s="57">
        <f>VLOOKUP(I973,'Stratification Schemes'!$J$2:$L$3,3,TRUE)</f>
        <v>10.42</v>
      </c>
      <c r="L973" s="57">
        <f t="shared" si="75"/>
        <v>2</v>
      </c>
      <c r="M973" s="57" t="s">
        <v>44</v>
      </c>
    </row>
    <row r="974" spans="1:13" x14ac:dyDescent="0.25">
      <c r="A974" s="85">
        <v>41130</v>
      </c>
      <c r="B974" s="1">
        <v>0.96652777777777776</v>
      </c>
      <c r="C974" s="91">
        <f t="shared" si="74"/>
        <v>41130.966527777775</v>
      </c>
      <c r="D974" s="56" t="s">
        <v>16</v>
      </c>
      <c r="E974" s="82">
        <v>1</v>
      </c>
      <c r="F974" s="82">
        <v>1.97</v>
      </c>
      <c r="G974" s="82">
        <v>103.4</v>
      </c>
      <c r="H974" s="82">
        <v>1</v>
      </c>
      <c r="I974" s="82">
        <v>2</v>
      </c>
      <c r="J974" s="57">
        <f>VLOOKUP(I974,'Stratification Schemes'!$J$2:$L$3,2,TRUE)</f>
        <v>9.59</v>
      </c>
      <c r="K974" s="57">
        <f>VLOOKUP(I974,'Stratification Schemes'!$J$2:$L$3,3,TRUE)</f>
        <v>10.42</v>
      </c>
      <c r="L974" s="57">
        <f t="shared" si="75"/>
        <v>2</v>
      </c>
      <c r="M974" s="57" t="s">
        <v>44</v>
      </c>
    </row>
    <row r="975" spans="1:13" x14ac:dyDescent="0.25">
      <c r="A975" s="85">
        <v>41130</v>
      </c>
      <c r="B975" s="1">
        <v>0.98692129629629621</v>
      </c>
      <c r="C975" s="91">
        <f t="shared" si="74"/>
        <v>41130.986921296295</v>
      </c>
      <c r="D975" s="56" t="s">
        <v>16</v>
      </c>
      <c r="E975" s="82">
        <v>1</v>
      </c>
      <c r="F975" s="82">
        <v>2.08</v>
      </c>
      <c r="G975" s="82">
        <v>82.3</v>
      </c>
      <c r="H975" s="82">
        <v>1</v>
      </c>
      <c r="I975" s="82">
        <v>2</v>
      </c>
      <c r="J975" s="57">
        <f>VLOOKUP(I975,'Stratification Schemes'!$J$2:$L$3,2,TRUE)</f>
        <v>9.59</v>
      </c>
      <c r="K975" s="57">
        <f>VLOOKUP(I975,'Stratification Schemes'!$J$2:$L$3,3,TRUE)</f>
        <v>10.42</v>
      </c>
      <c r="L975" s="57">
        <f t="shared" si="75"/>
        <v>2</v>
      </c>
      <c r="M975" s="57" t="s">
        <v>44</v>
      </c>
    </row>
    <row r="976" spans="1:13" x14ac:dyDescent="0.25">
      <c r="A976" s="85">
        <v>41130</v>
      </c>
      <c r="B976" s="1">
        <v>0.98723379629629626</v>
      </c>
      <c r="C976" s="91">
        <f t="shared" si="74"/>
        <v>41130.987233796295</v>
      </c>
      <c r="D976" s="56" t="s">
        <v>16</v>
      </c>
      <c r="E976" s="82">
        <v>1</v>
      </c>
      <c r="F976" s="82">
        <v>2.06</v>
      </c>
      <c r="G976" s="82">
        <v>83.4</v>
      </c>
      <c r="H976" s="82">
        <v>1</v>
      </c>
      <c r="I976" s="82">
        <v>2</v>
      </c>
      <c r="J976" s="57">
        <f>VLOOKUP(I976,'Stratification Schemes'!$J$2:$L$3,2,TRUE)</f>
        <v>9.59</v>
      </c>
      <c r="K976" s="57">
        <f>VLOOKUP(I976,'Stratification Schemes'!$J$2:$L$3,3,TRUE)</f>
        <v>10.42</v>
      </c>
      <c r="L976" s="57">
        <f t="shared" si="75"/>
        <v>2</v>
      </c>
      <c r="M976" s="57" t="s">
        <v>44</v>
      </c>
    </row>
    <row r="977" spans="1:15" x14ac:dyDescent="0.25">
      <c r="A977" s="86">
        <v>41131</v>
      </c>
      <c r="B977" s="79">
        <v>0.5</v>
      </c>
      <c r="C977" s="90">
        <f t="shared" si="74"/>
        <v>41131.5</v>
      </c>
      <c r="D977" s="43" t="s">
        <v>16</v>
      </c>
      <c r="E977" s="43">
        <v>35</v>
      </c>
      <c r="F977" s="78">
        <v>999</v>
      </c>
      <c r="G977" s="43">
        <v>999</v>
      </c>
      <c r="H977" s="43">
        <v>1</v>
      </c>
      <c r="I977" s="43">
        <v>2</v>
      </c>
      <c r="J977" s="43">
        <f>VLOOKUP(I977,'Stratification Schemes'!$J$2:$L$3,2,TRUE)</f>
        <v>9.59</v>
      </c>
      <c r="K977" s="43">
        <f>VLOOKUP(I977,'Stratification Schemes'!$J$2:$L$3,3,TRUE)</f>
        <v>10.42</v>
      </c>
      <c r="L977" s="43">
        <f t="shared" ref="L977" si="76">IF(AND(F977&gt;J977,F977&lt;K977),1*E977,2*E977)</f>
        <v>70</v>
      </c>
      <c r="M977" s="43" t="s">
        <v>44</v>
      </c>
      <c r="N977" s="54" t="s">
        <v>226</v>
      </c>
      <c r="O977" s="43"/>
    </row>
    <row r="978" spans="1:15" x14ac:dyDescent="0.25">
      <c r="A978" s="85">
        <v>41132</v>
      </c>
      <c r="B978" s="1">
        <v>4.2013888888888891E-3</v>
      </c>
      <c r="C978" s="91">
        <f t="shared" ref="C978" si="77">B978+A978</f>
        <v>41132.004201388889</v>
      </c>
      <c r="D978" s="56" t="s">
        <v>16</v>
      </c>
      <c r="E978" s="82">
        <v>1</v>
      </c>
      <c r="F978" s="82">
        <v>2.13</v>
      </c>
      <c r="G978" s="82">
        <v>72</v>
      </c>
      <c r="H978" s="56">
        <v>1</v>
      </c>
      <c r="I978" s="56">
        <v>2</v>
      </c>
      <c r="J978" s="56">
        <f>VLOOKUP(I978,'Stratification Schemes'!$J$2:$L$3,2,TRUE)</f>
        <v>9.59</v>
      </c>
      <c r="K978" s="56">
        <f>VLOOKUP(I978,'Stratification Schemes'!$J$2:$L$3,3,TRUE)</f>
        <v>10.42</v>
      </c>
      <c r="L978" s="56">
        <f t="shared" ref="L978" si="78">IF(AND(F978&gt;J978,F978&lt;K978),1*E978,2*E978)</f>
        <v>2</v>
      </c>
      <c r="M978" s="56" t="s">
        <v>44</v>
      </c>
    </row>
    <row r="979" spans="1:15" x14ac:dyDescent="0.25">
      <c r="A979" s="85">
        <v>41132</v>
      </c>
      <c r="B979" s="1">
        <v>6.2268518518518515E-3</v>
      </c>
      <c r="C979" s="91">
        <f t="shared" ref="C979:C1027" si="79">B979+A979</f>
        <v>41132.006226851852</v>
      </c>
      <c r="D979" s="56" t="s">
        <v>16</v>
      </c>
      <c r="E979" s="82">
        <v>1</v>
      </c>
      <c r="F979" s="82">
        <v>2.11</v>
      </c>
      <c r="G979" s="82">
        <v>81.599999999999994</v>
      </c>
      <c r="H979" s="56">
        <v>1</v>
      </c>
      <c r="I979" s="56">
        <v>2</v>
      </c>
      <c r="J979" s="56">
        <f>VLOOKUP(I979,'Stratification Schemes'!$J$2:$L$3,2,TRUE)</f>
        <v>9.59</v>
      </c>
      <c r="K979" s="56">
        <f>VLOOKUP(I979,'Stratification Schemes'!$J$2:$L$3,3,TRUE)</f>
        <v>10.42</v>
      </c>
      <c r="L979" s="56">
        <f t="shared" ref="L979:L1027" si="80">IF(AND(F979&gt;J979,F979&lt;K979),1*E979,2*E979)</f>
        <v>2</v>
      </c>
      <c r="M979" s="56" t="s">
        <v>44</v>
      </c>
    </row>
    <row r="980" spans="1:15" x14ac:dyDescent="0.25">
      <c r="A980" s="85">
        <v>41132</v>
      </c>
      <c r="B980" s="1">
        <v>9.7106481481481471E-3</v>
      </c>
      <c r="C980" s="91">
        <f t="shared" si="79"/>
        <v>41132.009710648148</v>
      </c>
      <c r="D980" s="56" t="s">
        <v>16</v>
      </c>
      <c r="E980" s="82">
        <v>1</v>
      </c>
      <c r="F980" s="82">
        <v>2.41</v>
      </c>
      <c r="G980" s="82">
        <v>100.3</v>
      </c>
      <c r="H980" s="56">
        <v>1</v>
      </c>
      <c r="I980" s="56">
        <v>2</v>
      </c>
      <c r="J980" s="56">
        <f>VLOOKUP(I980,'Stratification Schemes'!$J$2:$L$3,2,TRUE)</f>
        <v>9.59</v>
      </c>
      <c r="K980" s="56">
        <f>VLOOKUP(I980,'Stratification Schemes'!$J$2:$L$3,3,TRUE)</f>
        <v>10.42</v>
      </c>
      <c r="L980" s="56">
        <f t="shared" si="80"/>
        <v>2</v>
      </c>
      <c r="M980" s="56" t="s">
        <v>44</v>
      </c>
    </row>
    <row r="981" spans="1:15" x14ac:dyDescent="0.25">
      <c r="A981" s="85">
        <v>41132</v>
      </c>
      <c r="B981" s="1">
        <v>2.2708333333333334E-2</v>
      </c>
      <c r="C981" s="91">
        <f t="shared" si="79"/>
        <v>41132.02270833333</v>
      </c>
      <c r="D981" s="56" t="s">
        <v>16</v>
      </c>
      <c r="E981" s="82">
        <v>1</v>
      </c>
      <c r="F981" s="82">
        <v>2.2599999999999998</v>
      </c>
      <c r="G981" s="82">
        <v>88.4</v>
      </c>
      <c r="H981" s="56">
        <v>1</v>
      </c>
      <c r="I981" s="56">
        <v>2</v>
      </c>
      <c r="J981" s="56">
        <f>VLOOKUP(I981,'Stratification Schemes'!$J$2:$L$3,2,TRUE)</f>
        <v>9.59</v>
      </c>
      <c r="K981" s="56">
        <f>VLOOKUP(I981,'Stratification Schemes'!$J$2:$L$3,3,TRUE)</f>
        <v>10.42</v>
      </c>
      <c r="L981" s="56">
        <f t="shared" si="80"/>
        <v>2</v>
      </c>
      <c r="M981" s="56" t="s">
        <v>44</v>
      </c>
    </row>
    <row r="982" spans="1:15" x14ac:dyDescent="0.25">
      <c r="A982" s="85">
        <v>41132</v>
      </c>
      <c r="B982" s="1">
        <v>2.8865740740740744E-2</v>
      </c>
      <c r="C982" s="91">
        <f t="shared" si="79"/>
        <v>41132.028865740744</v>
      </c>
      <c r="D982" s="56" t="s">
        <v>16</v>
      </c>
      <c r="E982" s="82">
        <v>1</v>
      </c>
      <c r="F982" s="82">
        <v>3.77</v>
      </c>
      <c r="G982" s="82">
        <v>64.7</v>
      </c>
      <c r="H982" s="56">
        <v>1</v>
      </c>
      <c r="I982" s="56">
        <v>2</v>
      </c>
      <c r="J982" s="56">
        <f>VLOOKUP(I982,'Stratification Schemes'!$J$2:$L$3,2,TRUE)</f>
        <v>9.59</v>
      </c>
      <c r="K982" s="56">
        <f>VLOOKUP(I982,'Stratification Schemes'!$J$2:$L$3,3,TRUE)</f>
        <v>10.42</v>
      </c>
      <c r="L982" s="56">
        <f t="shared" si="80"/>
        <v>2</v>
      </c>
      <c r="M982" s="56" t="s">
        <v>44</v>
      </c>
    </row>
    <row r="983" spans="1:15" x14ac:dyDescent="0.25">
      <c r="A983" s="85">
        <v>41132</v>
      </c>
      <c r="B983" s="1">
        <v>4.880787037037037E-2</v>
      </c>
      <c r="C983" s="91">
        <f t="shared" si="79"/>
        <v>41132.048807870371</v>
      </c>
      <c r="D983" s="56" t="s">
        <v>16</v>
      </c>
      <c r="E983" s="82">
        <v>1</v>
      </c>
      <c r="F983" s="82">
        <v>6.25</v>
      </c>
      <c r="G983" s="82">
        <v>60.5</v>
      </c>
      <c r="H983" s="56">
        <v>1</v>
      </c>
      <c r="I983" s="56">
        <v>2</v>
      </c>
      <c r="J983" s="56">
        <f>VLOOKUP(I983,'Stratification Schemes'!$J$2:$L$3,2,TRUE)</f>
        <v>9.59</v>
      </c>
      <c r="K983" s="56">
        <f>VLOOKUP(I983,'Stratification Schemes'!$J$2:$L$3,3,TRUE)</f>
        <v>10.42</v>
      </c>
      <c r="L983" s="56">
        <f t="shared" si="80"/>
        <v>2</v>
      </c>
      <c r="M983" s="56" t="s">
        <v>44</v>
      </c>
    </row>
    <row r="984" spans="1:15" x14ac:dyDescent="0.25">
      <c r="A984" s="85">
        <v>41132</v>
      </c>
      <c r="B984" s="1">
        <v>0.19116898148148151</v>
      </c>
      <c r="C984" s="91">
        <f t="shared" si="79"/>
        <v>41132.191168981481</v>
      </c>
      <c r="D984" s="56" t="s">
        <v>16</v>
      </c>
      <c r="E984" s="82">
        <v>1</v>
      </c>
      <c r="F984" s="82">
        <v>3.83</v>
      </c>
      <c r="G984" s="82">
        <v>62.5</v>
      </c>
      <c r="H984" s="56">
        <v>1</v>
      </c>
      <c r="I984" s="56">
        <v>2</v>
      </c>
      <c r="J984" s="56">
        <f>VLOOKUP(I984,'Stratification Schemes'!$J$2:$L$3,2,TRUE)</f>
        <v>9.59</v>
      </c>
      <c r="K984" s="56">
        <f>VLOOKUP(I984,'Stratification Schemes'!$J$2:$L$3,3,TRUE)</f>
        <v>10.42</v>
      </c>
      <c r="L984" s="56">
        <f t="shared" si="80"/>
        <v>2</v>
      </c>
      <c r="M984" s="56" t="s">
        <v>44</v>
      </c>
    </row>
    <row r="985" spans="1:15" x14ac:dyDescent="0.25">
      <c r="A985" s="85">
        <v>41132</v>
      </c>
      <c r="B985" s="1">
        <v>0.19128472222222223</v>
      </c>
      <c r="C985" s="91">
        <f t="shared" si="79"/>
        <v>41132.191284722219</v>
      </c>
      <c r="D985" s="56" t="s">
        <v>16</v>
      </c>
      <c r="E985" s="82">
        <v>1</v>
      </c>
      <c r="F985" s="82">
        <v>3.41</v>
      </c>
      <c r="G985" s="82">
        <v>89.6</v>
      </c>
      <c r="H985" s="56">
        <v>1</v>
      </c>
      <c r="I985" s="56">
        <v>2</v>
      </c>
      <c r="J985" s="56">
        <f>VLOOKUP(I985,'Stratification Schemes'!$J$2:$L$3,2,TRUE)</f>
        <v>9.59</v>
      </c>
      <c r="K985" s="56">
        <f>VLOOKUP(I985,'Stratification Schemes'!$J$2:$L$3,3,TRUE)</f>
        <v>10.42</v>
      </c>
      <c r="L985" s="56">
        <f t="shared" si="80"/>
        <v>2</v>
      </c>
      <c r="M985" s="56" t="s">
        <v>44</v>
      </c>
    </row>
    <row r="986" spans="1:15" x14ac:dyDescent="0.25">
      <c r="A986" s="85">
        <v>41132</v>
      </c>
      <c r="B986" s="1">
        <v>0.20950231481481482</v>
      </c>
      <c r="C986" s="91">
        <f t="shared" si="79"/>
        <v>41132.209502314814</v>
      </c>
      <c r="D986" s="56" t="s">
        <v>16</v>
      </c>
      <c r="E986" s="82">
        <v>1</v>
      </c>
      <c r="F986" s="82">
        <v>2.86</v>
      </c>
      <c r="G986" s="82">
        <v>81.599999999999994</v>
      </c>
      <c r="H986" s="56">
        <v>1</v>
      </c>
      <c r="I986" s="56">
        <v>2</v>
      </c>
      <c r="J986" s="56">
        <f>VLOOKUP(I986,'Stratification Schemes'!$J$2:$L$3,2,TRUE)</f>
        <v>9.59</v>
      </c>
      <c r="K986" s="56">
        <f>VLOOKUP(I986,'Stratification Schemes'!$J$2:$L$3,3,TRUE)</f>
        <v>10.42</v>
      </c>
      <c r="L986" s="56">
        <f t="shared" si="80"/>
        <v>2</v>
      </c>
      <c r="M986" s="56" t="s">
        <v>44</v>
      </c>
    </row>
    <row r="987" spans="1:15" x14ac:dyDescent="0.25">
      <c r="A987" s="85">
        <v>41132</v>
      </c>
      <c r="B987" s="1">
        <v>0.23783564814814814</v>
      </c>
      <c r="C987" s="91">
        <f t="shared" si="79"/>
        <v>41132.237835648149</v>
      </c>
      <c r="D987" s="56" t="s">
        <v>16</v>
      </c>
      <c r="E987" s="82">
        <v>1</v>
      </c>
      <c r="F987" s="82">
        <v>2.1</v>
      </c>
      <c r="G987" s="82">
        <v>103.6</v>
      </c>
      <c r="H987" s="56">
        <v>1</v>
      </c>
      <c r="I987" s="56">
        <v>2</v>
      </c>
      <c r="J987" s="56">
        <f>VLOOKUP(I987,'Stratification Schemes'!$J$2:$L$3,2,TRUE)</f>
        <v>9.59</v>
      </c>
      <c r="K987" s="56">
        <f>VLOOKUP(I987,'Stratification Schemes'!$J$2:$L$3,3,TRUE)</f>
        <v>10.42</v>
      </c>
      <c r="L987" s="56">
        <f t="shared" si="80"/>
        <v>2</v>
      </c>
      <c r="M987" s="56" t="s">
        <v>44</v>
      </c>
    </row>
    <row r="988" spans="1:15" x14ac:dyDescent="0.25">
      <c r="A988" s="85">
        <v>41132</v>
      </c>
      <c r="B988" s="1">
        <v>0.27811342592592592</v>
      </c>
      <c r="C988" s="91">
        <f t="shared" si="79"/>
        <v>41132.278113425928</v>
      </c>
      <c r="D988" s="56" t="s">
        <v>16</v>
      </c>
      <c r="E988" s="82">
        <v>1</v>
      </c>
      <c r="F988" s="82">
        <v>2.0499999999999998</v>
      </c>
      <c r="G988" s="82">
        <v>91.5</v>
      </c>
      <c r="H988" s="56">
        <v>1</v>
      </c>
      <c r="I988" s="56">
        <v>2</v>
      </c>
      <c r="J988" s="56">
        <f>VLOOKUP(I988,'Stratification Schemes'!$J$2:$L$3,2,TRUE)</f>
        <v>9.59</v>
      </c>
      <c r="K988" s="56">
        <f>VLOOKUP(I988,'Stratification Schemes'!$J$2:$L$3,3,TRUE)</f>
        <v>10.42</v>
      </c>
      <c r="L988" s="56">
        <f t="shared" si="80"/>
        <v>2</v>
      </c>
      <c r="M988" s="56" t="s">
        <v>44</v>
      </c>
    </row>
    <row r="989" spans="1:15" x14ac:dyDescent="0.25">
      <c r="A989" s="85">
        <v>41132</v>
      </c>
      <c r="B989" s="1">
        <v>0.28100694444444446</v>
      </c>
      <c r="C989" s="91">
        <f t="shared" si="79"/>
        <v>41132.281006944446</v>
      </c>
      <c r="D989" s="56" t="s">
        <v>16</v>
      </c>
      <c r="E989" s="82">
        <v>1</v>
      </c>
      <c r="F989" s="82">
        <v>1.87</v>
      </c>
      <c r="G989" s="82">
        <v>91.1</v>
      </c>
      <c r="H989" s="56">
        <v>1</v>
      </c>
      <c r="I989" s="56">
        <v>2</v>
      </c>
      <c r="J989" s="56">
        <f>VLOOKUP(I989,'Stratification Schemes'!$J$2:$L$3,2,TRUE)</f>
        <v>9.59</v>
      </c>
      <c r="K989" s="56">
        <f>VLOOKUP(I989,'Stratification Schemes'!$J$2:$L$3,3,TRUE)</f>
        <v>10.42</v>
      </c>
      <c r="L989" s="56">
        <f t="shared" si="80"/>
        <v>2</v>
      </c>
      <c r="M989" s="56" t="s">
        <v>44</v>
      </c>
    </row>
    <row r="990" spans="1:15" x14ac:dyDescent="0.25">
      <c r="A990" s="85">
        <v>41132</v>
      </c>
      <c r="B990" s="1">
        <v>0.30031249999999998</v>
      </c>
      <c r="C990" s="91">
        <f t="shared" si="79"/>
        <v>41132.300312500003</v>
      </c>
      <c r="D990" s="56" t="s">
        <v>16</v>
      </c>
      <c r="E990" s="82">
        <v>1</v>
      </c>
      <c r="F990" s="82">
        <v>7.41</v>
      </c>
      <c r="G990" s="82">
        <v>73.099999999999994</v>
      </c>
      <c r="H990" s="56">
        <v>1</v>
      </c>
      <c r="I990" s="56">
        <v>2</v>
      </c>
      <c r="J990" s="56">
        <f>VLOOKUP(I990,'Stratification Schemes'!$J$2:$L$3,2,TRUE)</f>
        <v>9.59</v>
      </c>
      <c r="K990" s="56">
        <f>VLOOKUP(I990,'Stratification Schemes'!$J$2:$L$3,3,TRUE)</f>
        <v>10.42</v>
      </c>
      <c r="L990" s="56">
        <f t="shared" si="80"/>
        <v>2</v>
      </c>
      <c r="M990" s="56" t="s">
        <v>44</v>
      </c>
    </row>
    <row r="991" spans="1:15" x14ac:dyDescent="0.25">
      <c r="A991" s="85">
        <v>41132</v>
      </c>
      <c r="B991" s="1">
        <v>0.3404282407407408</v>
      </c>
      <c r="C991" s="91">
        <f t="shared" si="79"/>
        <v>41132.340428240743</v>
      </c>
      <c r="D991" s="56" t="s">
        <v>16</v>
      </c>
      <c r="E991" s="82">
        <v>1</v>
      </c>
      <c r="F991" s="82">
        <v>4.92</v>
      </c>
      <c r="G991" s="82">
        <v>63.7</v>
      </c>
      <c r="H991" s="56">
        <v>1</v>
      </c>
      <c r="I991" s="56">
        <v>2</v>
      </c>
      <c r="J991" s="56">
        <f>VLOOKUP(I991,'Stratification Schemes'!$J$2:$L$3,2,TRUE)</f>
        <v>9.59</v>
      </c>
      <c r="K991" s="56">
        <f>VLOOKUP(I991,'Stratification Schemes'!$J$2:$L$3,3,TRUE)</f>
        <v>10.42</v>
      </c>
      <c r="L991" s="56">
        <f t="shared" si="80"/>
        <v>2</v>
      </c>
      <c r="M991" s="56" t="s">
        <v>44</v>
      </c>
    </row>
    <row r="992" spans="1:15" x14ac:dyDescent="0.25">
      <c r="A992" s="85">
        <v>41132</v>
      </c>
      <c r="B992" s="1">
        <v>0.37925925925925924</v>
      </c>
      <c r="C992" s="91">
        <f t="shared" si="79"/>
        <v>41132.379259259258</v>
      </c>
      <c r="D992" s="56" t="s">
        <v>16</v>
      </c>
      <c r="E992" s="82">
        <v>1</v>
      </c>
      <c r="F992" s="82">
        <v>3.16</v>
      </c>
      <c r="G992" s="82">
        <v>75.400000000000006</v>
      </c>
      <c r="H992" s="56">
        <v>1</v>
      </c>
      <c r="I992" s="56">
        <v>2</v>
      </c>
      <c r="J992" s="56">
        <f>VLOOKUP(I992,'Stratification Schemes'!$J$2:$L$3,2,TRUE)</f>
        <v>9.59</v>
      </c>
      <c r="K992" s="56">
        <f>VLOOKUP(I992,'Stratification Schemes'!$J$2:$L$3,3,TRUE)</f>
        <v>10.42</v>
      </c>
      <c r="L992" s="56">
        <f t="shared" si="80"/>
        <v>2</v>
      </c>
      <c r="M992" s="56" t="s">
        <v>44</v>
      </c>
    </row>
    <row r="993" spans="1:13" x14ac:dyDescent="0.25">
      <c r="A993" s="85">
        <v>41132</v>
      </c>
      <c r="B993" s="1">
        <v>0.38309027777777777</v>
      </c>
      <c r="C993" s="91">
        <f t="shared" si="79"/>
        <v>41132.383090277777</v>
      </c>
      <c r="D993" s="56" t="s">
        <v>16</v>
      </c>
      <c r="E993" s="82">
        <v>1</v>
      </c>
      <c r="F993" s="82">
        <v>1.85</v>
      </c>
      <c r="G993" s="82">
        <v>85.3</v>
      </c>
      <c r="H993" s="56">
        <v>1</v>
      </c>
      <c r="I993" s="56">
        <v>2</v>
      </c>
      <c r="J993" s="56">
        <f>VLOOKUP(I993,'Stratification Schemes'!$J$2:$L$3,2,TRUE)</f>
        <v>9.59</v>
      </c>
      <c r="K993" s="56">
        <f>VLOOKUP(I993,'Stratification Schemes'!$J$2:$L$3,3,TRUE)</f>
        <v>10.42</v>
      </c>
      <c r="L993" s="56">
        <f t="shared" si="80"/>
        <v>2</v>
      </c>
      <c r="M993" s="56" t="s">
        <v>44</v>
      </c>
    </row>
    <row r="994" spans="1:13" x14ac:dyDescent="0.25">
      <c r="A994" s="85">
        <v>41132</v>
      </c>
      <c r="B994" s="1">
        <v>0.42454861111111114</v>
      </c>
      <c r="C994" s="91">
        <f t="shared" si="79"/>
        <v>41132.42454861111</v>
      </c>
      <c r="D994" s="56" t="s">
        <v>16</v>
      </c>
      <c r="E994" s="82">
        <v>1</v>
      </c>
      <c r="F994" s="82">
        <v>2.8</v>
      </c>
      <c r="G994" s="82">
        <v>64.400000000000006</v>
      </c>
      <c r="H994" s="56">
        <v>1</v>
      </c>
      <c r="I994" s="56">
        <v>2</v>
      </c>
      <c r="J994" s="56">
        <f>VLOOKUP(I994,'Stratification Schemes'!$J$2:$L$3,2,TRUE)</f>
        <v>9.59</v>
      </c>
      <c r="K994" s="56">
        <f>VLOOKUP(I994,'Stratification Schemes'!$J$2:$L$3,3,TRUE)</f>
        <v>10.42</v>
      </c>
      <c r="L994" s="56">
        <f t="shared" si="80"/>
        <v>2</v>
      </c>
      <c r="M994" s="56" t="s">
        <v>44</v>
      </c>
    </row>
    <row r="995" spans="1:13" x14ac:dyDescent="0.25">
      <c r="A995" s="85">
        <v>41132</v>
      </c>
      <c r="B995" s="1">
        <v>0.43756944444444446</v>
      </c>
      <c r="C995" s="91">
        <f t="shared" si="79"/>
        <v>41132.437569444446</v>
      </c>
      <c r="D995" s="56" t="s">
        <v>16</v>
      </c>
      <c r="E995" s="82">
        <v>1</v>
      </c>
      <c r="F995" s="82">
        <v>2.64</v>
      </c>
      <c r="G995" s="82">
        <v>85.8</v>
      </c>
      <c r="H995" s="56">
        <v>1</v>
      </c>
      <c r="I995" s="56">
        <v>2</v>
      </c>
      <c r="J995" s="56">
        <f>VLOOKUP(I995,'Stratification Schemes'!$J$2:$L$3,2,TRUE)</f>
        <v>9.59</v>
      </c>
      <c r="K995" s="56">
        <f>VLOOKUP(I995,'Stratification Schemes'!$J$2:$L$3,3,TRUE)</f>
        <v>10.42</v>
      </c>
      <c r="L995" s="56">
        <f t="shared" si="80"/>
        <v>2</v>
      </c>
      <c r="M995" s="56" t="s">
        <v>44</v>
      </c>
    </row>
    <row r="996" spans="1:13" x14ac:dyDescent="0.25">
      <c r="A996" s="85">
        <v>41132</v>
      </c>
      <c r="B996" s="1">
        <v>0.46273148148148152</v>
      </c>
      <c r="C996" s="91">
        <f t="shared" si="79"/>
        <v>41132.462731481479</v>
      </c>
      <c r="D996" s="56" t="s">
        <v>16</v>
      </c>
      <c r="E996" s="82">
        <v>1</v>
      </c>
      <c r="F996" s="82">
        <v>1.81</v>
      </c>
      <c r="G996" s="82">
        <v>86.6</v>
      </c>
      <c r="H996" s="56">
        <v>1</v>
      </c>
      <c r="I996" s="56">
        <v>2</v>
      </c>
      <c r="J996" s="56">
        <f>VLOOKUP(I996,'Stratification Schemes'!$J$2:$L$3,2,TRUE)</f>
        <v>9.59</v>
      </c>
      <c r="K996" s="56">
        <f>VLOOKUP(I996,'Stratification Schemes'!$J$2:$L$3,3,TRUE)</f>
        <v>10.42</v>
      </c>
      <c r="L996" s="56">
        <f t="shared" si="80"/>
        <v>2</v>
      </c>
      <c r="M996" s="56" t="s">
        <v>44</v>
      </c>
    </row>
    <row r="997" spans="1:13" x14ac:dyDescent="0.25">
      <c r="A997" s="85">
        <v>41132</v>
      </c>
      <c r="B997" s="1">
        <v>0.48300925925925925</v>
      </c>
      <c r="C997" s="91">
        <f t="shared" si="79"/>
        <v>41132.48300925926</v>
      </c>
      <c r="D997" s="56" t="s">
        <v>16</v>
      </c>
      <c r="E997" s="82">
        <v>1</v>
      </c>
      <c r="F997" s="82">
        <v>2.99</v>
      </c>
      <c r="G997" s="82">
        <v>82.9</v>
      </c>
      <c r="H997" s="56">
        <v>1</v>
      </c>
      <c r="I997" s="56">
        <v>2</v>
      </c>
      <c r="J997" s="56">
        <f>VLOOKUP(I997,'Stratification Schemes'!$J$2:$L$3,2,TRUE)</f>
        <v>9.59</v>
      </c>
      <c r="K997" s="56">
        <f>VLOOKUP(I997,'Stratification Schemes'!$J$2:$L$3,3,TRUE)</f>
        <v>10.42</v>
      </c>
      <c r="L997" s="56">
        <f t="shared" si="80"/>
        <v>2</v>
      </c>
      <c r="M997" s="56" t="s">
        <v>44</v>
      </c>
    </row>
    <row r="998" spans="1:13" x14ac:dyDescent="0.25">
      <c r="A998" s="85">
        <v>41132</v>
      </c>
      <c r="B998" s="1">
        <v>0.50236111111111115</v>
      </c>
      <c r="C998" s="91">
        <f t="shared" si="79"/>
        <v>41132.50236111111</v>
      </c>
      <c r="D998" s="56" t="s">
        <v>16</v>
      </c>
      <c r="E998" s="82">
        <v>1</v>
      </c>
      <c r="F998" s="82">
        <v>2.91</v>
      </c>
      <c r="G998" s="82">
        <v>65.400000000000006</v>
      </c>
      <c r="H998" s="56">
        <v>1</v>
      </c>
      <c r="I998" s="56">
        <v>2</v>
      </c>
      <c r="J998" s="56">
        <f>VLOOKUP(I998,'Stratification Schemes'!$J$2:$L$3,2,TRUE)</f>
        <v>9.59</v>
      </c>
      <c r="K998" s="56">
        <f>VLOOKUP(I998,'Stratification Schemes'!$J$2:$L$3,3,TRUE)</f>
        <v>10.42</v>
      </c>
      <c r="L998" s="56">
        <f t="shared" si="80"/>
        <v>2</v>
      </c>
      <c r="M998" s="56" t="s">
        <v>44</v>
      </c>
    </row>
    <row r="999" spans="1:13" x14ac:dyDescent="0.25">
      <c r="A999" s="85">
        <v>41132</v>
      </c>
      <c r="B999" s="1">
        <v>0.50581018518518517</v>
      </c>
      <c r="C999" s="91">
        <f t="shared" si="79"/>
        <v>41132.505810185183</v>
      </c>
      <c r="D999" s="56" t="s">
        <v>16</v>
      </c>
      <c r="E999" s="82">
        <v>1</v>
      </c>
      <c r="F999" s="82">
        <v>2.89</v>
      </c>
      <c r="G999" s="82">
        <v>82.5</v>
      </c>
      <c r="H999" s="56">
        <v>1</v>
      </c>
      <c r="I999" s="56">
        <v>2</v>
      </c>
      <c r="J999" s="56">
        <f>VLOOKUP(I999,'Stratification Schemes'!$J$2:$L$3,2,TRUE)</f>
        <v>9.59</v>
      </c>
      <c r="K999" s="56">
        <f>VLOOKUP(I999,'Stratification Schemes'!$J$2:$L$3,3,TRUE)</f>
        <v>10.42</v>
      </c>
      <c r="L999" s="56">
        <f t="shared" si="80"/>
        <v>2</v>
      </c>
      <c r="M999" s="56" t="s">
        <v>44</v>
      </c>
    </row>
    <row r="1000" spans="1:13" x14ac:dyDescent="0.25">
      <c r="A1000" s="85">
        <v>41132</v>
      </c>
      <c r="B1000" s="1">
        <v>0.52688657407407413</v>
      </c>
      <c r="C1000" s="91">
        <f t="shared" si="79"/>
        <v>41132.526886574073</v>
      </c>
      <c r="D1000" s="56" t="s">
        <v>16</v>
      </c>
      <c r="E1000" s="82">
        <v>1</v>
      </c>
      <c r="F1000" s="82">
        <v>2.16</v>
      </c>
      <c r="G1000" s="82">
        <v>79</v>
      </c>
      <c r="H1000" s="56">
        <v>1</v>
      </c>
      <c r="I1000" s="56">
        <v>2</v>
      </c>
      <c r="J1000" s="56">
        <f>VLOOKUP(I1000,'Stratification Schemes'!$J$2:$L$3,2,TRUE)</f>
        <v>9.59</v>
      </c>
      <c r="K1000" s="56">
        <f>VLOOKUP(I1000,'Stratification Schemes'!$J$2:$L$3,3,TRUE)</f>
        <v>10.42</v>
      </c>
      <c r="L1000" s="56">
        <f t="shared" si="80"/>
        <v>2</v>
      </c>
      <c r="M1000" s="56" t="s">
        <v>44</v>
      </c>
    </row>
    <row r="1001" spans="1:13" x14ac:dyDescent="0.25">
      <c r="A1001" s="85">
        <v>41132</v>
      </c>
      <c r="B1001" s="1">
        <v>0.60721064814814818</v>
      </c>
      <c r="C1001" s="91">
        <f t="shared" si="79"/>
        <v>41132.607210648152</v>
      </c>
      <c r="D1001" s="56" t="s">
        <v>16</v>
      </c>
      <c r="E1001" s="82">
        <v>1</v>
      </c>
      <c r="F1001" s="82">
        <v>1.25</v>
      </c>
      <c r="G1001" s="82">
        <v>77.8</v>
      </c>
      <c r="H1001" s="56">
        <v>1</v>
      </c>
      <c r="I1001" s="56">
        <v>2</v>
      </c>
      <c r="J1001" s="56">
        <f>VLOOKUP(I1001,'Stratification Schemes'!$J$2:$L$3,2,TRUE)</f>
        <v>9.59</v>
      </c>
      <c r="K1001" s="56">
        <f>VLOOKUP(I1001,'Stratification Schemes'!$J$2:$L$3,3,TRUE)</f>
        <v>10.42</v>
      </c>
      <c r="L1001" s="56">
        <f t="shared" si="80"/>
        <v>2</v>
      </c>
      <c r="M1001" s="56" t="s">
        <v>44</v>
      </c>
    </row>
    <row r="1002" spans="1:13" x14ac:dyDescent="0.25">
      <c r="A1002" s="85">
        <v>41132</v>
      </c>
      <c r="B1002" s="1">
        <v>0.62675925925925924</v>
      </c>
      <c r="C1002" s="91">
        <f t="shared" si="79"/>
        <v>41132.626759259256</v>
      </c>
      <c r="D1002" s="56" t="s">
        <v>16</v>
      </c>
      <c r="E1002" s="82">
        <v>1</v>
      </c>
      <c r="F1002" s="82">
        <v>2.71</v>
      </c>
      <c r="G1002" s="82">
        <v>72.900000000000006</v>
      </c>
      <c r="H1002" s="56">
        <v>1</v>
      </c>
      <c r="I1002" s="56">
        <v>2</v>
      </c>
      <c r="J1002" s="56">
        <f>VLOOKUP(I1002,'Stratification Schemes'!$J$2:$L$3,2,TRUE)</f>
        <v>9.59</v>
      </c>
      <c r="K1002" s="56">
        <f>VLOOKUP(I1002,'Stratification Schemes'!$J$2:$L$3,3,TRUE)</f>
        <v>10.42</v>
      </c>
      <c r="L1002" s="56">
        <f t="shared" si="80"/>
        <v>2</v>
      </c>
      <c r="M1002" s="56" t="s">
        <v>44</v>
      </c>
    </row>
    <row r="1003" spans="1:13" x14ac:dyDescent="0.25">
      <c r="A1003" s="85">
        <v>41132</v>
      </c>
      <c r="B1003" s="1">
        <v>0.63490740740740736</v>
      </c>
      <c r="C1003" s="91">
        <f t="shared" si="79"/>
        <v>41132.63490740741</v>
      </c>
      <c r="D1003" s="56" t="s">
        <v>16</v>
      </c>
      <c r="E1003" s="82">
        <v>1</v>
      </c>
      <c r="F1003" s="82">
        <v>2.68</v>
      </c>
      <c r="G1003" s="82">
        <v>74.099999999999994</v>
      </c>
      <c r="H1003" s="56">
        <v>1</v>
      </c>
      <c r="I1003" s="56">
        <v>2</v>
      </c>
      <c r="J1003" s="56">
        <f>VLOOKUP(I1003,'Stratification Schemes'!$J$2:$L$3,2,TRUE)</f>
        <v>9.59</v>
      </c>
      <c r="K1003" s="56">
        <f>VLOOKUP(I1003,'Stratification Schemes'!$J$2:$L$3,3,TRUE)</f>
        <v>10.42</v>
      </c>
      <c r="L1003" s="56">
        <f t="shared" si="80"/>
        <v>2</v>
      </c>
      <c r="M1003" s="56" t="s">
        <v>44</v>
      </c>
    </row>
    <row r="1004" spans="1:13" x14ac:dyDescent="0.25">
      <c r="A1004" s="85">
        <v>41132</v>
      </c>
      <c r="B1004" s="1">
        <v>0.66960648148148139</v>
      </c>
      <c r="C1004" s="91">
        <f t="shared" si="79"/>
        <v>41132.669606481482</v>
      </c>
      <c r="D1004" s="56" t="s">
        <v>16</v>
      </c>
      <c r="E1004" s="82">
        <v>1</v>
      </c>
      <c r="F1004" s="82">
        <v>2.0699999999999998</v>
      </c>
      <c r="G1004" s="82">
        <v>78.099999999999994</v>
      </c>
      <c r="H1004" s="56">
        <v>1</v>
      </c>
      <c r="I1004" s="56">
        <v>2</v>
      </c>
      <c r="J1004" s="56">
        <f>VLOOKUP(I1004,'Stratification Schemes'!$J$2:$L$3,2,TRUE)</f>
        <v>9.59</v>
      </c>
      <c r="K1004" s="56">
        <f>VLOOKUP(I1004,'Stratification Schemes'!$J$2:$L$3,3,TRUE)</f>
        <v>10.42</v>
      </c>
      <c r="L1004" s="56">
        <f t="shared" si="80"/>
        <v>2</v>
      </c>
      <c r="M1004" s="56" t="s">
        <v>44</v>
      </c>
    </row>
    <row r="1005" spans="1:13" x14ac:dyDescent="0.25">
      <c r="A1005" s="85">
        <v>41132</v>
      </c>
      <c r="B1005" s="1">
        <v>0.67405092592592597</v>
      </c>
      <c r="C1005" s="91">
        <f t="shared" si="79"/>
        <v>41132.674050925925</v>
      </c>
      <c r="D1005" s="56" t="s">
        <v>16</v>
      </c>
      <c r="E1005" s="82">
        <v>1</v>
      </c>
      <c r="F1005" s="82">
        <v>2.0499999999999998</v>
      </c>
      <c r="G1005" s="82">
        <v>107.2</v>
      </c>
      <c r="H1005" s="56">
        <v>1</v>
      </c>
      <c r="I1005" s="56">
        <v>2</v>
      </c>
      <c r="J1005" s="56">
        <f>VLOOKUP(I1005,'Stratification Schemes'!$J$2:$L$3,2,TRUE)</f>
        <v>9.59</v>
      </c>
      <c r="K1005" s="56">
        <f>VLOOKUP(I1005,'Stratification Schemes'!$J$2:$L$3,3,TRUE)</f>
        <v>10.42</v>
      </c>
      <c r="L1005" s="56">
        <f t="shared" si="80"/>
        <v>2</v>
      </c>
      <c r="M1005" s="56" t="s">
        <v>44</v>
      </c>
    </row>
    <row r="1006" spans="1:13" x14ac:dyDescent="0.25">
      <c r="A1006" s="85">
        <v>41132</v>
      </c>
      <c r="B1006" s="1">
        <v>0.71682870370370377</v>
      </c>
      <c r="C1006" s="91">
        <f t="shared" si="79"/>
        <v>41132.716828703706</v>
      </c>
      <c r="D1006" s="56" t="s">
        <v>16</v>
      </c>
      <c r="E1006" s="82">
        <v>1</v>
      </c>
      <c r="F1006" s="82">
        <v>2.1</v>
      </c>
      <c r="G1006" s="82">
        <v>99.7</v>
      </c>
      <c r="H1006" s="56">
        <v>1</v>
      </c>
      <c r="I1006" s="56">
        <v>2</v>
      </c>
      <c r="J1006" s="56">
        <f>VLOOKUP(I1006,'Stratification Schemes'!$J$2:$L$3,2,TRUE)</f>
        <v>9.59</v>
      </c>
      <c r="K1006" s="56">
        <f>VLOOKUP(I1006,'Stratification Schemes'!$J$2:$L$3,3,TRUE)</f>
        <v>10.42</v>
      </c>
      <c r="L1006" s="56">
        <f t="shared" si="80"/>
        <v>2</v>
      </c>
      <c r="M1006" s="56" t="s">
        <v>44</v>
      </c>
    </row>
    <row r="1007" spans="1:13" x14ac:dyDescent="0.25">
      <c r="A1007" s="85">
        <v>41132</v>
      </c>
      <c r="B1007" s="1">
        <v>0.73878472222222225</v>
      </c>
      <c r="C1007" s="91">
        <f t="shared" si="79"/>
        <v>41132.73878472222</v>
      </c>
      <c r="D1007" s="56" t="s">
        <v>16</v>
      </c>
      <c r="E1007" s="82">
        <v>1</v>
      </c>
      <c r="F1007" s="82">
        <v>2.42</v>
      </c>
      <c r="G1007" s="82">
        <v>78.3</v>
      </c>
      <c r="H1007" s="56">
        <v>1</v>
      </c>
      <c r="I1007" s="56">
        <v>2</v>
      </c>
      <c r="J1007" s="56">
        <f>VLOOKUP(I1007,'Stratification Schemes'!$J$2:$L$3,2,TRUE)</f>
        <v>9.59</v>
      </c>
      <c r="K1007" s="56">
        <f>VLOOKUP(I1007,'Stratification Schemes'!$J$2:$L$3,3,TRUE)</f>
        <v>10.42</v>
      </c>
      <c r="L1007" s="56">
        <f t="shared" si="80"/>
        <v>2</v>
      </c>
      <c r="M1007" s="56" t="s">
        <v>44</v>
      </c>
    </row>
    <row r="1008" spans="1:13" x14ac:dyDescent="0.25">
      <c r="A1008" s="85">
        <v>41132</v>
      </c>
      <c r="B1008" s="1">
        <v>0.75524305555555549</v>
      </c>
      <c r="C1008" s="91">
        <f t="shared" si="79"/>
        <v>41132.755243055559</v>
      </c>
      <c r="D1008" s="56" t="s">
        <v>16</v>
      </c>
      <c r="E1008" s="82">
        <v>1</v>
      </c>
      <c r="F1008" s="82">
        <v>7.06</v>
      </c>
      <c r="G1008" s="82">
        <v>70.7</v>
      </c>
      <c r="H1008" s="56">
        <v>1</v>
      </c>
      <c r="I1008" s="56">
        <v>2</v>
      </c>
      <c r="J1008" s="56">
        <f>VLOOKUP(I1008,'Stratification Schemes'!$J$2:$L$3,2,TRUE)</f>
        <v>9.59</v>
      </c>
      <c r="K1008" s="56">
        <f>VLOOKUP(I1008,'Stratification Schemes'!$J$2:$L$3,3,TRUE)</f>
        <v>10.42</v>
      </c>
      <c r="L1008" s="56">
        <f t="shared" si="80"/>
        <v>2</v>
      </c>
      <c r="M1008" s="56" t="s">
        <v>44</v>
      </c>
    </row>
    <row r="1009" spans="1:13" x14ac:dyDescent="0.25">
      <c r="A1009" s="85">
        <v>41132</v>
      </c>
      <c r="B1009" s="1">
        <v>0.7768518518518519</v>
      </c>
      <c r="C1009" s="91">
        <f t="shared" si="79"/>
        <v>41132.77685185185</v>
      </c>
      <c r="D1009" s="56" t="s">
        <v>16</v>
      </c>
      <c r="E1009" s="82">
        <v>1</v>
      </c>
      <c r="F1009" s="82">
        <v>2.08</v>
      </c>
      <c r="G1009" s="82">
        <v>91.5</v>
      </c>
      <c r="H1009" s="56">
        <v>1</v>
      </c>
      <c r="I1009" s="56">
        <v>2</v>
      </c>
      <c r="J1009" s="56">
        <f>VLOOKUP(I1009,'Stratification Schemes'!$J$2:$L$3,2,TRUE)</f>
        <v>9.59</v>
      </c>
      <c r="K1009" s="56">
        <f>VLOOKUP(I1009,'Stratification Schemes'!$J$2:$L$3,3,TRUE)</f>
        <v>10.42</v>
      </c>
      <c r="L1009" s="56">
        <f t="shared" si="80"/>
        <v>2</v>
      </c>
      <c r="M1009" s="56" t="s">
        <v>44</v>
      </c>
    </row>
    <row r="1010" spans="1:13" x14ac:dyDescent="0.25">
      <c r="A1010" s="85">
        <v>41132</v>
      </c>
      <c r="B1010" s="1">
        <v>0.79238425925925926</v>
      </c>
      <c r="C1010" s="91">
        <f t="shared" si="79"/>
        <v>41132.792384259257</v>
      </c>
      <c r="D1010" s="56" t="s">
        <v>16</v>
      </c>
      <c r="E1010" s="82">
        <v>1</v>
      </c>
      <c r="F1010" s="82">
        <v>2.09</v>
      </c>
      <c r="G1010" s="82">
        <v>83.1</v>
      </c>
      <c r="H1010" s="56">
        <v>1</v>
      </c>
      <c r="I1010" s="56">
        <v>2</v>
      </c>
      <c r="J1010" s="56">
        <f>VLOOKUP(I1010,'Stratification Schemes'!$J$2:$L$3,2,TRUE)</f>
        <v>9.59</v>
      </c>
      <c r="K1010" s="56">
        <f>VLOOKUP(I1010,'Stratification Schemes'!$J$2:$L$3,3,TRUE)</f>
        <v>10.42</v>
      </c>
      <c r="L1010" s="56">
        <f t="shared" si="80"/>
        <v>2</v>
      </c>
      <c r="M1010" s="56" t="s">
        <v>44</v>
      </c>
    </row>
    <row r="1011" spans="1:13" x14ac:dyDescent="0.25">
      <c r="A1011" s="85">
        <v>41132</v>
      </c>
      <c r="B1011" s="1">
        <v>0.79707175925925933</v>
      </c>
      <c r="C1011" s="91">
        <f t="shared" si="79"/>
        <v>41132.797071759262</v>
      </c>
      <c r="D1011" s="56" t="s">
        <v>16</v>
      </c>
      <c r="E1011" s="82">
        <v>1</v>
      </c>
      <c r="F1011" s="82">
        <v>2.64</v>
      </c>
      <c r="G1011" s="82">
        <v>78.2</v>
      </c>
      <c r="H1011" s="56">
        <v>1</v>
      </c>
      <c r="I1011" s="56">
        <v>2</v>
      </c>
      <c r="J1011" s="56">
        <f>VLOOKUP(I1011,'Stratification Schemes'!$J$2:$L$3,2,TRUE)</f>
        <v>9.59</v>
      </c>
      <c r="K1011" s="56">
        <f>VLOOKUP(I1011,'Stratification Schemes'!$J$2:$L$3,3,TRUE)</f>
        <v>10.42</v>
      </c>
      <c r="L1011" s="56">
        <f t="shared" si="80"/>
        <v>2</v>
      </c>
      <c r="M1011" s="56" t="s">
        <v>44</v>
      </c>
    </row>
    <row r="1012" spans="1:13" x14ac:dyDescent="0.25">
      <c r="A1012" s="85">
        <v>41132</v>
      </c>
      <c r="B1012" s="1">
        <v>0.79712962962962963</v>
      </c>
      <c r="C1012" s="91">
        <f t="shared" si="79"/>
        <v>41132.797129629631</v>
      </c>
      <c r="D1012" s="56" t="s">
        <v>16</v>
      </c>
      <c r="E1012" s="82">
        <v>1</v>
      </c>
      <c r="F1012" s="82">
        <v>2.17</v>
      </c>
      <c r="G1012" s="82">
        <v>123.7</v>
      </c>
      <c r="H1012" s="56">
        <v>1</v>
      </c>
      <c r="I1012" s="56">
        <v>2</v>
      </c>
      <c r="J1012" s="56">
        <f>VLOOKUP(I1012,'Stratification Schemes'!$J$2:$L$3,2,TRUE)</f>
        <v>9.59</v>
      </c>
      <c r="K1012" s="56">
        <f>VLOOKUP(I1012,'Stratification Schemes'!$J$2:$L$3,3,TRUE)</f>
        <v>10.42</v>
      </c>
      <c r="L1012" s="56">
        <f t="shared" si="80"/>
        <v>2</v>
      </c>
      <c r="M1012" s="56" t="s">
        <v>44</v>
      </c>
    </row>
    <row r="1013" spans="1:13" x14ac:dyDescent="0.25">
      <c r="A1013" s="85">
        <v>41132</v>
      </c>
      <c r="B1013" s="1">
        <v>0.79724537037037047</v>
      </c>
      <c r="C1013" s="91">
        <f t="shared" si="79"/>
        <v>41132.79724537037</v>
      </c>
      <c r="D1013" s="56" t="s">
        <v>16</v>
      </c>
      <c r="E1013" s="82">
        <v>1</v>
      </c>
      <c r="F1013" s="82">
        <v>2.23</v>
      </c>
      <c r="G1013" s="82">
        <v>87.3</v>
      </c>
      <c r="H1013" s="56">
        <v>1</v>
      </c>
      <c r="I1013" s="56">
        <v>2</v>
      </c>
      <c r="J1013" s="56">
        <f>VLOOKUP(I1013,'Stratification Schemes'!$J$2:$L$3,2,TRUE)</f>
        <v>9.59</v>
      </c>
      <c r="K1013" s="56">
        <f>VLOOKUP(I1013,'Stratification Schemes'!$J$2:$L$3,3,TRUE)</f>
        <v>10.42</v>
      </c>
      <c r="L1013" s="56">
        <f t="shared" si="80"/>
        <v>2</v>
      </c>
      <c r="M1013" s="56" t="s">
        <v>44</v>
      </c>
    </row>
    <row r="1014" spans="1:13" x14ac:dyDescent="0.25">
      <c r="A1014" s="85">
        <v>41132</v>
      </c>
      <c r="B1014" s="1">
        <v>0.81446759259259249</v>
      </c>
      <c r="C1014" s="91">
        <f t="shared" si="79"/>
        <v>41132.814467592594</v>
      </c>
      <c r="D1014" s="56" t="s">
        <v>16</v>
      </c>
      <c r="E1014" s="82">
        <v>1</v>
      </c>
      <c r="F1014" s="82">
        <v>2.1800000000000002</v>
      </c>
      <c r="G1014" s="82">
        <v>82.1</v>
      </c>
      <c r="H1014" s="56">
        <v>1</v>
      </c>
      <c r="I1014" s="56">
        <v>2</v>
      </c>
      <c r="J1014" s="56">
        <f>VLOOKUP(I1014,'Stratification Schemes'!$J$2:$L$3,2,TRUE)</f>
        <v>9.59</v>
      </c>
      <c r="K1014" s="56">
        <f>VLOOKUP(I1014,'Stratification Schemes'!$J$2:$L$3,3,TRUE)</f>
        <v>10.42</v>
      </c>
      <c r="L1014" s="56">
        <f t="shared" si="80"/>
        <v>2</v>
      </c>
      <c r="M1014" s="56" t="s">
        <v>44</v>
      </c>
    </row>
    <row r="1015" spans="1:13" x14ac:dyDescent="0.25">
      <c r="A1015" s="85">
        <v>41132</v>
      </c>
      <c r="B1015" s="1">
        <v>0.81991898148148146</v>
      </c>
      <c r="C1015" s="91">
        <f t="shared" si="79"/>
        <v>41132.819918981484</v>
      </c>
      <c r="D1015" s="56" t="s">
        <v>16</v>
      </c>
      <c r="E1015" s="82">
        <v>1</v>
      </c>
      <c r="F1015" s="82">
        <v>3.71</v>
      </c>
      <c r="G1015" s="82">
        <v>70.8</v>
      </c>
      <c r="H1015" s="56">
        <v>1</v>
      </c>
      <c r="I1015" s="56">
        <v>2</v>
      </c>
      <c r="J1015" s="56">
        <f>VLOOKUP(I1015,'Stratification Schemes'!$J$2:$L$3,2,TRUE)</f>
        <v>9.59</v>
      </c>
      <c r="K1015" s="56">
        <f>VLOOKUP(I1015,'Stratification Schemes'!$J$2:$L$3,3,TRUE)</f>
        <v>10.42</v>
      </c>
      <c r="L1015" s="56">
        <f t="shared" si="80"/>
        <v>2</v>
      </c>
      <c r="M1015" s="56" t="s">
        <v>44</v>
      </c>
    </row>
    <row r="1016" spans="1:13" x14ac:dyDescent="0.25">
      <c r="A1016" s="85">
        <v>41132</v>
      </c>
      <c r="B1016" s="1">
        <v>0.83791666666666664</v>
      </c>
      <c r="C1016" s="91">
        <f t="shared" si="79"/>
        <v>41132.837916666664</v>
      </c>
      <c r="D1016" s="56" t="s">
        <v>16</v>
      </c>
      <c r="E1016" s="82">
        <v>1</v>
      </c>
      <c r="F1016" s="82">
        <v>2.06</v>
      </c>
      <c r="G1016" s="82">
        <v>86.5</v>
      </c>
      <c r="H1016" s="56">
        <v>1</v>
      </c>
      <c r="I1016" s="56">
        <v>2</v>
      </c>
      <c r="J1016" s="56">
        <f>VLOOKUP(I1016,'Stratification Schemes'!$J$2:$L$3,2,TRUE)</f>
        <v>9.59</v>
      </c>
      <c r="K1016" s="56">
        <f>VLOOKUP(I1016,'Stratification Schemes'!$J$2:$L$3,3,TRUE)</f>
        <v>10.42</v>
      </c>
      <c r="L1016" s="56">
        <f t="shared" si="80"/>
        <v>2</v>
      </c>
      <c r="M1016" s="56" t="s">
        <v>44</v>
      </c>
    </row>
    <row r="1017" spans="1:13" x14ac:dyDescent="0.25">
      <c r="A1017" s="85">
        <v>41132</v>
      </c>
      <c r="B1017" s="1">
        <v>0.83944444444444455</v>
      </c>
      <c r="C1017" s="91">
        <f t="shared" si="79"/>
        <v>41132.839444444442</v>
      </c>
      <c r="D1017" s="56" t="s">
        <v>16</v>
      </c>
      <c r="E1017" s="82">
        <v>1</v>
      </c>
      <c r="F1017" s="82">
        <v>2.5099999999999998</v>
      </c>
      <c r="G1017" s="82">
        <v>80.400000000000006</v>
      </c>
      <c r="H1017" s="56">
        <v>1</v>
      </c>
      <c r="I1017" s="56">
        <v>2</v>
      </c>
      <c r="J1017" s="56">
        <f>VLOOKUP(I1017,'Stratification Schemes'!$J$2:$L$3,2,TRUE)</f>
        <v>9.59</v>
      </c>
      <c r="K1017" s="56">
        <f>VLOOKUP(I1017,'Stratification Schemes'!$J$2:$L$3,3,TRUE)</f>
        <v>10.42</v>
      </c>
      <c r="L1017" s="56">
        <f t="shared" si="80"/>
        <v>2</v>
      </c>
      <c r="M1017" s="56" t="s">
        <v>44</v>
      </c>
    </row>
    <row r="1018" spans="1:13" x14ac:dyDescent="0.25">
      <c r="A1018" s="85">
        <v>41132</v>
      </c>
      <c r="B1018" s="1">
        <v>0.83964120370370365</v>
      </c>
      <c r="C1018" s="91">
        <f t="shared" si="79"/>
        <v>41132.839641203704</v>
      </c>
      <c r="D1018" s="56" t="s">
        <v>16</v>
      </c>
      <c r="E1018" s="82">
        <v>1</v>
      </c>
      <c r="F1018" s="82">
        <v>2.46</v>
      </c>
      <c r="G1018" s="82">
        <v>74.099999999999994</v>
      </c>
      <c r="H1018" s="56">
        <v>1</v>
      </c>
      <c r="I1018" s="56">
        <v>2</v>
      </c>
      <c r="J1018" s="56">
        <f>VLOOKUP(I1018,'Stratification Schemes'!$J$2:$L$3,2,TRUE)</f>
        <v>9.59</v>
      </c>
      <c r="K1018" s="56">
        <f>VLOOKUP(I1018,'Stratification Schemes'!$J$2:$L$3,3,TRUE)</f>
        <v>10.42</v>
      </c>
      <c r="L1018" s="56">
        <f t="shared" si="80"/>
        <v>2</v>
      </c>
      <c r="M1018" s="56" t="s">
        <v>44</v>
      </c>
    </row>
    <row r="1019" spans="1:13" x14ac:dyDescent="0.25">
      <c r="A1019" s="85">
        <v>41132</v>
      </c>
      <c r="B1019" s="1">
        <v>0.8402546296296296</v>
      </c>
      <c r="C1019" s="91">
        <f t="shared" si="79"/>
        <v>41132.840254629627</v>
      </c>
      <c r="D1019" s="56" t="s">
        <v>16</v>
      </c>
      <c r="E1019" s="82">
        <v>1</v>
      </c>
      <c r="F1019" s="82">
        <v>1.95</v>
      </c>
      <c r="G1019" s="82">
        <v>56.8</v>
      </c>
      <c r="H1019" s="56">
        <v>1</v>
      </c>
      <c r="I1019" s="56">
        <v>2</v>
      </c>
      <c r="J1019" s="56">
        <f>VLOOKUP(I1019,'Stratification Schemes'!$J$2:$L$3,2,TRUE)</f>
        <v>9.59</v>
      </c>
      <c r="K1019" s="56">
        <f>VLOOKUP(I1019,'Stratification Schemes'!$J$2:$L$3,3,TRUE)</f>
        <v>10.42</v>
      </c>
      <c r="L1019" s="56">
        <f t="shared" si="80"/>
        <v>2</v>
      </c>
      <c r="M1019" s="56" t="s">
        <v>44</v>
      </c>
    </row>
    <row r="1020" spans="1:13" x14ac:dyDescent="0.25">
      <c r="A1020" s="85">
        <v>41132</v>
      </c>
      <c r="B1020" s="1">
        <v>0.86015046296296294</v>
      </c>
      <c r="C1020" s="91">
        <f t="shared" si="79"/>
        <v>41132.860150462962</v>
      </c>
      <c r="D1020" s="56" t="s">
        <v>16</v>
      </c>
      <c r="E1020" s="82">
        <v>1</v>
      </c>
      <c r="F1020" s="82">
        <v>3.63</v>
      </c>
      <c r="G1020" s="82">
        <v>77.2</v>
      </c>
      <c r="H1020" s="56">
        <v>1</v>
      </c>
      <c r="I1020" s="56">
        <v>2</v>
      </c>
      <c r="J1020" s="56">
        <f>VLOOKUP(I1020,'Stratification Schemes'!$J$2:$L$3,2,TRUE)</f>
        <v>9.59</v>
      </c>
      <c r="K1020" s="56">
        <f>VLOOKUP(I1020,'Stratification Schemes'!$J$2:$L$3,3,TRUE)</f>
        <v>10.42</v>
      </c>
      <c r="L1020" s="56">
        <f t="shared" si="80"/>
        <v>2</v>
      </c>
      <c r="M1020" s="56" t="s">
        <v>44</v>
      </c>
    </row>
    <row r="1021" spans="1:13" x14ac:dyDescent="0.25">
      <c r="A1021" s="85">
        <v>41132</v>
      </c>
      <c r="B1021" s="1">
        <v>0.88462962962962965</v>
      </c>
      <c r="C1021" s="91">
        <f t="shared" si="79"/>
        <v>41132.884629629632</v>
      </c>
      <c r="D1021" s="56" t="s">
        <v>16</v>
      </c>
      <c r="E1021" s="82">
        <v>1</v>
      </c>
      <c r="F1021" s="82">
        <v>4.03</v>
      </c>
      <c r="G1021" s="82">
        <v>78.599999999999994</v>
      </c>
      <c r="H1021" s="56">
        <v>1</v>
      </c>
      <c r="I1021" s="56">
        <v>2</v>
      </c>
      <c r="J1021" s="56">
        <f>VLOOKUP(I1021,'Stratification Schemes'!$J$2:$L$3,2,TRUE)</f>
        <v>9.59</v>
      </c>
      <c r="K1021" s="56">
        <f>VLOOKUP(I1021,'Stratification Schemes'!$J$2:$L$3,3,TRUE)</f>
        <v>10.42</v>
      </c>
      <c r="L1021" s="56">
        <f t="shared" si="80"/>
        <v>2</v>
      </c>
      <c r="M1021" s="56" t="s">
        <v>44</v>
      </c>
    </row>
    <row r="1022" spans="1:13" x14ac:dyDescent="0.25">
      <c r="A1022" s="85">
        <v>41132</v>
      </c>
      <c r="B1022" s="1">
        <v>0.90277777777777779</v>
      </c>
      <c r="C1022" s="91">
        <f t="shared" si="79"/>
        <v>41132.902777777781</v>
      </c>
      <c r="D1022" s="56" t="s">
        <v>16</v>
      </c>
      <c r="E1022" s="82">
        <v>1</v>
      </c>
      <c r="F1022" s="82">
        <v>1.9</v>
      </c>
      <c r="G1022" s="82">
        <v>86.2</v>
      </c>
      <c r="H1022" s="56">
        <v>1</v>
      </c>
      <c r="I1022" s="56">
        <v>2</v>
      </c>
      <c r="J1022" s="56">
        <f>VLOOKUP(I1022,'Stratification Schemes'!$J$2:$L$3,2,TRUE)</f>
        <v>9.59</v>
      </c>
      <c r="K1022" s="56">
        <f>VLOOKUP(I1022,'Stratification Schemes'!$J$2:$L$3,3,TRUE)</f>
        <v>10.42</v>
      </c>
      <c r="L1022" s="56">
        <f t="shared" si="80"/>
        <v>2</v>
      </c>
      <c r="M1022" s="56" t="s">
        <v>44</v>
      </c>
    </row>
    <row r="1023" spans="1:13" x14ac:dyDescent="0.25">
      <c r="A1023" s="85">
        <v>41132</v>
      </c>
      <c r="B1023" s="1">
        <v>0.92143518518518519</v>
      </c>
      <c r="C1023" s="91">
        <f t="shared" si="79"/>
        <v>41132.921435185184</v>
      </c>
      <c r="D1023" s="56" t="s">
        <v>16</v>
      </c>
      <c r="E1023" s="82">
        <v>1</v>
      </c>
      <c r="F1023" s="82">
        <v>2.21</v>
      </c>
      <c r="G1023" s="82">
        <v>94.7</v>
      </c>
      <c r="H1023" s="56">
        <v>1</v>
      </c>
      <c r="I1023" s="56">
        <v>2</v>
      </c>
      <c r="J1023" s="56">
        <f>VLOOKUP(I1023,'Stratification Schemes'!$J$2:$L$3,2,TRUE)</f>
        <v>9.59</v>
      </c>
      <c r="K1023" s="56">
        <f>VLOOKUP(I1023,'Stratification Schemes'!$J$2:$L$3,3,TRUE)</f>
        <v>10.42</v>
      </c>
      <c r="L1023" s="56">
        <f t="shared" si="80"/>
        <v>2</v>
      </c>
      <c r="M1023" s="56" t="s">
        <v>44</v>
      </c>
    </row>
    <row r="1024" spans="1:13" x14ac:dyDescent="0.25">
      <c r="A1024" s="85">
        <v>41132</v>
      </c>
      <c r="B1024" s="1">
        <v>0.92210648148148155</v>
      </c>
      <c r="C1024" s="91">
        <f t="shared" si="79"/>
        <v>41132.922106481485</v>
      </c>
      <c r="D1024" s="56" t="s">
        <v>16</v>
      </c>
      <c r="E1024" s="82">
        <v>1</v>
      </c>
      <c r="F1024" s="82">
        <v>2.5</v>
      </c>
      <c r="G1024" s="82">
        <v>84.5</v>
      </c>
      <c r="H1024" s="56">
        <v>1</v>
      </c>
      <c r="I1024" s="56">
        <v>2</v>
      </c>
      <c r="J1024" s="56">
        <f>VLOOKUP(I1024,'Stratification Schemes'!$J$2:$L$3,2,TRUE)</f>
        <v>9.59</v>
      </c>
      <c r="K1024" s="56">
        <f>VLOOKUP(I1024,'Stratification Schemes'!$J$2:$L$3,3,TRUE)</f>
        <v>10.42</v>
      </c>
      <c r="L1024" s="56">
        <f t="shared" si="80"/>
        <v>2</v>
      </c>
      <c r="M1024" s="56" t="s">
        <v>44</v>
      </c>
    </row>
    <row r="1025" spans="1:13" x14ac:dyDescent="0.25">
      <c r="A1025" s="85">
        <v>41132</v>
      </c>
      <c r="B1025" s="1">
        <v>0.9459953703703704</v>
      </c>
      <c r="C1025" s="91">
        <f t="shared" si="79"/>
        <v>41132.94599537037</v>
      </c>
      <c r="D1025" s="56" t="s">
        <v>16</v>
      </c>
      <c r="E1025" s="82">
        <v>1</v>
      </c>
      <c r="F1025" s="82">
        <v>2.08</v>
      </c>
      <c r="G1025" s="82">
        <v>64.900000000000006</v>
      </c>
      <c r="H1025" s="56">
        <v>1</v>
      </c>
      <c r="I1025" s="56">
        <v>2</v>
      </c>
      <c r="J1025" s="56">
        <f>VLOOKUP(I1025,'Stratification Schemes'!$J$2:$L$3,2,TRUE)</f>
        <v>9.59</v>
      </c>
      <c r="K1025" s="56">
        <f>VLOOKUP(I1025,'Stratification Schemes'!$J$2:$L$3,3,TRUE)</f>
        <v>10.42</v>
      </c>
      <c r="L1025" s="56">
        <f t="shared" si="80"/>
        <v>2</v>
      </c>
      <c r="M1025" s="56" t="s">
        <v>44</v>
      </c>
    </row>
    <row r="1026" spans="1:13" x14ac:dyDescent="0.25">
      <c r="A1026" s="85">
        <v>41132</v>
      </c>
      <c r="B1026" s="1">
        <v>0.96221064814814816</v>
      </c>
      <c r="C1026" s="91">
        <f t="shared" si="79"/>
        <v>41132.962210648147</v>
      </c>
      <c r="D1026" s="56" t="s">
        <v>16</v>
      </c>
      <c r="E1026" s="82">
        <v>1</v>
      </c>
      <c r="F1026" s="82">
        <v>1.97</v>
      </c>
      <c r="G1026" s="82">
        <v>85.2</v>
      </c>
      <c r="H1026" s="56">
        <v>1</v>
      </c>
      <c r="I1026" s="56">
        <v>2</v>
      </c>
      <c r="J1026" s="56">
        <f>VLOOKUP(I1026,'Stratification Schemes'!$J$2:$L$3,2,TRUE)</f>
        <v>9.59</v>
      </c>
      <c r="K1026" s="56">
        <f>VLOOKUP(I1026,'Stratification Schemes'!$J$2:$L$3,3,TRUE)</f>
        <v>10.42</v>
      </c>
      <c r="L1026" s="56">
        <f t="shared" si="80"/>
        <v>2</v>
      </c>
      <c r="M1026" s="56" t="s">
        <v>44</v>
      </c>
    </row>
    <row r="1027" spans="1:13" x14ac:dyDescent="0.25">
      <c r="A1027" s="85">
        <v>41132</v>
      </c>
      <c r="B1027" s="1">
        <v>0.98327546296296298</v>
      </c>
      <c r="C1027" s="91">
        <f t="shared" si="79"/>
        <v>41132.983275462961</v>
      </c>
      <c r="D1027" s="56" t="s">
        <v>16</v>
      </c>
      <c r="E1027" s="82">
        <v>1</v>
      </c>
      <c r="F1027" s="82">
        <v>2.4700000000000002</v>
      </c>
      <c r="G1027" s="82">
        <v>95.5</v>
      </c>
      <c r="H1027" s="56">
        <v>1</v>
      </c>
      <c r="I1027" s="56">
        <v>2</v>
      </c>
      <c r="J1027" s="56">
        <f>VLOOKUP(I1027,'Stratification Schemes'!$J$2:$L$3,2,TRUE)</f>
        <v>9.59</v>
      </c>
      <c r="K1027" s="56">
        <f>VLOOKUP(I1027,'Stratification Schemes'!$J$2:$L$3,3,TRUE)</f>
        <v>10.42</v>
      </c>
      <c r="L1027" s="56">
        <f t="shared" si="80"/>
        <v>2</v>
      </c>
      <c r="M1027" s="56" t="s">
        <v>44</v>
      </c>
    </row>
    <row r="1028" spans="1:13" x14ac:dyDescent="0.25">
      <c r="A1028" s="85">
        <v>41133</v>
      </c>
      <c r="B1028" s="1">
        <v>3.5648148148148154E-3</v>
      </c>
      <c r="C1028" s="91">
        <f t="shared" ref="C1028:C1062" si="81">B1028+A1028</f>
        <v>41133.003564814811</v>
      </c>
      <c r="D1028" s="56" t="s">
        <v>16</v>
      </c>
      <c r="E1028" s="82">
        <v>1</v>
      </c>
      <c r="F1028" s="82">
        <v>3.72</v>
      </c>
      <c r="G1028" s="82">
        <v>75.3</v>
      </c>
      <c r="H1028" s="56">
        <v>1</v>
      </c>
      <c r="I1028" s="56">
        <v>2</v>
      </c>
      <c r="J1028" s="56">
        <f>VLOOKUP(I1028,'Stratification Schemes'!$J$2:$L$3,2,TRUE)</f>
        <v>9.59</v>
      </c>
      <c r="K1028" s="56">
        <f>VLOOKUP(I1028,'Stratification Schemes'!$J$2:$L$3,3,TRUE)</f>
        <v>10.42</v>
      </c>
      <c r="L1028" s="56">
        <f t="shared" ref="L1028:L1062" si="82">IF(AND(F1028&gt;J1028,F1028&lt;K1028),1*E1028,2*E1028)</f>
        <v>2</v>
      </c>
      <c r="M1028" s="56" t="s">
        <v>44</v>
      </c>
    </row>
    <row r="1029" spans="1:13" x14ac:dyDescent="0.25">
      <c r="A1029" s="85">
        <v>41133</v>
      </c>
      <c r="B1029" s="1">
        <v>2.3101851851851849E-2</v>
      </c>
      <c r="C1029" s="91">
        <f t="shared" si="81"/>
        <v>41133.023101851853</v>
      </c>
      <c r="D1029" s="56" t="s">
        <v>16</v>
      </c>
      <c r="E1029" s="82">
        <v>1</v>
      </c>
      <c r="F1029" s="82">
        <v>2.71</v>
      </c>
      <c r="G1029" s="82">
        <v>105.7</v>
      </c>
      <c r="H1029" s="56">
        <v>1</v>
      </c>
      <c r="I1029" s="56">
        <v>2</v>
      </c>
      <c r="J1029" s="56">
        <f>VLOOKUP(I1029,'Stratification Schemes'!$J$2:$L$3,2,TRUE)</f>
        <v>9.59</v>
      </c>
      <c r="K1029" s="56">
        <f>VLOOKUP(I1029,'Stratification Schemes'!$J$2:$L$3,3,TRUE)</f>
        <v>10.42</v>
      </c>
      <c r="L1029" s="56">
        <f t="shared" si="82"/>
        <v>2</v>
      </c>
      <c r="M1029" s="56" t="s">
        <v>44</v>
      </c>
    </row>
    <row r="1030" spans="1:13" x14ac:dyDescent="0.25">
      <c r="A1030" s="85">
        <v>41133</v>
      </c>
      <c r="B1030" s="1">
        <v>4.704861111111111E-2</v>
      </c>
      <c r="C1030" s="91">
        <f t="shared" si="81"/>
        <v>41133.047048611108</v>
      </c>
      <c r="D1030" s="56" t="s">
        <v>16</v>
      </c>
      <c r="E1030" s="82">
        <v>1</v>
      </c>
      <c r="F1030" s="82">
        <v>4.84</v>
      </c>
      <c r="G1030" s="82">
        <v>82.2</v>
      </c>
      <c r="H1030" s="56">
        <v>1</v>
      </c>
      <c r="I1030" s="56">
        <v>2</v>
      </c>
      <c r="J1030" s="56">
        <f>VLOOKUP(I1030,'Stratification Schemes'!$J$2:$L$3,2,TRUE)</f>
        <v>9.59</v>
      </c>
      <c r="K1030" s="56">
        <f>VLOOKUP(I1030,'Stratification Schemes'!$J$2:$L$3,3,TRUE)</f>
        <v>10.42</v>
      </c>
      <c r="L1030" s="56">
        <f t="shared" si="82"/>
        <v>2</v>
      </c>
      <c r="M1030" s="56" t="s">
        <v>44</v>
      </c>
    </row>
    <row r="1031" spans="1:13" x14ac:dyDescent="0.25">
      <c r="A1031" s="85">
        <v>41133</v>
      </c>
      <c r="B1031" s="1">
        <v>4.7523148148148148E-2</v>
      </c>
      <c r="C1031" s="91">
        <f t="shared" si="81"/>
        <v>41133.047523148147</v>
      </c>
      <c r="D1031" s="56" t="s">
        <v>16</v>
      </c>
      <c r="E1031" s="82">
        <v>1</v>
      </c>
      <c r="F1031" s="82">
        <v>4.01</v>
      </c>
      <c r="G1031" s="82">
        <v>72.5</v>
      </c>
      <c r="H1031" s="56">
        <v>1</v>
      </c>
      <c r="I1031" s="56">
        <v>2</v>
      </c>
      <c r="J1031" s="56">
        <f>VLOOKUP(I1031,'Stratification Schemes'!$J$2:$L$3,2,TRUE)</f>
        <v>9.59</v>
      </c>
      <c r="K1031" s="56">
        <f>VLOOKUP(I1031,'Stratification Schemes'!$J$2:$L$3,3,TRUE)</f>
        <v>10.42</v>
      </c>
      <c r="L1031" s="56">
        <f t="shared" si="82"/>
        <v>2</v>
      </c>
      <c r="M1031" s="56" t="s">
        <v>44</v>
      </c>
    </row>
    <row r="1032" spans="1:13" x14ac:dyDescent="0.25">
      <c r="A1032" s="85">
        <v>41133</v>
      </c>
      <c r="B1032" s="1">
        <v>9.0983796296296285E-2</v>
      </c>
      <c r="C1032" s="91">
        <f t="shared" si="81"/>
        <v>41133.090983796297</v>
      </c>
      <c r="D1032" s="56" t="s">
        <v>16</v>
      </c>
      <c r="E1032" s="82">
        <v>1</v>
      </c>
      <c r="F1032" s="82">
        <v>7.7</v>
      </c>
      <c r="G1032" s="82">
        <v>71.7</v>
      </c>
      <c r="H1032" s="56">
        <v>1</v>
      </c>
      <c r="I1032" s="56">
        <v>2</v>
      </c>
      <c r="J1032" s="56">
        <f>VLOOKUP(I1032,'Stratification Schemes'!$J$2:$L$3,2,TRUE)</f>
        <v>9.59</v>
      </c>
      <c r="K1032" s="56">
        <f>VLOOKUP(I1032,'Stratification Schemes'!$J$2:$L$3,3,TRUE)</f>
        <v>10.42</v>
      </c>
      <c r="L1032" s="56">
        <f t="shared" si="82"/>
        <v>2</v>
      </c>
      <c r="M1032" s="56" t="s">
        <v>44</v>
      </c>
    </row>
    <row r="1033" spans="1:13" x14ac:dyDescent="0.25">
      <c r="A1033" s="85">
        <v>41133</v>
      </c>
      <c r="B1033" s="1">
        <v>0.14894675925925926</v>
      </c>
      <c r="C1033" s="91">
        <f t="shared" si="81"/>
        <v>41133.148946759262</v>
      </c>
      <c r="D1033" s="56" t="s">
        <v>16</v>
      </c>
      <c r="E1033" s="82">
        <v>1</v>
      </c>
      <c r="F1033" s="82">
        <v>2.5299999999999998</v>
      </c>
      <c r="G1033" s="82">
        <v>89.3</v>
      </c>
      <c r="H1033" s="56">
        <v>1</v>
      </c>
      <c r="I1033" s="56">
        <v>2</v>
      </c>
      <c r="J1033" s="56">
        <f>VLOOKUP(I1033,'Stratification Schemes'!$J$2:$L$3,2,TRUE)</f>
        <v>9.59</v>
      </c>
      <c r="K1033" s="56">
        <f>VLOOKUP(I1033,'Stratification Schemes'!$J$2:$L$3,3,TRUE)</f>
        <v>10.42</v>
      </c>
      <c r="L1033" s="56">
        <f t="shared" si="82"/>
        <v>2</v>
      </c>
      <c r="M1033" s="56" t="s">
        <v>44</v>
      </c>
    </row>
    <row r="1034" spans="1:13" x14ac:dyDescent="0.25">
      <c r="A1034" s="85">
        <v>41133</v>
      </c>
      <c r="B1034" s="1">
        <v>0.1549884259259259</v>
      </c>
      <c r="C1034" s="91">
        <f t="shared" si="81"/>
        <v>41133.154988425929</v>
      </c>
      <c r="D1034" s="56" t="s">
        <v>16</v>
      </c>
      <c r="E1034" s="82">
        <v>1</v>
      </c>
      <c r="F1034" s="82">
        <v>1.76</v>
      </c>
      <c r="G1034" s="82">
        <v>86.9</v>
      </c>
      <c r="H1034" s="56">
        <v>1</v>
      </c>
      <c r="I1034" s="56">
        <v>2</v>
      </c>
      <c r="J1034" s="56">
        <f>VLOOKUP(I1034,'Stratification Schemes'!$J$2:$L$3,2,TRUE)</f>
        <v>9.59</v>
      </c>
      <c r="K1034" s="56">
        <f>VLOOKUP(I1034,'Stratification Schemes'!$J$2:$L$3,3,TRUE)</f>
        <v>10.42</v>
      </c>
      <c r="L1034" s="56">
        <f t="shared" si="82"/>
        <v>2</v>
      </c>
      <c r="M1034" s="56" t="s">
        <v>44</v>
      </c>
    </row>
    <row r="1035" spans="1:13" x14ac:dyDescent="0.25">
      <c r="A1035" s="85">
        <v>41133</v>
      </c>
      <c r="B1035" s="1">
        <v>0.17310185185185187</v>
      </c>
      <c r="C1035" s="91">
        <f t="shared" si="81"/>
        <v>41133.173101851855</v>
      </c>
      <c r="D1035" s="56" t="s">
        <v>16</v>
      </c>
      <c r="E1035" s="82">
        <v>1</v>
      </c>
      <c r="F1035" s="82">
        <v>3.06</v>
      </c>
      <c r="G1035" s="82">
        <v>86.7</v>
      </c>
      <c r="H1035" s="56">
        <v>1</v>
      </c>
      <c r="I1035" s="56">
        <v>2</v>
      </c>
      <c r="J1035" s="56">
        <f>VLOOKUP(I1035,'Stratification Schemes'!$J$2:$L$3,2,TRUE)</f>
        <v>9.59</v>
      </c>
      <c r="K1035" s="56">
        <f>VLOOKUP(I1035,'Stratification Schemes'!$J$2:$L$3,3,TRUE)</f>
        <v>10.42</v>
      </c>
      <c r="L1035" s="56">
        <f t="shared" si="82"/>
        <v>2</v>
      </c>
      <c r="M1035" s="56" t="s">
        <v>44</v>
      </c>
    </row>
    <row r="1036" spans="1:13" x14ac:dyDescent="0.25">
      <c r="A1036" s="85">
        <v>41133</v>
      </c>
      <c r="B1036" s="1">
        <v>0.19341435185185185</v>
      </c>
      <c r="C1036" s="91">
        <f t="shared" si="81"/>
        <v>41133.193414351852</v>
      </c>
      <c r="D1036" s="56" t="s">
        <v>16</v>
      </c>
      <c r="E1036" s="82">
        <v>1</v>
      </c>
      <c r="F1036" s="82">
        <v>1.37</v>
      </c>
      <c r="G1036" s="82">
        <v>72</v>
      </c>
      <c r="H1036" s="56">
        <v>1</v>
      </c>
      <c r="I1036" s="56">
        <v>2</v>
      </c>
      <c r="J1036" s="56">
        <f>VLOOKUP(I1036,'Stratification Schemes'!$J$2:$L$3,2,TRUE)</f>
        <v>9.59</v>
      </c>
      <c r="K1036" s="56">
        <f>VLOOKUP(I1036,'Stratification Schemes'!$J$2:$L$3,3,TRUE)</f>
        <v>10.42</v>
      </c>
      <c r="L1036" s="56">
        <f t="shared" si="82"/>
        <v>2</v>
      </c>
      <c r="M1036" s="56" t="s">
        <v>44</v>
      </c>
    </row>
    <row r="1037" spans="1:13" x14ac:dyDescent="0.25">
      <c r="A1037" s="85">
        <v>41133</v>
      </c>
      <c r="B1037" s="1">
        <v>0.25261574074074072</v>
      </c>
      <c r="C1037" s="91">
        <f t="shared" si="81"/>
        <v>41133.252615740741</v>
      </c>
      <c r="D1037" s="56" t="s">
        <v>16</v>
      </c>
      <c r="E1037" s="82">
        <v>1</v>
      </c>
      <c r="F1037" s="82">
        <v>2.69</v>
      </c>
      <c r="G1037" s="82">
        <v>80.099999999999994</v>
      </c>
      <c r="H1037" s="56">
        <v>1</v>
      </c>
      <c r="I1037" s="56">
        <v>2</v>
      </c>
      <c r="J1037" s="56">
        <f>VLOOKUP(I1037,'Stratification Schemes'!$J$2:$L$3,2,TRUE)</f>
        <v>9.59</v>
      </c>
      <c r="K1037" s="56">
        <f>VLOOKUP(I1037,'Stratification Schemes'!$J$2:$L$3,3,TRUE)</f>
        <v>10.42</v>
      </c>
      <c r="L1037" s="56">
        <f t="shared" si="82"/>
        <v>2</v>
      </c>
      <c r="M1037" s="56" t="s">
        <v>44</v>
      </c>
    </row>
    <row r="1038" spans="1:13" x14ac:dyDescent="0.25">
      <c r="A1038" s="85">
        <v>41133</v>
      </c>
      <c r="B1038" s="1">
        <v>0.31324074074074076</v>
      </c>
      <c r="C1038" s="91">
        <f t="shared" si="81"/>
        <v>41133.313240740739</v>
      </c>
      <c r="D1038" s="56" t="s">
        <v>16</v>
      </c>
      <c r="E1038" s="82">
        <v>1</v>
      </c>
      <c r="F1038" s="82">
        <v>2.66</v>
      </c>
      <c r="G1038" s="82">
        <v>103.9</v>
      </c>
      <c r="H1038" s="56">
        <v>1</v>
      </c>
      <c r="I1038" s="56">
        <v>2</v>
      </c>
      <c r="J1038" s="56">
        <f>VLOOKUP(I1038,'Stratification Schemes'!$J$2:$L$3,2,TRUE)</f>
        <v>9.59</v>
      </c>
      <c r="K1038" s="56">
        <f>VLOOKUP(I1038,'Stratification Schemes'!$J$2:$L$3,3,TRUE)</f>
        <v>10.42</v>
      </c>
      <c r="L1038" s="56">
        <f t="shared" si="82"/>
        <v>2</v>
      </c>
      <c r="M1038" s="56" t="s">
        <v>44</v>
      </c>
    </row>
    <row r="1039" spans="1:13" x14ac:dyDescent="0.25">
      <c r="A1039" s="85">
        <v>41133</v>
      </c>
      <c r="B1039" s="1">
        <v>0.3162847222222222</v>
      </c>
      <c r="C1039" s="91">
        <f t="shared" si="81"/>
        <v>41133.316284722219</v>
      </c>
      <c r="D1039" s="56" t="s">
        <v>16</v>
      </c>
      <c r="E1039" s="82">
        <v>1</v>
      </c>
      <c r="F1039" s="82">
        <v>2.4900000000000002</v>
      </c>
      <c r="G1039" s="82">
        <v>68.900000000000006</v>
      </c>
      <c r="H1039" s="56">
        <v>1</v>
      </c>
      <c r="I1039" s="56">
        <v>2</v>
      </c>
      <c r="J1039" s="56">
        <f>VLOOKUP(I1039,'Stratification Schemes'!$J$2:$L$3,2,TRUE)</f>
        <v>9.59</v>
      </c>
      <c r="K1039" s="56">
        <f>VLOOKUP(I1039,'Stratification Schemes'!$J$2:$L$3,3,TRUE)</f>
        <v>10.42</v>
      </c>
      <c r="L1039" s="56">
        <f t="shared" si="82"/>
        <v>2</v>
      </c>
      <c r="M1039" s="56" t="s">
        <v>44</v>
      </c>
    </row>
    <row r="1040" spans="1:13" x14ac:dyDescent="0.25">
      <c r="A1040" s="85">
        <v>41133</v>
      </c>
      <c r="B1040" s="1">
        <v>0.3379861111111111</v>
      </c>
      <c r="C1040" s="91">
        <f t="shared" si="81"/>
        <v>41133.33798611111</v>
      </c>
      <c r="D1040" s="56" t="s">
        <v>16</v>
      </c>
      <c r="E1040" s="82">
        <v>1</v>
      </c>
      <c r="F1040" s="82">
        <v>2.38</v>
      </c>
      <c r="G1040" s="82">
        <v>97.9</v>
      </c>
      <c r="H1040" s="56">
        <v>1</v>
      </c>
      <c r="I1040" s="56">
        <v>2</v>
      </c>
      <c r="J1040" s="56">
        <f>VLOOKUP(I1040,'Stratification Schemes'!$J$2:$L$3,2,TRUE)</f>
        <v>9.59</v>
      </c>
      <c r="K1040" s="56">
        <f>VLOOKUP(I1040,'Stratification Schemes'!$J$2:$L$3,3,TRUE)</f>
        <v>10.42</v>
      </c>
      <c r="L1040" s="56">
        <f t="shared" si="82"/>
        <v>2</v>
      </c>
      <c r="M1040" s="56" t="s">
        <v>44</v>
      </c>
    </row>
    <row r="1041" spans="1:13" x14ac:dyDescent="0.25">
      <c r="A1041" s="85">
        <v>41133</v>
      </c>
      <c r="B1041" s="1">
        <v>0.35693287037037041</v>
      </c>
      <c r="C1041" s="91">
        <f t="shared" si="81"/>
        <v>41133.356932870367</v>
      </c>
      <c r="D1041" s="56" t="s">
        <v>16</v>
      </c>
      <c r="E1041" s="82">
        <v>1</v>
      </c>
      <c r="F1041" s="82">
        <v>2.19</v>
      </c>
      <c r="G1041" s="82">
        <v>75.400000000000006</v>
      </c>
      <c r="H1041" s="56">
        <v>1</v>
      </c>
      <c r="I1041" s="56">
        <v>2</v>
      </c>
      <c r="J1041" s="56">
        <f>VLOOKUP(I1041,'Stratification Schemes'!$J$2:$L$3,2,TRUE)</f>
        <v>9.59</v>
      </c>
      <c r="K1041" s="56">
        <f>VLOOKUP(I1041,'Stratification Schemes'!$J$2:$L$3,3,TRUE)</f>
        <v>10.42</v>
      </c>
      <c r="L1041" s="56">
        <f t="shared" si="82"/>
        <v>2</v>
      </c>
      <c r="M1041" s="56" t="s">
        <v>44</v>
      </c>
    </row>
    <row r="1042" spans="1:13" x14ac:dyDescent="0.25">
      <c r="A1042" s="85">
        <v>41133</v>
      </c>
      <c r="B1042" s="1">
        <v>0.42413194444444446</v>
      </c>
      <c r="C1042" s="91">
        <f t="shared" si="81"/>
        <v>41133.424131944441</v>
      </c>
      <c r="D1042" s="56" t="s">
        <v>16</v>
      </c>
      <c r="E1042" s="82">
        <v>1</v>
      </c>
      <c r="F1042" s="82">
        <v>2.2400000000000002</v>
      </c>
      <c r="G1042" s="82">
        <v>103.6</v>
      </c>
      <c r="H1042" s="56">
        <v>1</v>
      </c>
      <c r="I1042" s="56">
        <v>2</v>
      </c>
      <c r="J1042" s="56">
        <f>VLOOKUP(I1042,'Stratification Schemes'!$J$2:$L$3,2,TRUE)</f>
        <v>9.59</v>
      </c>
      <c r="K1042" s="56">
        <f>VLOOKUP(I1042,'Stratification Schemes'!$J$2:$L$3,3,TRUE)</f>
        <v>10.42</v>
      </c>
      <c r="L1042" s="56">
        <f t="shared" si="82"/>
        <v>2</v>
      </c>
      <c r="M1042" s="56" t="s">
        <v>44</v>
      </c>
    </row>
    <row r="1043" spans="1:13" x14ac:dyDescent="0.25">
      <c r="A1043" s="85">
        <v>41133</v>
      </c>
      <c r="B1043" s="1">
        <v>0.42517361111111113</v>
      </c>
      <c r="C1043" s="91">
        <f t="shared" si="81"/>
        <v>41133.425173611111</v>
      </c>
      <c r="D1043" s="56" t="s">
        <v>16</v>
      </c>
      <c r="E1043" s="82">
        <v>1</v>
      </c>
      <c r="F1043" s="82">
        <v>2.52</v>
      </c>
      <c r="G1043" s="82">
        <v>77.3</v>
      </c>
      <c r="H1043" s="56">
        <v>1</v>
      </c>
      <c r="I1043" s="56">
        <v>2</v>
      </c>
      <c r="J1043" s="56">
        <f>VLOOKUP(I1043,'Stratification Schemes'!$J$2:$L$3,2,TRUE)</f>
        <v>9.59</v>
      </c>
      <c r="K1043" s="56">
        <f>VLOOKUP(I1043,'Stratification Schemes'!$J$2:$L$3,3,TRUE)</f>
        <v>10.42</v>
      </c>
      <c r="L1043" s="56">
        <f t="shared" si="82"/>
        <v>2</v>
      </c>
      <c r="M1043" s="56" t="s">
        <v>44</v>
      </c>
    </row>
    <row r="1044" spans="1:13" x14ac:dyDescent="0.25">
      <c r="A1044" s="85">
        <v>41133</v>
      </c>
      <c r="B1044" s="1">
        <v>0.50263888888888886</v>
      </c>
      <c r="C1044" s="91">
        <f t="shared" si="81"/>
        <v>41133.502638888887</v>
      </c>
      <c r="D1044" s="56" t="s">
        <v>16</v>
      </c>
      <c r="E1044" s="82">
        <v>1</v>
      </c>
      <c r="F1044" s="82">
        <v>3.67</v>
      </c>
      <c r="G1044" s="82">
        <v>89.6</v>
      </c>
      <c r="H1044" s="56">
        <v>1</v>
      </c>
      <c r="I1044" s="56">
        <v>2</v>
      </c>
      <c r="J1044" s="56">
        <f>VLOOKUP(I1044,'Stratification Schemes'!$J$2:$L$3,2,TRUE)</f>
        <v>9.59</v>
      </c>
      <c r="K1044" s="56">
        <f>VLOOKUP(I1044,'Stratification Schemes'!$J$2:$L$3,3,TRUE)</f>
        <v>10.42</v>
      </c>
      <c r="L1044" s="56">
        <f t="shared" si="82"/>
        <v>2</v>
      </c>
      <c r="M1044" s="56" t="s">
        <v>44</v>
      </c>
    </row>
    <row r="1045" spans="1:13" x14ac:dyDescent="0.25">
      <c r="A1045" s="85">
        <v>41133</v>
      </c>
      <c r="B1045" s="1">
        <v>0.58755787037037044</v>
      </c>
      <c r="C1045" s="91">
        <f t="shared" si="81"/>
        <v>41133.587557870371</v>
      </c>
      <c r="D1045" s="56" t="s">
        <v>16</v>
      </c>
      <c r="E1045" s="82">
        <v>1</v>
      </c>
      <c r="F1045" s="82">
        <v>1.49</v>
      </c>
      <c r="G1045" s="82">
        <v>84.2</v>
      </c>
      <c r="H1045" s="56">
        <v>1</v>
      </c>
      <c r="I1045" s="56">
        <v>2</v>
      </c>
      <c r="J1045" s="56">
        <f>VLOOKUP(I1045,'Stratification Schemes'!$J$2:$L$3,2,TRUE)</f>
        <v>9.59</v>
      </c>
      <c r="K1045" s="56">
        <f>VLOOKUP(I1045,'Stratification Schemes'!$J$2:$L$3,3,TRUE)</f>
        <v>10.42</v>
      </c>
      <c r="L1045" s="56">
        <f t="shared" si="82"/>
        <v>2</v>
      </c>
      <c r="M1045" s="56" t="s">
        <v>44</v>
      </c>
    </row>
    <row r="1046" spans="1:13" x14ac:dyDescent="0.25">
      <c r="A1046" s="85">
        <v>41133</v>
      </c>
      <c r="B1046" s="1">
        <v>0.64792824074074074</v>
      </c>
      <c r="C1046" s="91">
        <f t="shared" si="81"/>
        <v>41133.647928240738</v>
      </c>
      <c r="D1046" s="56" t="s">
        <v>16</v>
      </c>
      <c r="E1046" s="82">
        <v>1</v>
      </c>
      <c r="F1046" s="82">
        <v>2.87</v>
      </c>
      <c r="G1046" s="82">
        <v>75.599999999999994</v>
      </c>
      <c r="H1046" s="56">
        <v>1</v>
      </c>
      <c r="I1046" s="56">
        <v>2</v>
      </c>
      <c r="J1046" s="56">
        <f>VLOOKUP(I1046,'Stratification Schemes'!$J$2:$L$3,2,TRUE)</f>
        <v>9.59</v>
      </c>
      <c r="K1046" s="56">
        <f>VLOOKUP(I1046,'Stratification Schemes'!$J$2:$L$3,3,TRUE)</f>
        <v>10.42</v>
      </c>
      <c r="L1046" s="56">
        <f t="shared" si="82"/>
        <v>2</v>
      </c>
      <c r="M1046" s="56" t="s">
        <v>44</v>
      </c>
    </row>
    <row r="1047" spans="1:13" x14ac:dyDescent="0.25">
      <c r="A1047" s="85">
        <v>41133</v>
      </c>
      <c r="B1047" s="1">
        <v>0.64981481481481485</v>
      </c>
      <c r="C1047" s="91">
        <f t="shared" si="81"/>
        <v>41133.649814814817</v>
      </c>
      <c r="D1047" s="56" t="s">
        <v>16</v>
      </c>
      <c r="E1047" s="82">
        <v>1</v>
      </c>
      <c r="F1047" s="82">
        <v>1.99</v>
      </c>
      <c r="G1047" s="82">
        <v>79.8</v>
      </c>
      <c r="H1047" s="56">
        <v>1</v>
      </c>
      <c r="I1047" s="56">
        <v>2</v>
      </c>
      <c r="J1047" s="56">
        <f>VLOOKUP(I1047,'Stratification Schemes'!$J$2:$L$3,2,TRUE)</f>
        <v>9.59</v>
      </c>
      <c r="K1047" s="56">
        <f>VLOOKUP(I1047,'Stratification Schemes'!$J$2:$L$3,3,TRUE)</f>
        <v>10.42</v>
      </c>
      <c r="L1047" s="56">
        <f t="shared" si="82"/>
        <v>2</v>
      </c>
      <c r="M1047" s="56" t="s">
        <v>44</v>
      </c>
    </row>
    <row r="1048" spans="1:13" x14ac:dyDescent="0.25">
      <c r="A1048" s="85">
        <v>41133</v>
      </c>
      <c r="B1048" s="1">
        <v>0.71070601851851845</v>
      </c>
      <c r="C1048" s="91">
        <f t="shared" si="81"/>
        <v>41133.710706018515</v>
      </c>
      <c r="D1048" s="56" t="s">
        <v>16</v>
      </c>
      <c r="E1048" s="82">
        <v>1</v>
      </c>
      <c r="F1048" s="82">
        <v>2.79</v>
      </c>
      <c r="G1048" s="82">
        <v>77.8</v>
      </c>
      <c r="H1048" s="56">
        <v>1</v>
      </c>
      <c r="I1048" s="56">
        <v>2</v>
      </c>
      <c r="J1048" s="56">
        <f>VLOOKUP(I1048,'Stratification Schemes'!$J$2:$L$3,2,TRUE)</f>
        <v>9.59</v>
      </c>
      <c r="K1048" s="56">
        <f>VLOOKUP(I1048,'Stratification Schemes'!$J$2:$L$3,3,TRUE)</f>
        <v>10.42</v>
      </c>
      <c r="L1048" s="56">
        <f t="shared" si="82"/>
        <v>2</v>
      </c>
      <c r="M1048" s="56" t="s">
        <v>44</v>
      </c>
    </row>
    <row r="1049" spans="1:13" x14ac:dyDescent="0.25">
      <c r="A1049" s="85">
        <v>41133</v>
      </c>
      <c r="B1049" s="1">
        <v>0.73560185185185178</v>
      </c>
      <c r="C1049" s="91">
        <f t="shared" si="81"/>
        <v>41133.735601851855</v>
      </c>
      <c r="D1049" s="56" t="s">
        <v>16</v>
      </c>
      <c r="E1049" s="82">
        <v>1</v>
      </c>
      <c r="F1049" s="82">
        <v>5.39</v>
      </c>
      <c r="G1049" s="82">
        <v>57.6</v>
      </c>
      <c r="H1049" s="56">
        <v>1</v>
      </c>
      <c r="I1049" s="56">
        <v>2</v>
      </c>
      <c r="J1049" s="56">
        <f>VLOOKUP(I1049,'Stratification Schemes'!$J$2:$L$3,2,TRUE)</f>
        <v>9.59</v>
      </c>
      <c r="K1049" s="56">
        <f>VLOOKUP(I1049,'Stratification Schemes'!$J$2:$L$3,3,TRUE)</f>
        <v>10.42</v>
      </c>
      <c r="L1049" s="56">
        <f t="shared" si="82"/>
        <v>2</v>
      </c>
      <c r="M1049" s="56" t="s">
        <v>44</v>
      </c>
    </row>
    <row r="1050" spans="1:13" x14ac:dyDescent="0.25">
      <c r="A1050" s="85">
        <v>41133</v>
      </c>
      <c r="B1050" s="1">
        <v>0.73843749999999997</v>
      </c>
      <c r="C1050" s="91">
        <f t="shared" si="81"/>
        <v>41133.738437499997</v>
      </c>
      <c r="D1050" s="56" t="s">
        <v>16</v>
      </c>
      <c r="E1050" s="82">
        <v>1</v>
      </c>
      <c r="F1050" s="82">
        <v>2.98</v>
      </c>
      <c r="G1050" s="82">
        <v>78.2</v>
      </c>
      <c r="H1050" s="56">
        <v>1</v>
      </c>
      <c r="I1050" s="56">
        <v>2</v>
      </c>
      <c r="J1050" s="56">
        <f>VLOOKUP(I1050,'Stratification Schemes'!$J$2:$L$3,2,TRUE)</f>
        <v>9.59</v>
      </c>
      <c r="K1050" s="56">
        <f>VLOOKUP(I1050,'Stratification Schemes'!$J$2:$L$3,3,TRUE)</f>
        <v>10.42</v>
      </c>
      <c r="L1050" s="56">
        <f t="shared" si="82"/>
        <v>2</v>
      </c>
      <c r="M1050" s="56" t="s">
        <v>44</v>
      </c>
    </row>
    <row r="1051" spans="1:13" x14ac:dyDescent="0.25">
      <c r="A1051" s="85">
        <v>41133</v>
      </c>
      <c r="B1051" s="1">
        <v>0.7731365740740741</v>
      </c>
      <c r="C1051" s="91">
        <f t="shared" si="81"/>
        <v>41133.773136574076</v>
      </c>
      <c r="D1051" s="56" t="s">
        <v>16</v>
      </c>
      <c r="E1051" s="82">
        <v>1</v>
      </c>
      <c r="F1051" s="82">
        <v>2.09</v>
      </c>
      <c r="G1051" s="82">
        <v>93</v>
      </c>
      <c r="H1051" s="56">
        <v>1</v>
      </c>
      <c r="I1051" s="56">
        <v>2</v>
      </c>
      <c r="J1051" s="56">
        <f>VLOOKUP(I1051,'Stratification Schemes'!$J$2:$L$3,2,TRUE)</f>
        <v>9.59</v>
      </c>
      <c r="K1051" s="56">
        <f>VLOOKUP(I1051,'Stratification Schemes'!$J$2:$L$3,3,TRUE)</f>
        <v>10.42</v>
      </c>
      <c r="L1051" s="56">
        <f t="shared" si="82"/>
        <v>2</v>
      </c>
      <c r="M1051" s="56" t="s">
        <v>44</v>
      </c>
    </row>
    <row r="1052" spans="1:13" x14ac:dyDescent="0.25">
      <c r="A1052" s="85">
        <v>41133</v>
      </c>
      <c r="B1052" s="1">
        <v>0.77577546296296296</v>
      </c>
      <c r="C1052" s="91">
        <f t="shared" si="81"/>
        <v>41133.775775462964</v>
      </c>
      <c r="D1052" s="56" t="s">
        <v>16</v>
      </c>
      <c r="E1052" s="82">
        <v>1</v>
      </c>
      <c r="F1052" s="82">
        <v>2.2799999999999998</v>
      </c>
      <c r="G1052" s="82">
        <v>80.3</v>
      </c>
      <c r="H1052" s="56">
        <v>1</v>
      </c>
      <c r="I1052" s="56">
        <v>2</v>
      </c>
      <c r="J1052" s="56">
        <f>VLOOKUP(I1052,'Stratification Schemes'!$J$2:$L$3,2,TRUE)</f>
        <v>9.59</v>
      </c>
      <c r="K1052" s="56">
        <f>VLOOKUP(I1052,'Stratification Schemes'!$J$2:$L$3,3,TRUE)</f>
        <v>10.42</v>
      </c>
      <c r="L1052" s="56">
        <f t="shared" si="82"/>
        <v>2</v>
      </c>
      <c r="M1052" s="56" t="s">
        <v>44</v>
      </c>
    </row>
    <row r="1053" spans="1:13" x14ac:dyDescent="0.25">
      <c r="A1053" s="85">
        <v>41133</v>
      </c>
      <c r="B1053" s="1">
        <v>0.79298611111111106</v>
      </c>
      <c r="C1053" s="91">
        <f t="shared" si="81"/>
        <v>41133.792986111112</v>
      </c>
      <c r="D1053" s="56" t="s">
        <v>16</v>
      </c>
      <c r="E1053" s="82">
        <v>1</v>
      </c>
      <c r="F1053" s="82">
        <v>1.91</v>
      </c>
      <c r="G1053" s="82">
        <v>87.4</v>
      </c>
      <c r="H1053" s="56">
        <v>1</v>
      </c>
      <c r="I1053" s="56">
        <v>2</v>
      </c>
      <c r="J1053" s="56">
        <f>VLOOKUP(I1053,'Stratification Schemes'!$J$2:$L$3,2,TRUE)</f>
        <v>9.59</v>
      </c>
      <c r="K1053" s="56">
        <f>VLOOKUP(I1053,'Stratification Schemes'!$J$2:$L$3,3,TRUE)</f>
        <v>10.42</v>
      </c>
      <c r="L1053" s="56">
        <f t="shared" si="82"/>
        <v>2</v>
      </c>
      <c r="M1053" s="56" t="s">
        <v>44</v>
      </c>
    </row>
    <row r="1054" spans="1:13" x14ac:dyDescent="0.25">
      <c r="A1054" s="85">
        <v>41133</v>
      </c>
      <c r="B1054" s="1">
        <v>0.81930555555555562</v>
      </c>
      <c r="C1054" s="91">
        <f t="shared" si="81"/>
        <v>41133.819305555553</v>
      </c>
      <c r="D1054" s="56" t="s">
        <v>16</v>
      </c>
      <c r="E1054" s="82">
        <v>1</v>
      </c>
      <c r="F1054" s="82">
        <v>3.6</v>
      </c>
      <c r="G1054" s="82">
        <v>88.7</v>
      </c>
      <c r="H1054" s="56">
        <v>1</v>
      </c>
      <c r="I1054" s="56">
        <v>2</v>
      </c>
      <c r="J1054" s="56">
        <f>VLOOKUP(I1054,'Stratification Schemes'!$J$2:$L$3,2,TRUE)</f>
        <v>9.59</v>
      </c>
      <c r="K1054" s="56">
        <f>VLOOKUP(I1054,'Stratification Schemes'!$J$2:$L$3,3,TRUE)</f>
        <v>10.42</v>
      </c>
      <c r="L1054" s="56">
        <f t="shared" si="82"/>
        <v>2</v>
      </c>
      <c r="M1054" s="56" t="s">
        <v>44</v>
      </c>
    </row>
    <row r="1055" spans="1:13" x14ac:dyDescent="0.25">
      <c r="A1055" s="85">
        <v>41133</v>
      </c>
      <c r="B1055" s="1">
        <v>0.82178240740740749</v>
      </c>
      <c r="C1055" s="91">
        <f t="shared" si="81"/>
        <v>41133.821782407409</v>
      </c>
      <c r="D1055" s="56" t="s">
        <v>16</v>
      </c>
      <c r="E1055" s="82">
        <v>1</v>
      </c>
      <c r="F1055" s="82">
        <v>5.66</v>
      </c>
      <c r="G1055" s="82">
        <v>61.5</v>
      </c>
      <c r="H1055" s="56">
        <v>1</v>
      </c>
      <c r="I1055" s="56">
        <v>2</v>
      </c>
      <c r="J1055" s="56">
        <f>VLOOKUP(I1055,'Stratification Schemes'!$J$2:$L$3,2,TRUE)</f>
        <v>9.59</v>
      </c>
      <c r="K1055" s="56">
        <f>VLOOKUP(I1055,'Stratification Schemes'!$J$2:$L$3,3,TRUE)</f>
        <v>10.42</v>
      </c>
      <c r="L1055" s="56">
        <f t="shared" si="82"/>
        <v>2</v>
      </c>
      <c r="M1055" s="56" t="s">
        <v>44</v>
      </c>
    </row>
    <row r="1056" spans="1:13" x14ac:dyDescent="0.25">
      <c r="A1056" s="85">
        <v>41133</v>
      </c>
      <c r="B1056" s="1">
        <v>0.85424768518518512</v>
      </c>
      <c r="C1056" s="91">
        <f t="shared" si="81"/>
        <v>41133.854247685187</v>
      </c>
      <c r="D1056" s="56" t="s">
        <v>16</v>
      </c>
      <c r="E1056" s="82">
        <v>1</v>
      </c>
      <c r="F1056" s="82">
        <v>2.34</v>
      </c>
      <c r="G1056" s="82">
        <v>72.3</v>
      </c>
      <c r="H1056" s="56">
        <v>1</v>
      </c>
      <c r="I1056" s="56">
        <v>2</v>
      </c>
      <c r="J1056" s="56">
        <f>VLOOKUP(I1056,'Stratification Schemes'!$J$2:$L$3,2,TRUE)</f>
        <v>9.59</v>
      </c>
      <c r="K1056" s="56">
        <f>VLOOKUP(I1056,'Stratification Schemes'!$J$2:$L$3,3,TRUE)</f>
        <v>10.42</v>
      </c>
      <c r="L1056" s="56">
        <f t="shared" si="82"/>
        <v>2</v>
      </c>
      <c r="M1056" s="56" t="s">
        <v>44</v>
      </c>
    </row>
    <row r="1057" spans="1:13" x14ac:dyDescent="0.25">
      <c r="A1057" s="85">
        <v>41133</v>
      </c>
      <c r="B1057" s="1">
        <v>0.8577893518518519</v>
      </c>
      <c r="C1057" s="91">
        <f t="shared" si="81"/>
        <v>41133.857789351852</v>
      </c>
      <c r="D1057" s="56" t="s">
        <v>16</v>
      </c>
      <c r="E1057" s="82">
        <v>1</v>
      </c>
      <c r="F1057" s="82">
        <v>3.59</v>
      </c>
      <c r="G1057" s="82">
        <v>92.3</v>
      </c>
      <c r="H1057" s="56">
        <v>1</v>
      </c>
      <c r="I1057" s="56">
        <v>2</v>
      </c>
      <c r="J1057" s="56">
        <f>VLOOKUP(I1057,'Stratification Schemes'!$J$2:$L$3,2,TRUE)</f>
        <v>9.59</v>
      </c>
      <c r="K1057" s="56">
        <f>VLOOKUP(I1057,'Stratification Schemes'!$J$2:$L$3,3,TRUE)</f>
        <v>10.42</v>
      </c>
      <c r="L1057" s="56">
        <f t="shared" si="82"/>
        <v>2</v>
      </c>
      <c r="M1057" s="56" t="s">
        <v>44</v>
      </c>
    </row>
    <row r="1058" spans="1:13" x14ac:dyDescent="0.25">
      <c r="A1058" s="85">
        <v>41133</v>
      </c>
      <c r="B1058" s="1">
        <v>0.86105324074074074</v>
      </c>
      <c r="C1058" s="91">
        <f t="shared" si="81"/>
        <v>41133.86105324074</v>
      </c>
      <c r="D1058" s="56" t="s">
        <v>16</v>
      </c>
      <c r="E1058" s="82">
        <v>1</v>
      </c>
      <c r="F1058" s="82">
        <v>1.5</v>
      </c>
      <c r="G1058" s="82">
        <v>90.6</v>
      </c>
      <c r="H1058" s="56">
        <v>1</v>
      </c>
      <c r="I1058" s="56">
        <v>2</v>
      </c>
      <c r="J1058" s="56">
        <f>VLOOKUP(I1058,'Stratification Schemes'!$J$2:$L$3,2,TRUE)</f>
        <v>9.59</v>
      </c>
      <c r="K1058" s="56">
        <f>VLOOKUP(I1058,'Stratification Schemes'!$J$2:$L$3,3,TRUE)</f>
        <v>10.42</v>
      </c>
      <c r="L1058" s="56">
        <f t="shared" si="82"/>
        <v>2</v>
      </c>
      <c r="M1058" s="56" t="s">
        <v>44</v>
      </c>
    </row>
    <row r="1059" spans="1:13" x14ac:dyDescent="0.25">
      <c r="A1059" s="85">
        <v>41133</v>
      </c>
      <c r="B1059" s="1">
        <v>0.9044212962962962</v>
      </c>
      <c r="C1059" s="91">
        <f t="shared" si="81"/>
        <v>41133.904421296298</v>
      </c>
      <c r="D1059" s="56" t="s">
        <v>16</v>
      </c>
      <c r="E1059" s="82">
        <v>1</v>
      </c>
      <c r="F1059" s="82">
        <v>1.71</v>
      </c>
      <c r="G1059" s="82">
        <v>88</v>
      </c>
      <c r="H1059" s="56">
        <v>1</v>
      </c>
      <c r="I1059" s="56">
        <v>2</v>
      </c>
      <c r="J1059" s="56">
        <f>VLOOKUP(I1059,'Stratification Schemes'!$J$2:$L$3,2,TRUE)</f>
        <v>9.59</v>
      </c>
      <c r="K1059" s="56">
        <f>VLOOKUP(I1059,'Stratification Schemes'!$J$2:$L$3,3,TRUE)</f>
        <v>10.42</v>
      </c>
      <c r="L1059" s="56">
        <f t="shared" si="82"/>
        <v>2</v>
      </c>
      <c r="M1059" s="56" t="s">
        <v>44</v>
      </c>
    </row>
    <row r="1060" spans="1:13" x14ac:dyDescent="0.25">
      <c r="A1060" s="85">
        <v>41133</v>
      </c>
      <c r="B1060" s="1">
        <v>0.94356481481481491</v>
      </c>
      <c r="C1060" s="91">
        <f t="shared" si="81"/>
        <v>41133.943564814814</v>
      </c>
      <c r="D1060" s="56" t="s">
        <v>16</v>
      </c>
      <c r="E1060" s="82">
        <v>1</v>
      </c>
      <c r="F1060" s="82">
        <v>2.71</v>
      </c>
      <c r="G1060" s="82">
        <v>71.7</v>
      </c>
      <c r="H1060" s="56">
        <v>1</v>
      </c>
      <c r="I1060" s="56">
        <v>2</v>
      </c>
      <c r="J1060" s="56">
        <f>VLOOKUP(I1060,'Stratification Schemes'!$J$2:$L$3,2,TRUE)</f>
        <v>9.59</v>
      </c>
      <c r="K1060" s="56">
        <f>VLOOKUP(I1060,'Stratification Schemes'!$J$2:$L$3,3,TRUE)</f>
        <v>10.42</v>
      </c>
      <c r="L1060" s="56">
        <f t="shared" si="82"/>
        <v>2</v>
      </c>
      <c r="M1060" s="56" t="s">
        <v>44</v>
      </c>
    </row>
    <row r="1061" spans="1:13" x14ac:dyDescent="0.25">
      <c r="A1061" s="85">
        <v>41133</v>
      </c>
      <c r="B1061" s="1">
        <v>0.9587268518518518</v>
      </c>
      <c r="C1061" s="91">
        <f t="shared" si="81"/>
        <v>41133.958726851852</v>
      </c>
      <c r="D1061" s="56" t="s">
        <v>16</v>
      </c>
      <c r="E1061" s="82">
        <v>1</v>
      </c>
      <c r="F1061" s="82">
        <v>2.2000000000000002</v>
      </c>
      <c r="G1061" s="82">
        <v>98.5</v>
      </c>
      <c r="H1061" s="56">
        <v>1</v>
      </c>
      <c r="I1061" s="56">
        <v>2</v>
      </c>
      <c r="J1061" s="56">
        <f>VLOOKUP(I1061,'Stratification Schemes'!$J$2:$L$3,2,TRUE)</f>
        <v>9.59</v>
      </c>
      <c r="K1061" s="56">
        <f>VLOOKUP(I1061,'Stratification Schemes'!$J$2:$L$3,3,TRUE)</f>
        <v>10.42</v>
      </c>
      <c r="L1061" s="56">
        <f t="shared" si="82"/>
        <v>2</v>
      </c>
      <c r="M1061" s="56" t="s">
        <v>44</v>
      </c>
    </row>
    <row r="1062" spans="1:13" x14ac:dyDescent="0.25">
      <c r="A1062" s="85">
        <v>41133</v>
      </c>
      <c r="B1062" s="1">
        <v>0.9886921296296296</v>
      </c>
      <c r="C1062" s="91">
        <f t="shared" si="81"/>
        <v>41133.988692129627</v>
      </c>
      <c r="D1062" s="56" t="s">
        <v>16</v>
      </c>
      <c r="E1062" s="82">
        <v>1</v>
      </c>
      <c r="F1062" s="82">
        <v>2.04</v>
      </c>
      <c r="G1062" s="82">
        <v>68.8</v>
      </c>
      <c r="H1062" s="56">
        <v>1</v>
      </c>
      <c r="I1062" s="56">
        <v>2</v>
      </c>
      <c r="J1062" s="56">
        <f>VLOOKUP(I1062,'Stratification Schemes'!$J$2:$L$3,2,TRUE)</f>
        <v>9.59</v>
      </c>
      <c r="K1062" s="56">
        <f>VLOOKUP(I1062,'Stratification Schemes'!$J$2:$L$3,3,TRUE)</f>
        <v>10.42</v>
      </c>
      <c r="L1062" s="56">
        <f t="shared" si="82"/>
        <v>2</v>
      </c>
      <c r="M1062" s="56" t="s">
        <v>44</v>
      </c>
    </row>
    <row r="1063" spans="1:13" x14ac:dyDescent="0.25">
      <c r="A1063" s="85">
        <v>41134</v>
      </c>
      <c r="B1063" s="1">
        <v>2.5983796296296297E-2</v>
      </c>
      <c r="C1063" s="91">
        <f t="shared" ref="C1063:C1092" si="83">B1063+A1063</f>
        <v>41134.025983796295</v>
      </c>
      <c r="D1063" s="56" t="s">
        <v>16</v>
      </c>
      <c r="E1063" s="82">
        <v>1</v>
      </c>
      <c r="F1063" s="82">
        <v>3.64</v>
      </c>
      <c r="G1063" s="82">
        <v>64.400000000000006</v>
      </c>
      <c r="H1063" s="56">
        <v>1</v>
      </c>
      <c r="I1063" s="56">
        <v>2</v>
      </c>
      <c r="J1063" s="56">
        <f>VLOOKUP(I1063,'Stratification Schemes'!$J$2:$L$3,2,TRUE)</f>
        <v>9.59</v>
      </c>
      <c r="K1063" s="56">
        <f>VLOOKUP(I1063,'Stratification Schemes'!$J$2:$L$3,3,TRUE)</f>
        <v>10.42</v>
      </c>
      <c r="L1063" s="56">
        <f t="shared" ref="L1063:L1092" si="84">IF(AND(F1063&gt;J1063,F1063&lt;K1063),1*E1063,2*E1063)</f>
        <v>2</v>
      </c>
      <c r="M1063" s="56" t="s">
        <v>44</v>
      </c>
    </row>
    <row r="1064" spans="1:13" x14ac:dyDescent="0.25">
      <c r="A1064" s="85">
        <v>41134</v>
      </c>
      <c r="B1064" s="1">
        <v>4.594907407407408E-2</v>
      </c>
      <c r="C1064" s="91">
        <f t="shared" si="83"/>
        <v>41134.045949074076</v>
      </c>
      <c r="D1064" s="56" t="s">
        <v>16</v>
      </c>
      <c r="E1064" s="82">
        <v>1</v>
      </c>
      <c r="F1064" s="82">
        <v>2.69</v>
      </c>
      <c r="G1064" s="82">
        <v>87.1</v>
      </c>
      <c r="H1064" s="56">
        <v>1</v>
      </c>
      <c r="I1064" s="56">
        <v>2</v>
      </c>
      <c r="J1064" s="56">
        <f>VLOOKUP(I1064,'Stratification Schemes'!$J$2:$L$3,2,TRUE)</f>
        <v>9.59</v>
      </c>
      <c r="K1064" s="56">
        <f>VLOOKUP(I1064,'Stratification Schemes'!$J$2:$L$3,3,TRUE)</f>
        <v>10.42</v>
      </c>
      <c r="L1064" s="56">
        <f t="shared" si="84"/>
        <v>2</v>
      </c>
      <c r="M1064" s="56" t="s">
        <v>44</v>
      </c>
    </row>
    <row r="1065" spans="1:13" x14ac:dyDescent="0.25">
      <c r="A1065" s="85">
        <v>41134</v>
      </c>
      <c r="B1065" s="1">
        <v>0.19730324074074077</v>
      </c>
      <c r="C1065" s="91">
        <f t="shared" si="83"/>
        <v>41134.19730324074</v>
      </c>
      <c r="D1065" s="56" t="s">
        <v>16</v>
      </c>
      <c r="E1065" s="82">
        <v>1</v>
      </c>
      <c r="F1065" s="82">
        <v>2.1</v>
      </c>
      <c r="G1065" s="82">
        <v>85.4</v>
      </c>
      <c r="H1065" s="56">
        <v>1</v>
      </c>
      <c r="I1065" s="56">
        <v>2</v>
      </c>
      <c r="J1065" s="56">
        <f>VLOOKUP(I1065,'Stratification Schemes'!$J$2:$L$3,2,TRUE)</f>
        <v>9.59</v>
      </c>
      <c r="K1065" s="56">
        <f>VLOOKUP(I1065,'Stratification Schemes'!$J$2:$L$3,3,TRUE)</f>
        <v>10.42</v>
      </c>
      <c r="L1065" s="56">
        <f t="shared" si="84"/>
        <v>2</v>
      </c>
      <c r="M1065" s="56" t="s">
        <v>44</v>
      </c>
    </row>
    <row r="1066" spans="1:13" x14ac:dyDescent="0.25">
      <c r="A1066" s="85">
        <v>41134</v>
      </c>
      <c r="B1066" s="1">
        <v>0.20979166666666668</v>
      </c>
      <c r="C1066" s="91">
        <f t="shared" si="83"/>
        <v>41134.209791666668</v>
      </c>
      <c r="D1066" s="56" t="s">
        <v>16</v>
      </c>
      <c r="E1066" s="82">
        <v>1</v>
      </c>
      <c r="F1066" s="82">
        <v>2.81</v>
      </c>
      <c r="G1066" s="82">
        <v>65.2</v>
      </c>
      <c r="H1066" s="56">
        <v>1</v>
      </c>
      <c r="I1066" s="56">
        <v>2</v>
      </c>
      <c r="J1066" s="56">
        <f>VLOOKUP(I1066,'Stratification Schemes'!$J$2:$L$3,2,TRUE)</f>
        <v>9.59</v>
      </c>
      <c r="K1066" s="56">
        <f>VLOOKUP(I1066,'Stratification Schemes'!$J$2:$L$3,3,TRUE)</f>
        <v>10.42</v>
      </c>
      <c r="L1066" s="56">
        <f t="shared" si="84"/>
        <v>2</v>
      </c>
      <c r="M1066" s="56" t="s">
        <v>44</v>
      </c>
    </row>
    <row r="1067" spans="1:13" x14ac:dyDescent="0.25">
      <c r="A1067" s="85">
        <v>41134</v>
      </c>
      <c r="B1067" s="1">
        <v>0.29172453703703705</v>
      </c>
      <c r="C1067" s="91">
        <f t="shared" si="83"/>
        <v>41134.291724537034</v>
      </c>
      <c r="D1067" s="56" t="s">
        <v>16</v>
      </c>
      <c r="E1067" s="82">
        <v>1</v>
      </c>
      <c r="F1067" s="82">
        <v>1.84</v>
      </c>
      <c r="G1067" s="82">
        <v>70.3</v>
      </c>
      <c r="H1067" s="56">
        <v>1</v>
      </c>
      <c r="I1067" s="56">
        <v>2</v>
      </c>
      <c r="J1067" s="56">
        <f>VLOOKUP(I1067,'Stratification Schemes'!$J$2:$L$3,2,TRUE)</f>
        <v>9.59</v>
      </c>
      <c r="K1067" s="56">
        <f>VLOOKUP(I1067,'Stratification Schemes'!$J$2:$L$3,3,TRUE)</f>
        <v>10.42</v>
      </c>
      <c r="L1067" s="56">
        <f t="shared" si="84"/>
        <v>2</v>
      </c>
      <c r="M1067" s="56" t="s">
        <v>44</v>
      </c>
    </row>
    <row r="1068" spans="1:13" x14ac:dyDescent="0.25">
      <c r="A1068" s="85">
        <v>41134</v>
      </c>
      <c r="B1068" s="1">
        <v>0.35486111111111113</v>
      </c>
      <c r="C1068" s="91">
        <f t="shared" si="83"/>
        <v>41134.354861111111</v>
      </c>
      <c r="D1068" s="56" t="s">
        <v>16</v>
      </c>
      <c r="E1068" s="82">
        <v>1</v>
      </c>
      <c r="F1068" s="82">
        <v>2.57</v>
      </c>
      <c r="G1068" s="82">
        <v>85.8</v>
      </c>
      <c r="H1068" s="56">
        <v>1</v>
      </c>
      <c r="I1068" s="56">
        <v>2</v>
      </c>
      <c r="J1068" s="56">
        <f>VLOOKUP(I1068,'Stratification Schemes'!$J$2:$L$3,2,TRUE)</f>
        <v>9.59</v>
      </c>
      <c r="K1068" s="56">
        <f>VLOOKUP(I1068,'Stratification Schemes'!$J$2:$L$3,3,TRUE)</f>
        <v>10.42</v>
      </c>
      <c r="L1068" s="56">
        <f t="shared" si="84"/>
        <v>2</v>
      </c>
      <c r="M1068" s="56" t="s">
        <v>44</v>
      </c>
    </row>
    <row r="1069" spans="1:13" x14ac:dyDescent="0.25">
      <c r="A1069" s="85">
        <v>41134</v>
      </c>
      <c r="B1069" s="1">
        <v>0.3812962962962963</v>
      </c>
      <c r="C1069" s="91">
        <f t="shared" si="83"/>
        <v>41134.381296296298</v>
      </c>
      <c r="D1069" s="56" t="s">
        <v>16</v>
      </c>
      <c r="E1069" s="82">
        <v>1</v>
      </c>
      <c r="F1069" s="82">
        <v>0.87</v>
      </c>
      <c r="G1069" s="82">
        <v>45.3</v>
      </c>
      <c r="H1069" s="56">
        <v>1</v>
      </c>
      <c r="I1069" s="56">
        <v>2</v>
      </c>
      <c r="J1069" s="56">
        <f>VLOOKUP(I1069,'Stratification Schemes'!$J$2:$L$3,2,TRUE)</f>
        <v>9.59</v>
      </c>
      <c r="K1069" s="56">
        <f>VLOOKUP(I1069,'Stratification Schemes'!$J$2:$L$3,3,TRUE)</f>
        <v>10.42</v>
      </c>
      <c r="L1069" s="56">
        <f t="shared" si="84"/>
        <v>2</v>
      </c>
      <c r="M1069" s="56" t="s">
        <v>44</v>
      </c>
    </row>
    <row r="1070" spans="1:13" x14ac:dyDescent="0.25">
      <c r="A1070" s="85">
        <v>41134</v>
      </c>
      <c r="B1070" s="1">
        <v>0.38414351851851852</v>
      </c>
      <c r="C1070" s="91">
        <f t="shared" si="83"/>
        <v>41134.384143518517</v>
      </c>
      <c r="D1070" s="56" t="s">
        <v>16</v>
      </c>
      <c r="E1070" s="82">
        <v>1</v>
      </c>
      <c r="F1070" s="82">
        <v>3.99</v>
      </c>
      <c r="G1070" s="82">
        <v>68.400000000000006</v>
      </c>
      <c r="H1070" s="56">
        <v>1</v>
      </c>
      <c r="I1070" s="56">
        <v>2</v>
      </c>
      <c r="J1070" s="56">
        <f>VLOOKUP(I1070,'Stratification Schemes'!$J$2:$L$3,2,TRUE)</f>
        <v>9.59</v>
      </c>
      <c r="K1070" s="56">
        <f>VLOOKUP(I1070,'Stratification Schemes'!$J$2:$L$3,3,TRUE)</f>
        <v>10.42</v>
      </c>
      <c r="L1070" s="56">
        <f t="shared" si="84"/>
        <v>2</v>
      </c>
      <c r="M1070" s="56" t="s">
        <v>44</v>
      </c>
    </row>
    <row r="1071" spans="1:13" x14ac:dyDescent="0.25">
      <c r="A1071" s="85">
        <v>41134</v>
      </c>
      <c r="B1071" s="1">
        <v>0.48082175925925924</v>
      </c>
      <c r="C1071" s="91">
        <f t="shared" si="83"/>
        <v>41134.480821759258</v>
      </c>
      <c r="D1071" s="56" t="s">
        <v>16</v>
      </c>
      <c r="E1071" s="82">
        <v>1</v>
      </c>
      <c r="F1071" s="82">
        <v>2.2799999999999998</v>
      </c>
      <c r="G1071" s="82">
        <v>76.400000000000006</v>
      </c>
      <c r="H1071" s="56">
        <v>1</v>
      </c>
      <c r="I1071" s="56">
        <v>2</v>
      </c>
      <c r="J1071" s="56">
        <f>VLOOKUP(I1071,'Stratification Schemes'!$J$2:$L$3,2,TRUE)</f>
        <v>9.59</v>
      </c>
      <c r="K1071" s="56">
        <f>VLOOKUP(I1071,'Stratification Schemes'!$J$2:$L$3,3,TRUE)</f>
        <v>10.42</v>
      </c>
      <c r="L1071" s="56">
        <f t="shared" si="84"/>
        <v>2</v>
      </c>
      <c r="M1071" s="56" t="s">
        <v>44</v>
      </c>
    </row>
    <row r="1072" spans="1:13" x14ac:dyDescent="0.25">
      <c r="A1072" s="85">
        <v>41134</v>
      </c>
      <c r="B1072" s="1">
        <v>0.54253472222222221</v>
      </c>
      <c r="C1072" s="91">
        <f t="shared" si="83"/>
        <v>41134.542534722219</v>
      </c>
      <c r="D1072" s="56" t="s">
        <v>16</v>
      </c>
      <c r="E1072" s="82">
        <v>1</v>
      </c>
      <c r="F1072" s="82">
        <v>4.32</v>
      </c>
      <c r="G1072" s="82">
        <v>60.6</v>
      </c>
      <c r="H1072" s="56">
        <v>1</v>
      </c>
      <c r="I1072" s="56">
        <v>2</v>
      </c>
      <c r="J1072" s="56">
        <f>VLOOKUP(I1072,'Stratification Schemes'!$J$2:$L$3,2,TRUE)</f>
        <v>9.59</v>
      </c>
      <c r="K1072" s="56">
        <f>VLOOKUP(I1072,'Stratification Schemes'!$J$2:$L$3,3,TRUE)</f>
        <v>10.42</v>
      </c>
      <c r="L1072" s="56">
        <f t="shared" si="84"/>
        <v>2</v>
      </c>
      <c r="M1072" s="56" t="s">
        <v>44</v>
      </c>
    </row>
    <row r="1073" spans="1:13" x14ac:dyDescent="0.25">
      <c r="A1073" s="85">
        <v>41134</v>
      </c>
      <c r="B1073" s="1">
        <v>0.54253472222222221</v>
      </c>
      <c r="C1073" s="91">
        <f t="shared" si="83"/>
        <v>41134.542534722219</v>
      </c>
      <c r="D1073" s="56" t="s">
        <v>16</v>
      </c>
      <c r="E1073" s="82">
        <v>1</v>
      </c>
      <c r="F1073" s="82">
        <v>3.45</v>
      </c>
      <c r="G1073" s="82">
        <v>67.3</v>
      </c>
      <c r="H1073" s="56">
        <v>1</v>
      </c>
      <c r="I1073" s="56">
        <v>2</v>
      </c>
      <c r="J1073" s="56">
        <f>VLOOKUP(I1073,'Stratification Schemes'!$J$2:$L$3,2,TRUE)</f>
        <v>9.59</v>
      </c>
      <c r="K1073" s="56">
        <f>VLOOKUP(I1073,'Stratification Schemes'!$J$2:$L$3,3,TRUE)</f>
        <v>10.42</v>
      </c>
      <c r="L1073" s="56">
        <f t="shared" si="84"/>
        <v>2</v>
      </c>
      <c r="M1073" s="56" t="s">
        <v>44</v>
      </c>
    </row>
    <row r="1074" spans="1:13" x14ac:dyDescent="0.25">
      <c r="A1074" s="85">
        <v>41134</v>
      </c>
      <c r="B1074" s="1">
        <v>0.61042824074074076</v>
      </c>
      <c r="C1074" s="91">
        <f t="shared" si="83"/>
        <v>41134.61042824074</v>
      </c>
      <c r="D1074" s="56" t="s">
        <v>16</v>
      </c>
      <c r="E1074" s="82">
        <v>1</v>
      </c>
      <c r="F1074" s="82">
        <v>3.86</v>
      </c>
      <c r="G1074" s="82">
        <v>90.5</v>
      </c>
      <c r="H1074" s="56">
        <v>1</v>
      </c>
      <c r="I1074" s="56">
        <v>2</v>
      </c>
      <c r="J1074" s="56">
        <f>VLOOKUP(I1074,'Stratification Schemes'!$J$2:$L$3,2,TRUE)</f>
        <v>9.59</v>
      </c>
      <c r="K1074" s="56">
        <f>VLOOKUP(I1074,'Stratification Schemes'!$J$2:$L$3,3,TRUE)</f>
        <v>10.42</v>
      </c>
      <c r="L1074" s="56">
        <f t="shared" si="84"/>
        <v>2</v>
      </c>
      <c r="M1074" s="56" t="s">
        <v>44</v>
      </c>
    </row>
    <row r="1075" spans="1:13" x14ac:dyDescent="0.25">
      <c r="A1075" s="85">
        <v>41134</v>
      </c>
      <c r="B1075" s="1">
        <v>0.64753472222222219</v>
      </c>
      <c r="C1075" s="91">
        <f t="shared" si="83"/>
        <v>41134.647534722222</v>
      </c>
      <c r="D1075" s="56" t="s">
        <v>16</v>
      </c>
      <c r="E1075" s="82">
        <v>1</v>
      </c>
      <c r="F1075" s="82">
        <v>2.82</v>
      </c>
      <c r="G1075" s="82">
        <v>79</v>
      </c>
      <c r="H1075" s="56">
        <v>1</v>
      </c>
      <c r="I1075" s="56">
        <v>2</v>
      </c>
      <c r="J1075" s="56">
        <f>VLOOKUP(I1075,'Stratification Schemes'!$J$2:$L$3,2,TRUE)</f>
        <v>9.59</v>
      </c>
      <c r="K1075" s="56">
        <f>VLOOKUP(I1075,'Stratification Schemes'!$J$2:$L$3,3,TRUE)</f>
        <v>10.42</v>
      </c>
      <c r="L1075" s="56">
        <f t="shared" si="84"/>
        <v>2</v>
      </c>
      <c r="M1075" s="56" t="s">
        <v>44</v>
      </c>
    </row>
    <row r="1076" spans="1:13" x14ac:dyDescent="0.25">
      <c r="A1076" s="85">
        <v>41134</v>
      </c>
      <c r="B1076" s="1">
        <v>0.65268518518518526</v>
      </c>
      <c r="C1076" s="91">
        <f t="shared" si="83"/>
        <v>41134.652685185189</v>
      </c>
      <c r="D1076" s="56" t="s">
        <v>16</v>
      </c>
      <c r="E1076" s="82">
        <v>1</v>
      </c>
      <c r="F1076" s="82">
        <v>4.5199999999999996</v>
      </c>
      <c r="G1076" s="82">
        <v>54.7</v>
      </c>
      <c r="H1076" s="56">
        <v>1</v>
      </c>
      <c r="I1076" s="56">
        <v>2</v>
      </c>
      <c r="J1076" s="56">
        <f>VLOOKUP(I1076,'Stratification Schemes'!$J$2:$L$3,2,TRUE)</f>
        <v>9.59</v>
      </c>
      <c r="K1076" s="56">
        <f>VLOOKUP(I1076,'Stratification Schemes'!$J$2:$L$3,3,TRUE)</f>
        <v>10.42</v>
      </c>
      <c r="L1076" s="56">
        <f t="shared" si="84"/>
        <v>2</v>
      </c>
      <c r="M1076" s="56" t="s">
        <v>44</v>
      </c>
    </row>
    <row r="1077" spans="1:13" x14ac:dyDescent="0.25">
      <c r="A1077" s="85">
        <v>41134</v>
      </c>
      <c r="B1077" s="1">
        <v>0.69663194444444443</v>
      </c>
      <c r="C1077" s="91">
        <f t="shared" si="83"/>
        <v>41134.696631944447</v>
      </c>
      <c r="D1077" s="56" t="s">
        <v>16</v>
      </c>
      <c r="E1077" s="82">
        <v>1</v>
      </c>
      <c r="F1077" s="82">
        <v>2.5099999999999998</v>
      </c>
      <c r="G1077" s="82">
        <v>82.6</v>
      </c>
      <c r="H1077" s="56">
        <v>1</v>
      </c>
      <c r="I1077" s="56">
        <v>2</v>
      </c>
      <c r="J1077" s="56">
        <f>VLOOKUP(I1077,'Stratification Schemes'!$J$2:$L$3,2,TRUE)</f>
        <v>9.59</v>
      </c>
      <c r="K1077" s="56">
        <f>VLOOKUP(I1077,'Stratification Schemes'!$J$2:$L$3,3,TRUE)</f>
        <v>10.42</v>
      </c>
      <c r="L1077" s="56">
        <f t="shared" si="84"/>
        <v>2</v>
      </c>
      <c r="M1077" s="56" t="s">
        <v>44</v>
      </c>
    </row>
    <row r="1078" spans="1:13" x14ac:dyDescent="0.25">
      <c r="A1078" s="85">
        <v>41134</v>
      </c>
      <c r="B1078" s="1">
        <v>0.72974537037037035</v>
      </c>
      <c r="C1078" s="91">
        <f t="shared" si="83"/>
        <v>41134.729745370372</v>
      </c>
      <c r="D1078" s="56" t="s">
        <v>16</v>
      </c>
      <c r="E1078" s="82">
        <v>1</v>
      </c>
      <c r="F1078" s="82">
        <v>2.76</v>
      </c>
      <c r="G1078" s="82">
        <v>107.3</v>
      </c>
      <c r="H1078" s="56">
        <v>1</v>
      </c>
      <c r="I1078" s="56">
        <v>2</v>
      </c>
      <c r="J1078" s="56">
        <f>VLOOKUP(I1078,'Stratification Schemes'!$J$2:$L$3,2,TRUE)</f>
        <v>9.59</v>
      </c>
      <c r="K1078" s="56">
        <f>VLOOKUP(I1078,'Stratification Schemes'!$J$2:$L$3,3,TRUE)</f>
        <v>10.42</v>
      </c>
      <c r="L1078" s="56">
        <f t="shared" si="84"/>
        <v>2</v>
      </c>
      <c r="M1078" s="56" t="s">
        <v>44</v>
      </c>
    </row>
    <row r="1079" spans="1:13" x14ac:dyDescent="0.25">
      <c r="A1079" s="85">
        <v>41134</v>
      </c>
      <c r="B1079" s="1">
        <v>0.75532407407407398</v>
      </c>
      <c r="C1079" s="91">
        <f t="shared" si="83"/>
        <v>41134.755324074074</v>
      </c>
      <c r="D1079" s="56" t="s">
        <v>16</v>
      </c>
      <c r="E1079" s="82">
        <v>1</v>
      </c>
      <c r="F1079" s="82">
        <v>2.13</v>
      </c>
      <c r="G1079" s="82">
        <v>83.6</v>
      </c>
      <c r="H1079" s="56">
        <v>1</v>
      </c>
      <c r="I1079" s="56">
        <v>2</v>
      </c>
      <c r="J1079" s="56">
        <f>VLOOKUP(I1079,'Stratification Schemes'!$J$2:$L$3,2,TRUE)</f>
        <v>9.59</v>
      </c>
      <c r="K1079" s="56">
        <f>VLOOKUP(I1079,'Stratification Schemes'!$J$2:$L$3,3,TRUE)</f>
        <v>10.42</v>
      </c>
      <c r="L1079" s="56">
        <f t="shared" si="84"/>
        <v>2</v>
      </c>
      <c r="M1079" s="56" t="s">
        <v>44</v>
      </c>
    </row>
    <row r="1080" spans="1:13" x14ac:dyDescent="0.25">
      <c r="A1080" s="85">
        <v>41134</v>
      </c>
      <c r="B1080" s="1">
        <v>0.75684027777777774</v>
      </c>
      <c r="C1080" s="91">
        <f t="shared" si="83"/>
        <v>41134.756840277776</v>
      </c>
      <c r="D1080" s="56" t="s">
        <v>16</v>
      </c>
      <c r="E1080" s="82">
        <v>1</v>
      </c>
      <c r="F1080" s="82">
        <v>7</v>
      </c>
      <c r="G1080" s="82">
        <v>74.599999999999994</v>
      </c>
      <c r="H1080" s="56">
        <v>1</v>
      </c>
      <c r="I1080" s="56">
        <v>2</v>
      </c>
      <c r="J1080" s="56">
        <f>VLOOKUP(I1080,'Stratification Schemes'!$J$2:$L$3,2,TRUE)</f>
        <v>9.59</v>
      </c>
      <c r="K1080" s="56">
        <f>VLOOKUP(I1080,'Stratification Schemes'!$J$2:$L$3,3,TRUE)</f>
        <v>10.42</v>
      </c>
      <c r="L1080" s="56">
        <f t="shared" si="84"/>
        <v>2</v>
      </c>
      <c r="M1080" s="56" t="s">
        <v>44</v>
      </c>
    </row>
    <row r="1081" spans="1:13" x14ac:dyDescent="0.25">
      <c r="A1081" s="85">
        <v>41134</v>
      </c>
      <c r="B1081" s="1">
        <v>0.75957175925925924</v>
      </c>
      <c r="C1081" s="91">
        <f t="shared" si="83"/>
        <v>41134.759571759256</v>
      </c>
      <c r="D1081" s="56" t="s">
        <v>16</v>
      </c>
      <c r="E1081" s="82">
        <v>1</v>
      </c>
      <c r="F1081" s="82">
        <v>2.2000000000000002</v>
      </c>
      <c r="G1081" s="82">
        <v>56.8</v>
      </c>
      <c r="H1081" s="56">
        <v>1</v>
      </c>
      <c r="I1081" s="56">
        <v>2</v>
      </c>
      <c r="J1081" s="56">
        <f>VLOOKUP(I1081,'Stratification Schemes'!$J$2:$L$3,2,TRUE)</f>
        <v>9.59</v>
      </c>
      <c r="K1081" s="56">
        <f>VLOOKUP(I1081,'Stratification Schemes'!$J$2:$L$3,3,TRUE)</f>
        <v>10.42</v>
      </c>
      <c r="L1081" s="56">
        <f t="shared" si="84"/>
        <v>2</v>
      </c>
      <c r="M1081" s="56" t="s">
        <v>44</v>
      </c>
    </row>
    <row r="1082" spans="1:13" x14ac:dyDescent="0.25">
      <c r="A1082" s="85">
        <v>41134</v>
      </c>
      <c r="B1082" s="1">
        <v>0.7799652777777778</v>
      </c>
      <c r="C1082" s="91">
        <f t="shared" si="83"/>
        <v>41134.779965277776</v>
      </c>
      <c r="D1082" s="56" t="s">
        <v>16</v>
      </c>
      <c r="E1082" s="82">
        <v>1</v>
      </c>
      <c r="F1082" s="82">
        <v>2.83</v>
      </c>
      <c r="G1082" s="82">
        <v>77.2</v>
      </c>
      <c r="H1082" s="56">
        <v>1</v>
      </c>
      <c r="I1082" s="56">
        <v>2</v>
      </c>
      <c r="J1082" s="56">
        <f>VLOOKUP(I1082,'Stratification Schemes'!$J$2:$L$3,2,TRUE)</f>
        <v>9.59</v>
      </c>
      <c r="K1082" s="56">
        <f>VLOOKUP(I1082,'Stratification Schemes'!$J$2:$L$3,3,TRUE)</f>
        <v>10.42</v>
      </c>
      <c r="L1082" s="56">
        <f t="shared" si="84"/>
        <v>2</v>
      </c>
      <c r="M1082" s="56" t="s">
        <v>44</v>
      </c>
    </row>
    <row r="1083" spans="1:13" x14ac:dyDescent="0.25">
      <c r="A1083" s="85">
        <v>41134</v>
      </c>
      <c r="B1083" s="1">
        <v>0.79527777777777775</v>
      </c>
      <c r="C1083" s="91">
        <f t="shared" si="83"/>
        <v>41134.795277777775</v>
      </c>
      <c r="D1083" s="56" t="s">
        <v>16</v>
      </c>
      <c r="E1083" s="82">
        <v>1</v>
      </c>
      <c r="F1083" s="82">
        <v>3.92</v>
      </c>
      <c r="G1083" s="82">
        <v>74.7</v>
      </c>
      <c r="H1083" s="56">
        <v>1</v>
      </c>
      <c r="I1083" s="56">
        <v>2</v>
      </c>
      <c r="J1083" s="56">
        <f>VLOOKUP(I1083,'Stratification Schemes'!$J$2:$L$3,2,TRUE)</f>
        <v>9.59</v>
      </c>
      <c r="K1083" s="56">
        <f>VLOOKUP(I1083,'Stratification Schemes'!$J$2:$L$3,3,TRUE)</f>
        <v>10.42</v>
      </c>
      <c r="L1083" s="56">
        <f t="shared" si="84"/>
        <v>2</v>
      </c>
      <c r="M1083" s="56" t="s">
        <v>44</v>
      </c>
    </row>
    <row r="1084" spans="1:13" x14ac:dyDescent="0.25">
      <c r="A1084" s="85">
        <v>41134</v>
      </c>
      <c r="B1084" s="1">
        <v>0.79856481481481489</v>
      </c>
      <c r="C1084" s="91">
        <f t="shared" si="83"/>
        <v>41134.798564814817</v>
      </c>
      <c r="D1084" s="56" t="s">
        <v>16</v>
      </c>
      <c r="E1084" s="82">
        <v>1</v>
      </c>
      <c r="F1084" s="82">
        <v>2.64</v>
      </c>
      <c r="G1084" s="82">
        <v>74.2</v>
      </c>
      <c r="H1084" s="56">
        <v>1</v>
      </c>
      <c r="I1084" s="56">
        <v>2</v>
      </c>
      <c r="J1084" s="56">
        <f>VLOOKUP(I1084,'Stratification Schemes'!$J$2:$L$3,2,TRUE)</f>
        <v>9.59</v>
      </c>
      <c r="K1084" s="56">
        <f>VLOOKUP(I1084,'Stratification Schemes'!$J$2:$L$3,3,TRUE)</f>
        <v>10.42</v>
      </c>
      <c r="L1084" s="56">
        <f t="shared" si="84"/>
        <v>2</v>
      </c>
      <c r="M1084" s="56" t="s">
        <v>44</v>
      </c>
    </row>
    <row r="1085" spans="1:13" x14ac:dyDescent="0.25">
      <c r="A1085" s="85">
        <v>41134</v>
      </c>
      <c r="B1085" s="1">
        <v>0.81528935185185192</v>
      </c>
      <c r="C1085" s="91">
        <f t="shared" si="83"/>
        <v>41134.815289351849</v>
      </c>
      <c r="D1085" s="56" t="s">
        <v>16</v>
      </c>
      <c r="E1085" s="82">
        <v>1</v>
      </c>
      <c r="F1085" s="82">
        <v>2.8</v>
      </c>
      <c r="G1085" s="82">
        <v>94.6</v>
      </c>
      <c r="H1085" s="56">
        <v>1</v>
      </c>
      <c r="I1085" s="56">
        <v>2</v>
      </c>
      <c r="J1085" s="56">
        <f>VLOOKUP(I1085,'Stratification Schemes'!$J$2:$L$3,2,TRUE)</f>
        <v>9.59</v>
      </c>
      <c r="K1085" s="56">
        <f>VLOOKUP(I1085,'Stratification Schemes'!$J$2:$L$3,3,TRUE)</f>
        <v>10.42</v>
      </c>
      <c r="L1085" s="56">
        <f t="shared" si="84"/>
        <v>2</v>
      </c>
      <c r="M1085" s="56" t="s">
        <v>44</v>
      </c>
    </row>
    <row r="1086" spans="1:13" x14ac:dyDescent="0.25">
      <c r="A1086" s="85">
        <v>41134</v>
      </c>
      <c r="B1086" s="1">
        <v>0.81622685185185195</v>
      </c>
      <c r="C1086" s="91">
        <f t="shared" si="83"/>
        <v>41134.81622685185</v>
      </c>
      <c r="D1086" s="56" t="s">
        <v>16</v>
      </c>
      <c r="E1086" s="82">
        <v>1</v>
      </c>
      <c r="F1086" s="82">
        <v>2.38</v>
      </c>
      <c r="G1086" s="82">
        <v>94.3</v>
      </c>
      <c r="H1086" s="56">
        <v>1</v>
      </c>
      <c r="I1086" s="56">
        <v>2</v>
      </c>
      <c r="J1086" s="56">
        <f>VLOOKUP(I1086,'Stratification Schemes'!$J$2:$L$3,2,TRUE)</f>
        <v>9.59</v>
      </c>
      <c r="K1086" s="56">
        <f>VLOOKUP(I1086,'Stratification Schemes'!$J$2:$L$3,3,TRUE)</f>
        <v>10.42</v>
      </c>
      <c r="L1086" s="56">
        <f t="shared" si="84"/>
        <v>2</v>
      </c>
      <c r="M1086" s="56" t="s">
        <v>44</v>
      </c>
    </row>
    <row r="1087" spans="1:13" x14ac:dyDescent="0.25">
      <c r="A1087" s="85">
        <v>41134</v>
      </c>
      <c r="B1087" s="1">
        <v>0.8404166666666667</v>
      </c>
      <c r="C1087" s="91">
        <f t="shared" si="83"/>
        <v>41134.840416666666</v>
      </c>
      <c r="D1087" s="56" t="s">
        <v>16</v>
      </c>
      <c r="E1087" s="82">
        <v>1</v>
      </c>
      <c r="F1087" s="82">
        <v>2.4</v>
      </c>
      <c r="G1087" s="82">
        <v>94</v>
      </c>
      <c r="H1087" s="56">
        <v>1</v>
      </c>
      <c r="I1087" s="56">
        <v>2</v>
      </c>
      <c r="J1087" s="56">
        <f>VLOOKUP(I1087,'Stratification Schemes'!$J$2:$L$3,2,TRUE)</f>
        <v>9.59</v>
      </c>
      <c r="K1087" s="56">
        <f>VLOOKUP(I1087,'Stratification Schemes'!$J$2:$L$3,3,TRUE)</f>
        <v>10.42</v>
      </c>
      <c r="L1087" s="56">
        <f t="shared" si="84"/>
        <v>2</v>
      </c>
      <c r="M1087" s="56" t="s">
        <v>44</v>
      </c>
    </row>
    <row r="1088" spans="1:13" x14ac:dyDescent="0.25">
      <c r="A1088" s="85">
        <v>41134</v>
      </c>
      <c r="B1088" s="1">
        <v>0.87701388888888887</v>
      </c>
      <c r="C1088" s="91">
        <f t="shared" si="83"/>
        <v>41134.877013888887</v>
      </c>
      <c r="D1088" s="56" t="s">
        <v>16</v>
      </c>
      <c r="E1088" s="82">
        <v>1</v>
      </c>
      <c r="F1088" s="82">
        <v>2.62</v>
      </c>
      <c r="G1088" s="82">
        <v>108.2</v>
      </c>
      <c r="H1088" s="56">
        <v>1</v>
      </c>
      <c r="I1088" s="56">
        <v>2</v>
      </c>
      <c r="J1088" s="56">
        <f>VLOOKUP(I1088,'Stratification Schemes'!$J$2:$L$3,2,TRUE)</f>
        <v>9.59</v>
      </c>
      <c r="K1088" s="56">
        <f>VLOOKUP(I1088,'Stratification Schemes'!$J$2:$L$3,3,TRUE)</f>
        <v>10.42</v>
      </c>
      <c r="L1088" s="56">
        <f t="shared" si="84"/>
        <v>2</v>
      </c>
      <c r="M1088" s="56" t="s">
        <v>44</v>
      </c>
    </row>
    <row r="1089" spans="1:13" x14ac:dyDescent="0.25">
      <c r="A1089" s="85">
        <v>41134</v>
      </c>
      <c r="B1089" s="1">
        <v>0.90186342592592583</v>
      </c>
      <c r="C1089" s="91">
        <f t="shared" si="83"/>
        <v>41134.901863425926</v>
      </c>
      <c r="D1089" s="56" t="s">
        <v>16</v>
      </c>
      <c r="E1089" s="82">
        <v>1</v>
      </c>
      <c r="F1089" s="82">
        <v>2.5299999999999998</v>
      </c>
      <c r="G1089" s="82">
        <v>90.2</v>
      </c>
      <c r="H1089" s="56">
        <v>1</v>
      </c>
      <c r="I1089" s="56">
        <v>2</v>
      </c>
      <c r="J1089" s="56">
        <f>VLOOKUP(I1089,'Stratification Schemes'!$J$2:$L$3,2,TRUE)</f>
        <v>9.59</v>
      </c>
      <c r="K1089" s="56">
        <f>VLOOKUP(I1089,'Stratification Schemes'!$J$2:$L$3,3,TRUE)</f>
        <v>10.42</v>
      </c>
      <c r="L1089" s="56">
        <f t="shared" si="84"/>
        <v>2</v>
      </c>
      <c r="M1089" s="56" t="s">
        <v>44</v>
      </c>
    </row>
    <row r="1090" spans="1:13" x14ac:dyDescent="0.25">
      <c r="A1090" s="85">
        <v>41134</v>
      </c>
      <c r="B1090" s="1">
        <v>0.9028356481481481</v>
      </c>
      <c r="C1090" s="91">
        <f t="shared" si="83"/>
        <v>41134.90283564815</v>
      </c>
      <c r="D1090" s="56" t="s">
        <v>16</v>
      </c>
      <c r="E1090" s="82">
        <v>1</v>
      </c>
      <c r="F1090" s="82">
        <v>2.98</v>
      </c>
      <c r="G1090" s="82">
        <v>78.099999999999994</v>
      </c>
      <c r="H1090" s="56">
        <v>1</v>
      </c>
      <c r="I1090" s="56">
        <v>2</v>
      </c>
      <c r="J1090" s="56">
        <f>VLOOKUP(I1090,'Stratification Schemes'!$J$2:$L$3,2,TRUE)</f>
        <v>9.59</v>
      </c>
      <c r="K1090" s="56">
        <f>VLOOKUP(I1090,'Stratification Schemes'!$J$2:$L$3,3,TRUE)</f>
        <v>10.42</v>
      </c>
      <c r="L1090" s="56">
        <f t="shared" si="84"/>
        <v>2</v>
      </c>
      <c r="M1090" s="56" t="s">
        <v>44</v>
      </c>
    </row>
    <row r="1091" spans="1:13" x14ac:dyDescent="0.25">
      <c r="A1091" s="85">
        <v>41134</v>
      </c>
      <c r="B1091" s="1">
        <v>0.94400462962962972</v>
      </c>
      <c r="C1091" s="91">
        <f t="shared" si="83"/>
        <v>41134.944004629629</v>
      </c>
      <c r="D1091" s="56" t="s">
        <v>16</v>
      </c>
      <c r="E1091" s="82">
        <v>1</v>
      </c>
      <c r="F1091" s="82">
        <v>1.95</v>
      </c>
      <c r="G1091" s="82">
        <v>116.6</v>
      </c>
      <c r="H1091" s="56">
        <v>1</v>
      </c>
      <c r="I1091" s="56">
        <v>2</v>
      </c>
      <c r="J1091" s="56">
        <f>VLOOKUP(I1091,'Stratification Schemes'!$J$2:$L$3,2,TRUE)</f>
        <v>9.59</v>
      </c>
      <c r="K1091" s="56">
        <f>VLOOKUP(I1091,'Stratification Schemes'!$J$2:$L$3,3,TRUE)</f>
        <v>10.42</v>
      </c>
      <c r="L1091" s="56">
        <f t="shared" si="84"/>
        <v>2</v>
      </c>
      <c r="M1091" s="56" t="s">
        <v>44</v>
      </c>
    </row>
    <row r="1092" spans="1:13" x14ac:dyDescent="0.25">
      <c r="A1092" s="85">
        <v>41134</v>
      </c>
      <c r="B1092" s="1">
        <v>0.96815972222222213</v>
      </c>
      <c r="C1092" s="91">
        <f t="shared" si="83"/>
        <v>41134.968159722222</v>
      </c>
      <c r="D1092" s="56" t="s">
        <v>16</v>
      </c>
      <c r="E1092" s="82">
        <v>1</v>
      </c>
      <c r="F1092" s="82">
        <v>5.41</v>
      </c>
      <c r="G1092" s="82">
        <v>81.900000000000006</v>
      </c>
      <c r="H1092" s="56">
        <v>1</v>
      </c>
      <c r="I1092" s="56">
        <v>2</v>
      </c>
      <c r="J1092" s="56">
        <f>VLOOKUP(I1092,'Stratification Schemes'!$J$2:$L$3,2,TRUE)</f>
        <v>9.59</v>
      </c>
      <c r="K1092" s="56">
        <f>VLOOKUP(I1092,'Stratification Schemes'!$J$2:$L$3,3,TRUE)</f>
        <v>10.42</v>
      </c>
      <c r="L1092" s="56">
        <f t="shared" si="84"/>
        <v>2</v>
      </c>
      <c r="M1092" s="56" t="s">
        <v>44</v>
      </c>
    </row>
    <row r="1093" spans="1:13" x14ac:dyDescent="0.25">
      <c r="A1093" s="85">
        <v>41135</v>
      </c>
      <c r="B1093" s="1">
        <v>0.15583333333333335</v>
      </c>
      <c r="C1093" s="91">
        <f t="shared" ref="C1093:C1156" si="85">B1093+A1093</f>
        <v>41135.155833333331</v>
      </c>
      <c r="D1093" s="56" t="s">
        <v>16</v>
      </c>
      <c r="E1093" s="82">
        <v>1</v>
      </c>
      <c r="F1093" s="82">
        <v>3.75</v>
      </c>
      <c r="G1093" s="82">
        <v>81</v>
      </c>
      <c r="H1093" s="56">
        <v>1</v>
      </c>
      <c r="I1093" s="56">
        <v>2</v>
      </c>
      <c r="J1093" s="56">
        <f>VLOOKUP(I1093,'Stratification Schemes'!$J$2:$L$3,2,TRUE)</f>
        <v>9.59</v>
      </c>
      <c r="K1093" s="56">
        <f>VLOOKUP(I1093,'Stratification Schemes'!$J$2:$L$3,3,TRUE)</f>
        <v>10.42</v>
      </c>
      <c r="L1093" s="56">
        <f t="shared" ref="L1093:L1114" si="86">IF(AND(F1093&gt;J1093,F1093&lt;K1093),1*E1093,2*E1093)</f>
        <v>2</v>
      </c>
      <c r="M1093" s="56" t="s">
        <v>44</v>
      </c>
    </row>
    <row r="1094" spans="1:13" x14ac:dyDescent="0.25">
      <c r="A1094" s="85">
        <v>41135</v>
      </c>
      <c r="B1094" s="1">
        <v>0.39901620370370372</v>
      </c>
      <c r="C1094" s="91">
        <f t="shared" si="85"/>
        <v>41135.399016203701</v>
      </c>
      <c r="D1094" s="56" t="s">
        <v>16</v>
      </c>
      <c r="E1094" s="82">
        <v>1</v>
      </c>
      <c r="F1094" s="82">
        <v>3.92</v>
      </c>
      <c r="G1094" s="82">
        <v>79.599999999999994</v>
      </c>
      <c r="H1094" s="56">
        <v>1</v>
      </c>
      <c r="I1094" s="56">
        <v>2</v>
      </c>
      <c r="J1094" s="56">
        <f>VLOOKUP(I1094,'Stratification Schemes'!$J$2:$L$3,2,TRUE)</f>
        <v>9.59</v>
      </c>
      <c r="K1094" s="56">
        <f>VLOOKUP(I1094,'Stratification Schemes'!$J$2:$L$3,3,TRUE)</f>
        <v>10.42</v>
      </c>
      <c r="L1094" s="56">
        <f t="shared" si="86"/>
        <v>2</v>
      </c>
      <c r="M1094" s="56" t="s">
        <v>44</v>
      </c>
    </row>
    <row r="1095" spans="1:13" x14ac:dyDescent="0.25">
      <c r="A1095" s="85">
        <v>41135</v>
      </c>
      <c r="B1095" s="1">
        <v>0.44650462962962961</v>
      </c>
      <c r="C1095" s="91">
        <f t="shared" si="85"/>
        <v>41135.446504629632</v>
      </c>
      <c r="D1095" s="56" t="s">
        <v>16</v>
      </c>
      <c r="E1095" s="82">
        <v>1</v>
      </c>
      <c r="F1095" s="82">
        <v>2.58</v>
      </c>
      <c r="G1095" s="82">
        <v>95.5</v>
      </c>
      <c r="H1095" s="56">
        <v>1</v>
      </c>
      <c r="I1095" s="56">
        <v>2</v>
      </c>
      <c r="J1095" s="56">
        <f>VLOOKUP(I1095,'Stratification Schemes'!$J$2:$L$3,2,TRUE)</f>
        <v>9.59</v>
      </c>
      <c r="K1095" s="56">
        <f>VLOOKUP(I1095,'Stratification Schemes'!$J$2:$L$3,3,TRUE)</f>
        <v>10.42</v>
      </c>
      <c r="L1095" s="56">
        <f t="shared" si="86"/>
        <v>2</v>
      </c>
      <c r="M1095" s="56" t="s">
        <v>44</v>
      </c>
    </row>
    <row r="1096" spans="1:13" x14ac:dyDescent="0.25">
      <c r="A1096" s="85">
        <v>41135</v>
      </c>
      <c r="B1096" s="1">
        <v>0.54754629629629636</v>
      </c>
      <c r="C1096" s="91">
        <f t="shared" si="85"/>
        <v>41135.547546296293</v>
      </c>
      <c r="D1096" s="56" t="s">
        <v>16</v>
      </c>
      <c r="E1096" s="82">
        <v>1</v>
      </c>
      <c r="F1096" s="82">
        <v>2.4900000000000002</v>
      </c>
      <c r="G1096" s="82">
        <v>73.7</v>
      </c>
      <c r="H1096" s="56">
        <v>1</v>
      </c>
      <c r="I1096" s="56">
        <v>2</v>
      </c>
      <c r="J1096" s="56">
        <f>VLOOKUP(I1096,'Stratification Schemes'!$J$2:$L$3,2,TRUE)</f>
        <v>9.59</v>
      </c>
      <c r="K1096" s="56">
        <f>VLOOKUP(I1096,'Stratification Schemes'!$J$2:$L$3,3,TRUE)</f>
        <v>10.42</v>
      </c>
      <c r="L1096" s="56">
        <f t="shared" si="86"/>
        <v>2</v>
      </c>
      <c r="M1096" s="56" t="s">
        <v>44</v>
      </c>
    </row>
    <row r="1097" spans="1:13" x14ac:dyDescent="0.25">
      <c r="A1097" s="85">
        <v>41135</v>
      </c>
      <c r="B1097" s="1">
        <v>0.65409722222222222</v>
      </c>
      <c r="C1097" s="91">
        <f t="shared" si="85"/>
        <v>41135.654097222221</v>
      </c>
      <c r="D1097" s="56" t="s">
        <v>16</v>
      </c>
      <c r="E1097" s="82">
        <v>1</v>
      </c>
      <c r="F1097" s="82">
        <v>2.12</v>
      </c>
      <c r="G1097" s="82">
        <v>102.4</v>
      </c>
      <c r="H1097" s="56">
        <v>1</v>
      </c>
      <c r="I1097" s="56">
        <v>2</v>
      </c>
      <c r="J1097" s="56">
        <f>VLOOKUP(I1097,'Stratification Schemes'!$J$2:$L$3,2,TRUE)</f>
        <v>9.59</v>
      </c>
      <c r="K1097" s="56">
        <f>VLOOKUP(I1097,'Stratification Schemes'!$J$2:$L$3,3,TRUE)</f>
        <v>10.42</v>
      </c>
      <c r="L1097" s="56">
        <f t="shared" si="86"/>
        <v>2</v>
      </c>
      <c r="M1097" s="56" t="s">
        <v>44</v>
      </c>
    </row>
    <row r="1098" spans="1:13" x14ac:dyDescent="0.25">
      <c r="A1098" s="85">
        <v>41135</v>
      </c>
      <c r="B1098" s="1">
        <v>0.7330902777777778</v>
      </c>
      <c r="C1098" s="91">
        <f t="shared" si="85"/>
        <v>41135.733090277776</v>
      </c>
      <c r="D1098" s="56" t="s">
        <v>16</v>
      </c>
      <c r="E1098" s="82">
        <v>1</v>
      </c>
      <c r="F1098" s="82">
        <v>2.52</v>
      </c>
      <c r="G1098" s="82">
        <v>83.2</v>
      </c>
      <c r="H1098" s="56">
        <v>1</v>
      </c>
      <c r="I1098" s="56">
        <v>2</v>
      </c>
      <c r="J1098" s="56">
        <f>VLOOKUP(I1098,'Stratification Schemes'!$J$2:$L$3,2,TRUE)</f>
        <v>9.59</v>
      </c>
      <c r="K1098" s="56">
        <f>VLOOKUP(I1098,'Stratification Schemes'!$J$2:$L$3,3,TRUE)</f>
        <v>10.42</v>
      </c>
      <c r="L1098" s="56">
        <f t="shared" si="86"/>
        <v>2</v>
      </c>
      <c r="M1098" s="56" t="s">
        <v>44</v>
      </c>
    </row>
    <row r="1099" spans="1:13" x14ac:dyDescent="0.25">
      <c r="A1099" s="85">
        <v>41135</v>
      </c>
      <c r="B1099" s="1">
        <v>0.75255787037037036</v>
      </c>
      <c r="C1099" s="91">
        <f t="shared" si="85"/>
        <v>41135.752557870372</v>
      </c>
      <c r="D1099" s="56" t="s">
        <v>16</v>
      </c>
      <c r="E1099" s="82">
        <v>1</v>
      </c>
      <c r="F1099" s="82">
        <v>1.64</v>
      </c>
      <c r="G1099" s="82">
        <v>85.6</v>
      </c>
      <c r="H1099" s="56">
        <v>1</v>
      </c>
      <c r="I1099" s="56">
        <v>2</v>
      </c>
      <c r="J1099" s="56">
        <f>VLOOKUP(I1099,'Stratification Schemes'!$J$2:$L$3,2,TRUE)</f>
        <v>9.59</v>
      </c>
      <c r="K1099" s="56">
        <f>VLOOKUP(I1099,'Stratification Schemes'!$J$2:$L$3,3,TRUE)</f>
        <v>10.42</v>
      </c>
      <c r="L1099" s="56">
        <f t="shared" si="86"/>
        <v>2</v>
      </c>
      <c r="M1099" s="56" t="s">
        <v>44</v>
      </c>
    </row>
    <row r="1100" spans="1:13" x14ac:dyDescent="0.25">
      <c r="A1100" s="85">
        <v>41135</v>
      </c>
      <c r="B1100" s="1">
        <v>0.75291666666666668</v>
      </c>
      <c r="C1100" s="91">
        <f t="shared" si="85"/>
        <v>41135.752916666665</v>
      </c>
      <c r="D1100" s="56" t="s">
        <v>16</v>
      </c>
      <c r="E1100" s="82">
        <v>1</v>
      </c>
      <c r="F1100" s="82">
        <v>2.4</v>
      </c>
      <c r="G1100" s="82">
        <v>92.6</v>
      </c>
      <c r="H1100" s="56">
        <v>1</v>
      </c>
      <c r="I1100" s="56">
        <v>2</v>
      </c>
      <c r="J1100" s="56">
        <f>VLOOKUP(I1100,'Stratification Schemes'!$J$2:$L$3,2,TRUE)</f>
        <v>9.59</v>
      </c>
      <c r="K1100" s="56">
        <f>VLOOKUP(I1100,'Stratification Schemes'!$J$2:$L$3,3,TRUE)</f>
        <v>10.42</v>
      </c>
      <c r="L1100" s="56">
        <f t="shared" si="86"/>
        <v>2</v>
      </c>
      <c r="M1100" s="56" t="s">
        <v>44</v>
      </c>
    </row>
    <row r="1101" spans="1:13" x14ac:dyDescent="0.25">
      <c r="A1101" s="85">
        <v>41135</v>
      </c>
      <c r="B1101" s="1">
        <v>0.7602199074074073</v>
      </c>
      <c r="C1101" s="91">
        <f t="shared" si="85"/>
        <v>41135.76021990741</v>
      </c>
      <c r="D1101" s="56" t="s">
        <v>16</v>
      </c>
      <c r="E1101" s="82">
        <v>1</v>
      </c>
      <c r="F1101" s="82">
        <v>2.69</v>
      </c>
      <c r="G1101" s="82">
        <v>87</v>
      </c>
      <c r="H1101" s="56">
        <v>1</v>
      </c>
      <c r="I1101" s="56">
        <v>2</v>
      </c>
      <c r="J1101" s="56">
        <f>VLOOKUP(I1101,'Stratification Schemes'!$J$2:$L$3,2,TRUE)</f>
        <v>9.59</v>
      </c>
      <c r="K1101" s="56">
        <f>VLOOKUP(I1101,'Stratification Schemes'!$J$2:$L$3,3,TRUE)</f>
        <v>10.42</v>
      </c>
      <c r="L1101" s="56">
        <f t="shared" si="86"/>
        <v>2</v>
      </c>
      <c r="M1101" s="56" t="s">
        <v>44</v>
      </c>
    </row>
    <row r="1102" spans="1:13" x14ac:dyDescent="0.25">
      <c r="A1102" s="85">
        <v>41135</v>
      </c>
      <c r="B1102" s="1">
        <v>0.77405092592592595</v>
      </c>
      <c r="C1102" s="91">
        <f t="shared" si="85"/>
        <v>41135.774050925924</v>
      </c>
      <c r="D1102" s="56" t="s">
        <v>16</v>
      </c>
      <c r="E1102" s="82">
        <v>1</v>
      </c>
      <c r="F1102" s="82">
        <v>1.74</v>
      </c>
      <c r="G1102" s="82">
        <v>81.7</v>
      </c>
      <c r="H1102" s="56">
        <v>1</v>
      </c>
      <c r="I1102" s="56">
        <v>2</v>
      </c>
      <c r="J1102" s="56">
        <f>VLOOKUP(I1102,'Stratification Schemes'!$J$2:$L$3,2,TRUE)</f>
        <v>9.59</v>
      </c>
      <c r="K1102" s="56">
        <f>VLOOKUP(I1102,'Stratification Schemes'!$J$2:$L$3,3,TRUE)</f>
        <v>10.42</v>
      </c>
      <c r="L1102" s="56">
        <f t="shared" si="86"/>
        <v>2</v>
      </c>
      <c r="M1102" s="56" t="s">
        <v>44</v>
      </c>
    </row>
    <row r="1103" spans="1:13" x14ac:dyDescent="0.25">
      <c r="A1103" s="85">
        <v>41135</v>
      </c>
      <c r="B1103" s="1">
        <v>0.81346064814814811</v>
      </c>
      <c r="C1103" s="91">
        <f t="shared" si="85"/>
        <v>41135.813460648147</v>
      </c>
      <c r="D1103" s="56" t="s">
        <v>16</v>
      </c>
      <c r="E1103" s="82">
        <v>1</v>
      </c>
      <c r="F1103" s="82">
        <v>6.59</v>
      </c>
      <c r="G1103" s="82">
        <v>64.900000000000006</v>
      </c>
      <c r="H1103" s="56">
        <v>1</v>
      </c>
      <c r="I1103" s="56">
        <v>2</v>
      </c>
      <c r="J1103" s="56">
        <f>VLOOKUP(I1103,'Stratification Schemes'!$J$2:$L$3,2,TRUE)</f>
        <v>9.59</v>
      </c>
      <c r="K1103" s="56">
        <f>VLOOKUP(I1103,'Stratification Schemes'!$J$2:$L$3,3,TRUE)</f>
        <v>10.42</v>
      </c>
      <c r="L1103" s="56">
        <f t="shared" si="86"/>
        <v>2</v>
      </c>
      <c r="M1103" s="56" t="s">
        <v>44</v>
      </c>
    </row>
    <row r="1104" spans="1:13" x14ac:dyDescent="0.25">
      <c r="A1104" s="85">
        <v>41135</v>
      </c>
      <c r="B1104" s="1">
        <v>0.85621527777777784</v>
      </c>
      <c r="C1104" s="91">
        <f t="shared" si="85"/>
        <v>41135.856215277781</v>
      </c>
      <c r="D1104" s="56" t="s">
        <v>16</v>
      </c>
      <c r="E1104" s="82">
        <v>1</v>
      </c>
      <c r="F1104" s="82">
        <v>3.48</v>
      </c>
      <c r="G1104" s="82">
        <v>86.6</v>
      </c>
      <c r="H1104" s="56">
        <v>1</v>
      </c>
      <c r="I1104" s="56">
        <v>2</v>
      </c>
      <c r="J1104" s="56">
        <f>VLOOKUP(I1104,'Stratification Schemes'!$J$2:$L$3,2,TRUE)</f>
        <v>9.59</v>
      </c>
      <c r="K1104" s="56">
        <f>VLOOKUP(I1104,'Stratification Schemes'!$J$2:$L$3,3,TRUE)</f>
        <v>10.42</v>
      </c>
      <c r="L1104" s="56">
        <f t="shared" si="86"/>
        <v>2</v>
      </c>
      <c r="M1104" s="56" t="s">
        <v>44</v>
      </c>
    </row>
    <row r="1105" spans="1:13" x14ac:dyDescent="0.25">
      <c r="A1105" s="85">
        <v>41135</v>
      </c>
      <c r="B1105" s="1">
        <v>0.85968750000000005</v>
      </c>
      <c r="C1105" s="91">
        <f t="shared" si="85"/>
        <v>41135.8596875</v>
      </c>
      <c r="D1105" s="56" t="s">
        <v>16</v>
      </c>
      <c r="E1105" s="82">
        <v>1</v>
      </c>
      <c r="F1105" s="82">
        <v>2.6</v>
      </c>
      <c r="G1105" s="82">
        <v>92.3</v>
      </c>
      <c r="H1105" s="56">
        <v>1</v>
      </c>
      <c r="I1105" s="56">
        <v>2</v>
      </c>
      <c r="J1105" s="56">
        <f>VLOOKUP(I1105,'Stratification Schemes'!$J$2:$L$3,2,TRUE)</f>
        <v>9.59</v>
      </c>
      <c r="K1105" s="56">
        <f>VLOOKUP(I1105,'Stratification Schemes'!$J$2:$L$3,3,TRUE)</f>
        <v>10.42</v>
      </c>
      <c r="L1105" s="56">
        <f t="shared" si="86"/>
        <v>2</v>
      </c>
      <c r="M1105" s="56" t="s">
        <v>44</v>
      </c>
    </row>
    <row r="1106" spans="1:13" x14ac:dyDescent="0.25">
      <c r="A1106" s="85">
        <v>41135</v>
      </c>
      <c r="B1106" s="1">
        <v>0.86194444444444451</v>
      </c>
      <c r="C1106" s="91">
        <f t="shared" si="85"/>
        <v>41135.861944444441</v>
      </c>
      <c r="D1106" s="56" t="s">
        <v>16</v>
      </c>
      <c r="E1106" s="82">
        <v>1</v>
      </c>
      <c r="F1106" s="82">
        <v>2.08</v>
      </c>
      <c r="G1106" s="82">
        <v>84.5</v>
      </c>
      <c r="H1106" s="56">
        <v>1</v>
      </c>
      <c r="I1106" s="56">
        <v>2</v>
      </c>
      <c r="J1106" s="56">
        <f>VLOOKUP(I1106,'Stratification Schemes'!$J$2:$L$3,2,TRUE)</f>
        <v>9.59</v>
      </c>
      <c r="K1106" s="56">
        <f>VLOOKUP(I1106,'Stratification Schemes'!$J$2:$L$3,3,TRUE)</f>
        <v>10.42</v>
      </c>
      <c r="L1106" s="56">
        <f t="shared" si="86"/>
        <v>2</v>
      </c>
      <c r="M1106" s="56" t="s">
        <v>44</v>
      </c>
    </row>
    <row r="1107" spans="1:13" x14ac:dyDescent="0.25">
      <c r="A1107" s="85">
        <v>41135</v>
      </c>
      <c r="B1107" s="1">
        <v>0.87555555555555553</v>
      </c>
      <c r="C1107" s="91">
        <f t="shared" si="85"/>
        <v>41135.875555555554</v>
      </c>
      <c r="D1107" s="56" t="s">
        <v>16</v>
      </c>
      <c r="E1107" s="82">
        <v>1</v>
      </c>
      <c r="F1107" s="82">
        <v>2.13</v>
      </c>
      <c r="G1107" s="82">
        <v>72</v>
      </c>
      <c r="H1107" s="56">
        <v>1</v>
      </c>
      <c r="I1107" s="56">
        <v>2</v>
      </c>
      <c r="J1107" s="56">
        <f>VLOOKUP(I1107,'Stratification Schemes'!$J$2:$L$3,2,TRUE)</f>
        <v>9.59</v>
      </c>
      <c r="K1107" s="56">
        <f>VLOOKUP(I1107,'Stratification Schemes'!$J$2:$L$3,3,TRUE)</f>
        <v>10.42</v>
      </c>
      <c r="L1107" s="56">
        <f t="shared" si="86"/>
        <v>2</v>
      </c>
      <c r="M1107" s="56" t="s">
        <v>44</v>
      </c>
    </row>
    <row r="1108" spans="1:13" x14ac:dyDescent="0.25">
      <c r="A1108" s="85">
        <v>41135</v>
      </c>
      <c r="B1108" s="1">
        <v>0.89621527777777776</v>
      </c>
      <c r="C1108" s="91">
        <f t="shared" si="85"/>
        <v>41135.896215277775</v>
      </c>
      <c r="D1108" s="56" t="s">
        <v>16</v>
      </c>
      <c r="E1108" s="82">
        <v>1</v>
      </c>
      <c r="F1108" s="82">
        <v>2.61</v>
      </c>
      <c r="G1108" s="82">
        <v>86</v>
      </c>
      <c r="H1108" s="56">
        <v>1</v>
      </c>
      <c r="I1108" s="56">
        <v>2</v>
      </c>
      <c r="J1108" s="56">
        <f>VLOOKUP(I1108,'Stratification Schemes'!$J$2:$L$3,2,TRUE)</f>
        <v>9.59</v>
      </c>
      <c r="K1108" s="56">
        <f>VLOOKUP(I1108,'Stratification Schemes'!$J$2:$L$3,3,TRUE)</f>
        <v>10.42</v>
      </c>
      <c r="L1108" s="56">
        <f t="shared" si="86"/>
        <v>2</v>
      </c>
      <c r="M1108" s="56" t="s">
        <v>44</v>
      </c>
    </row>
    <row r="1109" spans="1:13" x14ac:dyDescent="0.25">
      <c r="A1109" s="85">
        <v>41135</v>
      </c>
      <c r="B1109" s="1">
        <v>0.89621527777777776</v>
      </c>
      <c r="C1109" s="91">
        <f t="shared" si="85"/>
        <v>41135.896215277775</v>
      </c>
      <c r="D1109" s="56" t="s">
        <v>16</v>
      </c>
      <c r="E1109" s="82">
        <v>1</v>
      </c>
      <c r="F1109" s="82">
        <v>2.69</v>
      </c>
      <c r="G1109" s="82">
        <v>78.3</v>
      </c>
      <c r="H1109" s="56">
        <v>1</v>
      </c>
      <c r="I1109" s="56">
        <v>2</v>
      </c>
      <c r="J1109" s="56">
        <f>VLOOKUP(I1109,'Stratification Schemes'!$J$2:$L$3,2,TRUE)</f>
        <v>9.59</v>
      </c>
      <c r="K1109" s="56">
        <f>VLOOKUP(I1109,'Stratification Schemes'!$J$2:$L$3,3,TRUE)</f>
        <v>10.42</v>
      </c>
      <c r="L1109" s="56">
        <f t="shared" si="86"/>
        <v>2</v>
      </c>
      <c r="M1109" s="56" t="s">
        <v>44</v>
      </c>
    </row>
    <row r="1110" spans="1:13" x14ac:dyDescent="0.25">
      <c r="A1110" s="85">
        <v>41135</v>
      </c>
      <c r="B1110" s="1">
        <v>0.89690972222222232</v>
      </c>
      <c r="C1110" s="91">
        <f t="shared" si="85"/>
        <v>41135.896909722222</v>
      </c>
      <c r="D1110" s="56" t="s">
        <v>16</v>
      </c>
      <c r="E1110" s="82">
        <v>1</v>
      </c>
      <c r="F1110" s="82">
        <v>2.21</v>
      </c>
      <c r="G1110" s="82">
        <v>98.9</v>
      </c>
      <c r="H1110" s="56">
        <v>1</v>
      </c>
      <c r="I1110" s="56">
        <v>2</v>
      </c>
      <c r="J1110" s="56">
        <f>VLOOKUP(I1110,'Stratification Schemes'!$J$2:$L$3,2,TRUE)</f>
        <v>9.59</v>
      </c>
      <c r="K1110" s="56">
        <f>VLOOKUP(I1110,'Stratification Schemes'!$J$2:$L$3,3,TRUE)</f>
        <v>10.42</v>
      </c>
      <c r="L1110" s="56">
        <f t="shared" si="86"/>
        <v>2</v>
      </c>
      <c r="M1110" s="56" t="s">
        <v>44</v>
      </c>
    </row>
    <row r="1111" spans="1:13" x14ac:dyDescent="0.25">
      <c r="A1111" s="85">
        <v>41135</v>
      </c>
      <c r="B1111" s="1">
        <v>0.90049768518518514</v>
      </c>
      <c r="C1111" s="91">
        <f t="shared" si="85"/>
        <v>41135.900497685187</v>
      </c>
      <c r="D1111" s="56" t="s">
        <v>16</v>
      </c>
      <c r="E1111" s="82">
        <v>1</v>
      </c>
      <c r="F1111" s="82">
        <v>2.2000000000000002</v>
      </c>
      <c r="G1111" s="82">
        <v>99.3</v>
      </c>
      <c r="H1111" s="56">
        <v>1</v>
      </c>
      <c r="I1111" s="56">
        <v>2</v>
      </c>
      <c r="J1111" s="56">
        <f>VLOOKUP(I1111,'Stratification Schemes'!$J$2:$L$3,2,TRUE)</f>
        <v>9.59</v>
      </c>
      <c r="K1111" s="56">
        <f>VLOOKUP(I1111,'Stratification Schemes'!$J$2:$L$3,3,TRUE)</f>
        <v>10.42</v>
      </c>
      <c r="L1111" s="56">
        <f t="shared" si="86"/>
        <v>2</v>
      </c>
      <c r="M1111" s="56" t="s">
        <v>44</v>
      </c>
    </row>
    <row r="1112" spans="1:13" x14ac:dyDescent="0.25">
      <c r="A1112" s="85">
        <v>41135</v>
      </c>
      <c r="B1112" s="1">
        <v>0.90091435185185187</v>
      </c>
      <c r="C1112" s="91">
        <f t="shared" si="85"/>
        <v>41135.900914351849</v>
      </c>
      <c r="D1112" s="56" t="s">
        <v>16</v>
      </c>
      <c r="E1112" s="82">
        <v>1</v>
      </c>
      <c r="F1112" s="82">
        <v>2.27</v>
      </c>
      <c r="G1112" s="82">
        <v>79.8</v>
      </c>
      <c r="H1112" s="56">
        <v>1</v>
      </c>
      <c r="I1112" s="56">
        <v>2</v>
      </c>
      <c r="J1112" s="56">
        <f>VLOOKUP(I1112,'Stratification Schemes'!$J$2:$L$3,2,TRUE)</f>
        <v>9.59</v>
      </c>
      <c r="K1112" s="56">
        <f>VLOOKUP(I1112,'Stratification Schemes'!$J$2:$L$3,3,TRUE)</f>
        <v>10.42</v>
      </c>
      <c r="L1112" s="56">
        <f t="shared" si="86"/>
        <v>2</v>
      </c>
      <c r="M1112" s="56" t="s">
        <v>44</v>
      </c>
    </row>
    <row r="1113" spans="1:13" x14ac:dyDescent="0.25">
      <c r="A1113" s="85">
        <v>41135</v>
      </c>
      <c r="B1113" s="1">
        <v>0.90289351851851851</v>
      </c>
      <c r="C1113" s="91">
        <f t="shared" si="85"/>
        <v>41135.90289351852</v>
      </c>
      <c r="D1113" s="56" t="s">
        <v>16</v>
      </c>
      <c r="E1113" s="82">
        <v>1</v>
      </c>
      <c r="F1113" s="82">
        <v>3.43</v>
      </c>
      <c r="G1113" s="82">
        <v>64.599999999999994</v>
      </c>
      <c r="H1113" s="56">
        <v>1</v>
      </c>
      <c r="I1113" s="56">
        <v>2</v>
      </c>
      <c r="J1113" s="56">
        <f>VLOOKUP(I1113,'Stratification Schemes'!$J$2:$L$3,2,TRUE)</f>
        <v>9.59</v>
      </c>
      <c r="K1113" s="56">
        <f>VLOOKUP(I1113,'Stratification Schemes'!$J$2:$L$3,3,TRUE)</f>
        <v>10.42</v>
      </c>
      <c r="L1113" s="56">
        <f t="shared" si="86"/>
        <v>2</v>
      </c>
      <c r="M1113" s="56" t="s">
        <v>44</v>
      </c>
    </row>
    <row r="1114" spans="1:13" x14ac:dyDescent="0.25">
      <c r="A1114" s="85">
        <v>41135</v>
      </c>
      <c r="B1114" s="1">
        <v>0.92502314814814823</v>
      </c>
      <c r="C1114" s="91">
        <f t="shared" si="85"/>
        <v>41135.925023148149</v>
      </c>
      <c r="D1114" s="56" t="s">
        <v>16</v>
      </c>
      <c r="E1114" s="82">
        <v>1</v>
      </c>
      <c r="F1114" s="82">
        <v>2.94</v>
      </c>
      <c r="G1114" s="82">
        <v>75.900000000000006</v>
      </c>
      <c r="H1114" s="56">
        <v>1</v>
      </c>
      <c r="I1114" s="56">
        <v>2</v>
      </c>
      <c r="J1114" s="56">
        <f>VLOOKUP(I1114,'Stratification Schemes'!$J$2:$L$3,2,TRUE)</f>
        <v>9.59</v>
      </c>
      <c r="K1114" s="56">
        <f>VLOOKUP(I1114,'Stratification Schemes'!$J$2:$L$3,3,TRUE)</f>
        <v>10.42</v>
      </c>
      <c r="L1114" s="56">
        <f t="shared" si="86"/>
        <v>2</v>
      </c>
      <c r="M1114" s="56" t="s">
        <v>44</v>
      </c>
    </row>
    <row r="1115" spans="1:13" x14ac:dyDescent="0.25">
      <c r="A1115" s="85">
        <v>41136</v>
      </c>
      <c r="B1115" s="1">
        <v>6.8287037037037025E-4</v>
      </c>
      <c r="C1115" s="91">
        <f t="shared" si="85"/>
        <v>41136.00068287037</v>
      </c>
      <c r="D1115" s="82" t="s">
        <v>16</v>
      </c>
      <c r="E1115" s="82">
        <v>1</v>
      </c>
      <c r="F1115" s="82">
        <v>3.44</v>
      </c>
      <c r="G1115" s="82">
        <v>108</v>
      </c>
      <c r="H1115" s="56">
        <v>1</v>
      </c>
      <c r="I1115" s="56">
        <v>2</v>
      </c>
      <c r="J1115" s="56">
        <f>VLOOKUP(I1115,'Stratification Schemes'!$J$2:$L$3,2,TRUE)</f>
        <v>9.59</v>
      </c>
      <c r="K1115" s="56">
        <f>VLOOKUP(I1115,'Stratification Schemes'!$J$2:$L$3,3,TRUE)</f>
        <v>10.42</v>
      </c>
      <c r="L1115" s="56">
        <f t="shared" ref="L1115:L1157" si="87">IF(AND(F1115&gt;J1115,F1115&lt;K1115),1*E1115,2*E1115)</f>
        <v>2</v>
      </c>
      <c r="M1115" s="56" t="s">
        <v>44</v>
      </c>
    </row>
    <row r="1116" spans="1:13" x14ac:dyDescent="0.25">
      <c r="A1116" s="85">
        <v>41136</v>
      </c>
      <c r="B1116" s="1">
        <v>0.2570486111111111</v>
      </c>
      <c r="C1116" s="91">
        <f t="shared" si="85"/>
        <v>41136.257048611114</v>
      </c>
      <c r="D1116" s="82" t="s">
        <v>16</v>
      </c>
      <c r="E1116" s="82">
        <v>1</v>
      </c>
      <c r="F1116" s="82">
        <v>3.41</v>
      </c>
      <c r="G1116" s="82">
        <v>85.4</v>
      </c>
      <c r="H1116" s="56">
        <v>1</v>
      </c>
      <c r="I1116" s="56">
        <v>2</v>
      </c>
      <c r="J1116" s="56">
        <f>VLOOKUP(I1116,'Stratification Schemes'!$J$2:$L$3,2,TRUE)</f>
        <v>9.59</v>
      </c>
      <c r="K1116" s="56">
        <f>VLOOKUP(I1116,'Stratification Schemes'!$J$2:$L$3,3,TRUE)</f>
        <v>10.42</v>
      </c>
      <c r="L1116" s="56">
        <f t="shared" si="87"/>
        <v>2</v>
      </c>
      <c r="M1116" s="56" t="s">
        <v>44</v>
      </c>
    </row>
    <row r="1117" spans="1:13" x14ac:dyDescent="0.25">
      <c r="A1117" s="85">
        <v>41136</v>
      </c>
      <c r="B1117" s="1">
        <v>0.30177083333333332</v>
      </c>
      <c r="C1117" s="91">
        <f t="shared" si="85"/>
        <v>41136.301770833335</v>
      </c>
      <c r="D1117" s="82" t="s">
        <v>16</v>
      </c>
      <c r="E1117" s="82">
        <v>1</v>
      </c>
      <c r="F1117" s="82">
        <v>4</v>
      </c>
      <c r="G1117" s="82">
        <v>90</v>
      </c>
      <c r="H1117" s="56">
        <v>1</v>
      </c>
      <c r="I1117" s="56">
        <v>2</v>
      </c>
      <c r="J1117" s="56">
        <f>VLOOKUP(I1117,'Stratification Schemes'!$J$2:$L$3,2,TRUE)</f>
        <v>9.59</v>
      </c>
      <c r="K1117" s="56">
        <f>VLOOKUP(I1117,'Stratification Schemes'!$J$2:$L$3,3,TRUE)</f>
        <v>10.42</v>
      </c>
      <c r="L1117" s="56">
        <f t="shared" si="87"/>
        <v>2</v>
      </c>
      <c r="M1117" s="56" t="s">
        <v>44</v>
      </c>
    </row>
    <row r="1118" spans="1:13" x14ac:dyDescent="0.25">
      <c r="A1118" s="85">
        <v>41136</v>
      </c>
      <c r="B1118" s="1">
        <v>0.34231481481481479</v>
      </c>
      <c r="C1118" s="91">
        <f t="shared" si="85"/>
        <v>41136.342314814814</v>
      </c>
      <c r="D1118" s="82" t="s">
        <v>16</v>
      </c>
      <c r="E1118" s="82">
        <v>1</v>
      </c>
      <c r="F1118" s="82">
        <v>2.02</v>
      </c>
      <c r="G1118" s="82">
        <v>123.7</v>
      </c>
      <c r="H1118" s="56">
        <v>1</v>
      </c>
      <c r="I1118" s="56">
        <v>2</v>
      </c>
      <c r="J1118" s="56">
        <f>VLOOKUP(I1118,'Stratification Schemes'!$J$2:$L$3,2,TRUE)</f>
        <v>9.59</v>
      </c>
      <c r="K1118" s="56">
        <f>VLOOKUP(I1118,'Stratification Schemes'!$J$2:$L$3,3,TRUE)</f>
        <v>10.42</v>
      </c>
      <c r="L1118" s="56">
        <f t="shared" si="87"/>
        <v>2</v>
      </c>
      <c r="M1118" s="56" t="s">
        <v>44</v>
      </c>
    </row>
    <row r="1119" spans="1:13" x14ac:dyDescent="0.25">
      <c r="A1119" s="85">
        <v>41136</v>
      </c>
      <c r="B1119" s="1">
        <v>0.35440972222222222</v>
      </c>
      <c r="C1119" s="91">
        <f t="shared" si="85"/>
        <v>41136.354409722226</v>
      </c>
      <c r="D1119" s="82" t="s">
        <v>16</v>
      </c>
      <c r="E1119" s="82">
        <v>1</v>
      </c>
      <c r="F1119" s="82">
        <v>2.4500000000000002</v>
      </c>
      <c r="G1119" s="82">
        <v>109.2</v>
      </c>
      <c r="H1119" s="56">
        <v>1</v>
      </c>
      <c r="I1119" s="56">
        <v>2</v>
      </c>
      <c r="J1119" s="56">
        <f>VLOOKUP(I1119,'Stratification Schemes'!$J$2:$L$3,2,TRUE)</f>
        <v>9.59</v>
      </c>
      <c r="K1119" s="56">
        <f>VLOOKUP(I1119,'Stratification Schemes'!$J$2:$L$3,3,TRUE)</f>
        <v>10.42</v>
      </c>
      <c r="L1119" s="56">
        <f t="shared" si="87"/>
        <v>2</v>
      </c>
      <c r="M1119" s="56" t="s">
        <v>44</v>
      </c>
    </row>
    <row r="1120" spans="1:13" x14ac:dyDescent="0.25">
      <c r="A1120" s="85">
        <v>41136</v>
      </c>
      <c r="B1120" s="1">
        <v>0.56555555555555559</v>
      </c>
      <c r="C1120" s="91">
        <f t="shared" si="85"/>
        <v>41136.565555555557</v>
      </c>
      <c r="D1120" s="82" t="s">
        <v>16</v>
      </c>
      <c r="E1120" s="82">
        <v>1</v>
      </c>
      <c r="F1120" s="82">
        <v>2.17</v>
      </c>
      <c r="G1120" s="82">
        <v>93.5</v>
      </c>
      <c r="H1120" s="56">
        <v>1</v>
      </c>
      <c r="I1120" s="56">
        <v>2</v>
      </c>
      <c r="J1120" s="56">
        <f>VLOOKUP(I1120,'Stratification Schemes'!$J$2:$L$3,2,TRUE)</f>
        <v>9.59</v>
      </c>
      <c r="K1120" s="56">
        <f>VLOOKUP(I1120,'Stratification Schemes'!$J$2:$L$3,3,TRUE)</f>
        <v>10.42</v>
      </c>
      <c r="L1120" s="56">
        <f t="shared" si="87"/>
        <v>2</v>
      </c>
      <c r="M1120" s="56" t="s">
        <v>44</v>
      </c>
    </row>
    <row r="1121" spans="1:13" x14ac:dyDescent="0.25">
      <c r="A1121" s="85">
        <v>41136</v>
      </c>
      <c r="B1121" s="1">
        <v>0.58605324074074072</v>
      </c>
      <c r="C1121" s="91">
        <f t="shared" si="85"/>
        <v>41136.586053240739</v>
      </c>
      <c r="D1121" s="82" t="s">
        <v>16</v>
      </c>
      <c r="E1121" s="82">
        <v>1</v>
      </c>
      <c r="F1121" s="82">
        <v>2.71</v>
      </c>
      <c r="G1121" s="82">
        <v>83.6</v>
      </c>
      <c r="H1121" s="56">
        <v>1</v>
      </c>
      <c r="I1121" s="56">
        <v>2</v>
      </c>
      <c r="J1121" s="56">
        <f>VLOOKUP(I1121,'Stratification Schemes'!$J$2:$L$3,2,TRUE)</f>
        <v>9.59</v>
      </c>
      <c r="K1121" s="56">
        <f>VLOOKUP(I1121,'Stratification Schemes'!$J$2:$L$3,3,TRUE)</f>
        <v>10.42</v>
      </c>
      <c r="L1121" s="56">
        <f t="shared" si="87"/>
        <v>2</v>
      </c>
      <c r="M1121" s="56" t="s">
        <v>44</v>
      </c>
    </row>
    <row r="1122" spans="1:13" x14ac:dyDescent="0.25">
      <c r="A1122" s="85">
        <v>41136</v>
      </c>
      <c r="B1122" s="1">
        <v>0.64998842592592598</v>
      </c>
      <c r="C1122" s="91">
        <f t="shared" si="85"/>
        <v>41136.649988425925</v>
      </c>
      <c r="D1122" s="82" t="s">
        <v>16</v>
      </c>
      <c r="E1122" s="82">
        <v>1</v>
      </c>
      <c r="F1122" s="82">
        <v>2.42</v>
      </c>
      <c r="G1122" s="82">
        <v>93.2</v>
      </c>
      <c r="H1122" s="56">
        <v>1</v>
      </c>
      <c r="I1122" s="56">
        <v>2</v>
      </c>
      <c r="J1122" s="56">
        <f>VLOOKUP(I1122,'Stratification Schemes'!$J$2:$L$3,2,TRUE)</f>
        <v>9.59</v>
      </c>
      <c r="K1122" s="56">
        <f>VLOOKUP(I1122,'Stratification Schemes'!$J$2:$L$3,3,TRUE)</f>
        <v>10.42</v>
      </c>
      <c r="L1122" s="56">
        <f t="shared" si="87"/>
        <v>2</v>
      </c>
      <c r="M1122" s="56" t="s">
        <v>44</v>
      </c>
    </row>
    <row r="1123" spans="1:13" x14ac:dyDescent="0.25">
      <c r="A1123" s="85">
        <v>41136</v>
      </c>
      <c r="B1123" s="1">
        <v>0.67211805555555548</v>
      </c>
      <c r="C1123" s="91">
        <f t="shared" si="85"/>
        <v>41136.672118055554</v>
      </c>
      <c r="D1123" s="82" t="s">
        <v>16</v>
      </c>
      <c r="E1123" s="82">
        <v>1</v>
      </c>
      <c r="F1123" s="82">
        <v>2.48</v>
      </c>
      <c r="G1123" s="82">
        <v>88.5</v>
      </c>
      <c r="H1123" s="56">
        <v>1</v>
      </c>
      <c r="I1123" s="56">
        <v>2</v>
      </c>
      <c r="J1123" s="56">
        <f>VLOOKUP(I1123,'Stratification Schemes'!$J$2:$L$3,2,TRUE)</f>
        <v>9.59</v>
      </c>
      <c r="K1123" s="56">
        <f>VLOOKUP(I1123,'Stratification Schemes'!$J$2:$L$3,3,TRUE)</f>
        <v>10.42</v>
      </c>
      <c r="L1123" s="56">
        <f t="shared" si="87"/>
        <v>2</v>
      </c>
      <c r="M1123" s="56" t="s">
        <v>44</v>
      </c>
    </row>
    <row r="1124" spans="1:13" x14ac:dyDescent="0.25">
      <c r="A1124" s="85">
        <v>41136</v>
      </c>
      <c r="B1124" s="1">
        <v>0.69021990740740735</v>
      </c>
      <c r="C1124" s="91">
        <f t="shared" si="85"/>
        <v>41136.69021990741</v>
      </c>
      <c r="D1124" s="82" t="s">
        <v>16</v>
      </c>
      <c r="E1124" s="82">
        <v>1</v>
      </c>
      <c r="F1124" s="82">
        <v>2.61</v>
      </c>
      <c r="G1124" s="82">
        <v>70.3</v>
      </c>
      <c r="H1124" s="56">
        <v>1</v>
      </c>
      <c r="I1124" s="56">
        <v>2</v>
      </c>
      <c r="J1124" s="56">
        <f>VLOOKUP(I1124,'Stratification Schemes'!$J$2:$L$3,2,TRUE)</f>
        <v>9.59</v>
      </c>
      <c r="K1124" s="56">
        <f>VLOOKUP(I1124,'Stratification Schemes'!$J$2:$L$3,3,TRUE)</f>
        <v>10.42</v>
      </c>
      <c r="L1124" s="56">
        <f t="shared" si="87"/>
        <v>2</v>
      </c>
      <c r="M1124" s="56" t="s">
        <v>44</v>
      </c>
    </row>
    <row r="1125" spans="1:13" x14ac:dyDescent="0.25">
      <c r="A1125" s="85">
        <v>41136</v>
      </c>
      <c r="B1125" s="1">
        <v>0.69703703703703701</v>
      </c>
      <c r="C1125" s="91">
        <f t="shared" si="85"/>
        <v>41136.69703703704</v>
      </c>
      <c r="D1125" s="82" t="s">
        <v>16</v>
      </c>
      <c r="E1125" s="82">
        <v>1</v>
      </c>
      <c r="F1125" s="82">
        <v>3.07</v>
      </c>
      <c r="G1125" s="82">
        <v>94.6</v>
      </c>
      <c r="H1125" s="56">
        <v>1</v>
      </c>
      <c r="I1125" s="56">
        <v>2</v>
      </c>
      <c r="J1125" s="56">
        <f>VLOOKUP(I1125,'Stratification Schemes'!$J$2:$L$3,2,TRUE)</f>
        <v>9.59</v>
      </c>
      <c r="K1125" s="56">
        <f>VLOOKUP(I1125,'Stratification Schemes'!$J$2:$L$3,3,TRUE)</f>
        <v>10.42</v>
      </c>
      <c r="L1125" s="56">
        <f t="shared" si="87"/>
        <v>2</v>
      </c>
      <c r="M1125" s="56" t="s">
        <v>44</v>
      </c>
    </row>
    <row r="1126" spans="1:13" x14ac:dyDescent="0.25">
      <c r="A1126" s="85">
        <v>41136</v>
      </c>
      <c r="B1126" s="1">
        <v>0.71378472222222211</v>
      </c>
      <c r="C1126" s="91">
        <f t="shared" si="85"/>
        <v>41136.713784722226</v>
      </c>
      <c r="D1126" s="82" t="s">
        <v>16</v>
      </c>
      <c r="E1126" s="82">
        <v>1</v>
      </c>
      <c r="F1126" s="82">
        <v>1.8</v>
      </c>
      <c r="G1126" s="82">
        <v>85.9</v>
      </c>
      <c r="H1126" s="56">
        <v>1</v>
      </c>
      <c r="I1126" s="56">
        <v>2</v>
      </c>
      <c r="J1126" s="56">
        <f>VLOOKUP(I1126,'Stratification Schemes'!$J$2:$L$3,2,TRUE)</f>
        <v>9.59</v>
      </c>
      <c r="K1126" s="56">
        <f>VLOOKUP(I1126,'Stratification Schemes'!$J$2:$L$3,3,TRUE)</f>
        <v>10.42</v>
      </c>
      <c r="L1126" s="56">
        <f t="shared" si="87"/>
        <v>2</v>
      </c>
      <c r="M1126" s="56" t="s">
        <v>44</v>
      </c>
    </row>
    <row r="1127" spans="1:13" x14ac:dyDescent="0.25">
      <c r="A1127" s="85">
        <v>41136</v>
      </c>
      <c r="B1127" s="1">
        <v>0.77415509259259263</v>
      </c>
      <c r="C1127" s="91">
        <f t="shared" si="85"/>
        <v>41136.774155092593</v>
      </c>
      <c r="D1127" s="82" t="s">
        <v>16</v>
      </c>
      <c r="E1127" s="82">
        <v>1</v>
      </c>
      <c r="F1127" s="82">
        <v>3.83</v>
      </c>
      <c r="G1127" s="82">
        <v>63.9</v>
      </c>
      <c r="H1127" s="56">
        <v>1</v>
      </c>
      <c r="I1127" s="56">
        <v>2</v>
      </c>
      <c r="J1127" s="56">
        <f>VLOOKUP(I1127,'Stratification Schemes'!$J$2:$L$3,2,TRUE)</f>
        <v>9.59</v>
      </c>
      <c r="K1127" s="56">
        <f>VLOOKUP(I1127,'Stratification Schemes'!$J$2:$L$3,3,TRUE)</f>
        <v>10.42</v>
      </c>
      <c r="L1127" s="56">
        <f t="shared" si="87"/>
        <v>2</v>
      </c>
      <c r="M1127" s="56" t="s">
        <v>44</v>
      </c>
    </row>
    <row r="1128" spans="1:13" x14ac:dyDescent="0.25">
      <c r="A1128" s="85">
        <v>41136</v>
      </c>
      <c r="B1128" s="1">
        <v>0.79767361111111112</v>
      </c>
      <c r="C1128" s="91">
        <f t="shared" si="85"/>
        <v>41136.797673611109</v>
      </c>
      <c r="D1128" s="82" t="s">
        <v>16</v>
      </c>
      <c r="E1128" s="82">
        <v>1</v>
      </c>
      <c r="F1128" s="82">
        <v>3.09</v>
      </c>
      <c r="G1128" s="82">
        <v>79.5</v>
      </c>
      <c r="H1128" s="56">
        <v>1</v>
      </c>
      <c r="I1128" s="56">
        <v>2</v>
      </c>
      <c r="J1128" s="56">
        <f>VLOOKUP(I1128,'Stratification Schemes'!$J$2:$L$3,2,TRUE)</f>
        <v>9.59</v>
      </c>
      <c r="K1128" s="56">
        <f>VLOOKUP(I1128,'Stratification Schemes'!$J$2:$L$3,3,TRUE)</f>
        <v>10.42</v>
      </c>
      <c r="L1128" s="56">
        <f t="shared" si="87"/>
        <v>2</v>
      </c>
      <c r="M1128" s="56" t="s">
        <v>44</v>
      </c>
    </row>
    <row r="1129" spans="1:13" x14ac:dyDescent="0.25">
      <c r="A1129" s="85">
        <v>41136</v>
      </c>
      <c r="B1129" s="1">
        <v>0.79839120370370376</v>
      </c>
      <c r="C1129" s="91">
        <f t="shared" si="85"/>
        <v>41136.798391203702</v>
      </c>
      <c r="D1129" s="82" t="s">
        <v>16</v>
      </c>
      <c r="E1129" s="82">
        <v>1</v>
      </c>
      <c r="F1129" s="82">
        <v>3.39</v>
      </c>
      <c r="G1129" s="82">
        <v>81.599999999999994</v>
      </c>
      <c r="H1129" s="56">
        <v>1</v>
      </c>
      <c r="I1129" s="56">
        <v>2</v>
      </c>
      <c r="J1129" s="56">
        <f>VLOOKUP(I1129,'Stratification Schemes'!$J$2:$L$3,2,TRUE)</f>
        <v>9.59</v>
      </c>
      <c r="K1129" s="56">
        <f>VLOOKUP(I1129,'Stratification Schemes'!$J$2:$L$3,3,TRUE)</f>
        <v>10.42</v>
      </c>
      <c r="L1129" s="56">
        <f t="shared" si="87"/>
        <v>2</v>
      </c>
      <c r="M1129" s="56" t="s">
        <v>44</v>
      </c>
    </row>
    <row r="1130" spans="1:13" x14ac:dyDescent="0.25">
      <c r="A1130" s="85">
        <v>41136</v>
      </c>
      <c r="B1130" s="1">
        <v>0.79844907407407406</v>
      </c>
      <c r="C1130" s="91">
        <f t="shared" si="85"/>
        <v>41136.798449074071</v>
      </c>
      <c r="D1130" s="82" t="s">
        <v>16</v>
      </c>
      <c r="E1130" s="82">
        <v>1</v>
      </c>
      <c r="F1130" s="82">
        <v>3.52</v>
      </c>
      <c r="G1130" s="82">
        <v>89.1</v>
      </c>
      <c r="H1130" s="56">
        <v>1</v>
      </c>
      <c r="I1130" s="56">
        <v>2</v>
      </c>
      <c r="J1130" s="56">
        <f>VLOOKUP(I1130,'Stratification Schemes'!$J$2:$L$3,2,TRUE)</f>
        <v>9.59</v>
      </c>
      <c r="K1130" s="56">
        <f>VLOOKUP(I1130,'Stratification Schemes'!$J$2:$L$3,3,TRUE)</f>
        <v>10.42</v>
      </c>
      <c r="L1130" s="56">
        <f t="shared" si="87"/>
        <v>2</v>
      </c>
      <c r="M1130" s="56" t="s">
        <v>44</v>
      </c>
    </row>
    <row r="1131" spans="1:13" x14ac:dyDescent="0.25">
      <c r="A1131" s="85">
        <v>41136</v>
      </c>
      <c r="B1131" s="1">
        <v>0.81613425925925931</v>
      </c>
      <c r="C1131" s="91">
        <f t="shared" si="85"/>
        <v>41136.816134259258</v>
      </c>
      <c r="D1131" s="82" t="s">
        <v>16</v>
      </c>
      <c r="E1131" s="82">
        <v>1</v>
      </c>
      <c r="F1131" s="82">
        <v>2.79</v>
      </c>
      <c r="G1131" s="82">
        <v>76.7</v>
      </c>
      <c r="H1131" s="56">
        <v>1</v>
      </c>
      <c r="I1131" s="56">
        <v>2</v>
      </c>
      <c r="J1131" s="56">
        <f>VLOOKUP(I1131,'Stratification Schemes'!$J$2:$L$3,2,TRUE)</f>
        <v>9.59</v>
      </c>
      <c r="K1131" s="56">
        <f>VLOOKUP(I1131,'Stratification Schemes'!$J$2:$L$3,3,TRUE)</f>
        <v>10.42</v>
      </c>
      <c r="L1131" s="56">
        <f t="shared" si="87"/>
        <v>2</v>
      </c>
      <c r="M1131" s="56" t="s">
        <v>44</v>
      </c>
    </row>
    <row r="1132" spans="1:13" x14ac:dyDescent="0.25">
      <c r="A1132" s="85">
        <v>41136</v>
      </c>
      <c r="B1132" s="1">
        <v>0.82182870370370376</v>
      </c>
      <c r="C1132" s="91">
        <f t="shared" si="85"/>
        <v>41136.821828703702</v>
      </c>
      <c r="D1132" s="82" t="s">
        <v>16</v>
      </c>
      <c r="E1132" s="82">
        <v>1</v>
      </c>
      <c r="F1132" s="82">
        <v>1.75</v>
      </c>
      <c r="G1132" s="82">
        <v>91.8</v>
      </c>
      <c r="H1132" s="56">
        <v>1</v>
      </c>
      <c r="I1132" s="56">
        <v>2</v>
      </c>
      <c r="J1132" s="56">
        <f>VLOOKUP(I1132,'Stratification Schemes'!$J$2:$L$3,2,TRUE)</f>
        <v>9.59</v>
      </c>
      <c r="K1132" s="56">
        <f>VLOOKUP(I1132,'Stratification Schemes'!$J$2:$L$3,3,TRUE)</f>
        <v>10.42</v>
      </c>
      <c r="L1132" s="56">
        <f t="shared" si="87"/>
        <v>2</v>
      </c>
      <c r="M1132" s="56" t="s">
        <v>44</v>
      </c>
    </row>
    <row r="1133" spans="1:13" x14ac:dyDescent="0.25">
      <c r="A1133" s="85">
        <v>41136</v>
      </c>
      <c r="B1133" s="1">
        <v>0.83875</v>
      </c>
      <c r="C1133" s="91">
        <f t="shared" si="85"/>
        <v>41136.838750000003</v>
      </c>
      <c r="D1133" s="82" t="s">
        <v>16</v>
      </c>
      <c r="E1133" s="82">
        <v>1</v>
      </c>
      <c r="F1133" s="82">
        <v>2.57</v>
      </c>
      <c r="G1133" s="82">
        <v>112</v>
      </c>
      <c r="H1133" s="56">
        <v>1</v>
      </c>
      <c r="I1133" s="56">
        <v>2</v>
      </c>
      <c r="J1133" s="56">
        <f>VLOOKUP(I1133,'Stratification Schemes'!$J$2:$L$3,2,TRUE)</f>
        <v>9.59</v>
      </c>
      <c r="K1133" s="56">
        <f>VLOOKUP(I1133,'Stratification Schemes'!$J$2:$L$3,3,TRUE)</f>
        <v>10.42</v>
      </c>
      <c r="L1133" s="56">
        <f t="shared" si="87"/>
        <v>2</v>
      </c>
      <c r="M1133" s="56" t="s">
        <v>44</v>
      </c>
    </row>
    <row r="1134" spans="1:13" x14ac:dyDescent="0.25">
      <c r="A1134" s="85">
        <v>41136</v>
      </c>
      <c r="B1134" s="1">
        <v>0.86057870370370371</v>
      </c>
      <c r="C1134" s="91">
        <f t="shared" si="85"/>
        <v>41136.860578703701</v>
      </c>
      <c r="D1134" s="82" t="s">
        <v>16</v>
      </c>
      <c r="E1134" s="82">
        <v>1</v>
      </c>
      <c r="F1134" s="82">
        <v>1.96</v>
      </c>
      <c r="G1134" s="82">
        <v>91.5</v>
      </c>
      <c r="H1134" s="56">
        <v>1</v>
      </c>
      <c r="I1134" s="56">
        <v>2</v>
      </c>
      <c r="J1134" s="56">
        <f>VLOOKUP(I1134,'Stratification Schemes'!$J$2:$L$3,2,TRUE)</f>
        <v>9.59</v>
      </c>
      <c r="K1134" s="56">
        <f>VLOOKUP(I1134,'Stratification Schemes'!$J$2:$L$3,3,TRUE)</f>
        <v>10.42</v>
      </c>
      <c r="L1134" s="56">
        <f t="shared" si="87"/>
        <v>2</v>
      </c>
      <c r="M1134" s="56" t="s">
        <v>44</v>
      </c>
    </row>
    <row r="1135" spans="1:13" x14ac:dyDescent="0.25">
      <c r="A1135" s="85">
        <v>41136</v>
      </c>
      <c r="B1135" s="1">
        <v>0.86063657407407401</v>
      </c>
      <c r="C1135" s="91">
        <f t="shared" si="85"/>
        <v>41136.860636574071</v>
      </c>
      <c r="D1135" s="82" t="s">
        <v>16</v>
      </c>
      <c r="E1135" s="82">
        <v>1</v>
      </c>
      <c r="F1135" s="82">
        <v>2.72</v>
      </c>
      <c r="G1135" s="82">
        <v>82.8</v>
      </c>
      <c r="H1135" s="56">
        <v>1</v>
      </c>
      <c r="I1135" s="56">
        <v>2</v>
      </c>
      <c r="J1135" s="56">
        <f>VLOOKUP(I1135,'Stratification Schemes'!$J$2:$L$3,2,TRUE)</f>
        <v>9.59</v>
      </c>
      <c r="K1135" s="56">
        <f>VLOOKUP(I1135,'Stratification Schemes'!$J$2:$L$3,3,TRUE)</f>
        <v>10.42</v>
      </c>
      <c r="L1135" s="56">
        <f t="shared" si="87"/>
        <v>2</v>
      </c>
      <c r="M1135" s="56" t="s">
        <v>44</v>
      </c>
    </row>
    <row r="1136" spans="1:13" x14ac:dyDescent="0.25">
      <c r="A1136" s="85">
        <v>41136</v>
      </c>
      <c r="B1136" s="1">
        <v>0.86069444444444443</v>
      </c>
      <c r="C1136" s="91">
        <f t="shared" si="85"/>
        <v>41136.860694444447</v>
      </c>
      <c r="D1136" s="82" t="s">
        <v>16</v>
      </c>
      <c r="E1136" s="82">
        <v>1</v>
      </c>
      <c r="F1136" s="82">
        <v>3.75</v>
      </c>
      <c r="G1136" s="82">
        <v>94.5</v>
      </c>
      <c r="H1136" s="56">
        <v>1</v>
      </c>
      <c r="I1136" s="56">
        <v>2</v>
      </c>
      <c r="J1136" s="56">
        <f>VLOOKUP(I1136,'Stratification Schemes'!$J$2:$L$3,2,TRUE)</f>
        <v>9.59</v>
      </c>
      <c r="K1136" s="56">
        <f>VLOOKUP(I1136,'Stratification Schemes'!$J$2:$L$3,3,TRUE)</f>
        <v>10.42</v>
      </c>
      <c r="L1136" s="56">
        <f t="shared" si="87"/>
        <v>2</v>
      </c>
      <c r="M1136" s="56" t="s">
        <v>44</v>
      </c>
    </row>
    <row r="1137" spans="1:13" x14ac:dyDescent="0.25">
      <c r="A1137" s="85">
        <v>41136</v>
      </c>
      <c r="B1137" s="1">
        <v>0.86137731481481483</v>
      </c>
      <c r="C1137" s="91">
        <f t="shared" si="85"/>
        <v>41136.861377314817</v>
      </c>
      <c r="D1137" s="82" t="s">
        <v>16</v>
      </c>
      <c r="E1137" s="82">
        <v>1</v>
      </c>
      <c r="F1137" s="82">
        <v>2.58</v>
      </c>
      <c r="G1137" s="82">
        <v>85.9</v>
      </c>
      <c r="H1137" s="56">
        <v>1</v>
      </c>
      <c r="I1137" s="56">
        <v>2</v>
      </c>
      <c r="J1137" s="56">
        <f>VLOOKUP(I1137,'Stratification Schemes'!$J$2:$L$3,2,TRUE)</f>
        <v>9.59</v>
      </c>
      <c r="K1137" s="56">
        <f>VLOOKUP(I1137,'Stratification Schemes'!$J$2:$L$3,3,TRUE)</f>
        <v>10.42</v>
      </c>
      <c r="L1137" s="56">
        <f t="shared" si="87"/>
        <v>2</v>
      </c>
      <c r="M1137" s="56" t="s">
        <v>44</v>
      </c>
    </row>
    <row r="1138" spans="1:13" x14ac:dyDescent="0.25">
      <c r="A1138" s="85">
        <v>41136</v>
      </c>
      <c r="B1138" s="1">
        <v>0.88185185185185189</v>
      </c>
      <c r="C1138" s="91">
        <f t="shared" si="85"/>
        <v>41136.881851851853</v>
      </c>
      <c r="D1138" s="82" t="s">
        <v>16</v>
      </c>
      <c r="E1138" s="82">
        <v>1</v>
      </c>
      <c r="F1138" s="82">
        <v>2.57</v>
      </c>
      <c r="G1138" s="82">
        <v>86.9</v>
      </c>
      <c r="H1138" s="56">
        <v>1</v>
      </c>
      <c r="I1138" s="56">
        <v>2</v>
      </c>
      <c r="J1138" s="56">
        <f>VLOOKUP(I1138,'Stratification Schemes'!$J$2:$L$3,2,TRUE)</f>
        <v>9.59</v>
      </c>
      <c r="K1138" s="56">
        <f>VLOOKUP(I1138,'Stratification Schemes'!$J$2:$L$3,3,TRUE)</f>
        <v>10.42</v>
      </c>
      <c r="L1138" s="56">
        <f t="shared" si="87"/>
        <v>2</v>
      </c>
      <c r="M1138" s="56" t="s">
        <v>44</v>
      </c>
    </row>
    <row r="1139" spans="1:13" x14ac:dyDescent="0.25">
      <c r="A1139" s="85">
        <v>41136</v>
      </c>
      <c r="B1139" s="1">
        <v>0.92388888888888887</v>
      </c>
      <c r="C1139" s="91">
        <f t="shared" si="85"/>
        <v>41136.923888888887</v>
      </c>
      <c r="D1139" s="82" t="s">
        <v>16</v>
      </c>
      <c r="E1139" s="82">
        <v>1</v>
      </c>
      <c r="F1139" s="82">
        <v>2.17</v>
      </c>
      <c r="G1139" s="82">
        <v>94.3</v>
      </c>
      <c r="H1139" s="56">
        <v>1</v>
      </c>
      <c r="I1139" s="56">
        <v>2</v>
      </c>
      <c r="J1139" s="56">
        <f>VLOOKUP(I1139,'Stratification Schemes'!$J$2:$L$3,2,TRUE)</f>
        <v>9.59</v>
      </c>
      <c r="K1139" s="56">
        <f>VLOOKUP(I1139,'Stratification Schemes'!$J$2:$L$3,3,TRUE)</f>
        <v>10.42</v>
      </c>
      <c r="L1139" s="56">
        <f t="shared" si="87"/>
        <v>2</v>
      </c>
      <c r="M1139" s="56" t="s">
        <v>44</v>
      </c>
    </row>
    <row r="1140" spans="1:13" x14ac:dyDescent="0.25">
      <c r="A1140" s="85">
        <v>41136</v>
      </c>
      <c r="B1140" s="1">
        <v>0.9252083333333333</v>
      </c>
      <c r="C1140" s="91">
        <f t="shared" si="85"/>
        <v>41136.925208333334</v>
      </c>
      <c r="D1140" s="82" t="s">
        <v>16</v>
      </c>
      <c r="E1140" s="82">
        <v>1</v>
      </c>
      <c r="F1140" s="82">
        <v>3.63</v>
      </c>
      <c r="G1140" s="82">
        <v>57.4</v>
      </c>
      <c r="H1140" s="56">
        <v>1</v>
      </c>
      <c r="I1140" s="56">
        <v>2</v>
      </c>
      <c r="J1140" s="56">
        <f>VLOOKUP(I1140,'Stratification Schemes'!$J$2:$L$3,2,TRUE)</f>
        <v>9.59</v>
      </c>
      <c r="K1140" s="56">
        <f>VLOOKUP(I1140,'Stratification Schemes'!$J$2:$L$3,3,TRUE)</f>
        <v>10.42</v>
      </c>
      <c r="L1140" s="56">
        <f t="shared" si="87"/>
        <v>2</v>
      </c>
      <c r="M1140" s="56" t="s">
        <v>44</v>
      </c>
    </row>
    <row r="1141" spans="1:13" x14ac:dyDescent="0.25">
      <c r="A1141" s="85">
        <v>41136</v>
      </c>
      <c r="B1141" s="1">
        <v>0.96790509259259261</v>
      </c>
      <c r="C1141" s="91">
        <f t="shared" si="85"/>
        <v>41136.967905092592</v>
      </c>
      <c r="D1141" s="82" t="s">
        <v>16</v>
      </c>
      <c r="E1141" s="82">
        <v>1</v>
      </c>
      <c r="F1141" s="82">
        <v>2.19</v>
      </c>
      <c r="G1141" s="82">
        <v>88.5</v>
      </c>
      <c r="H1141" s="56">
        <v>1</v>
      </c>
      <c r="I1141" s="56">
        <v>2</v>
      </c>
      <c r="J1141" s="56">
        <f>VLOOKUP(I1141,'Stratification Schemes'!$J$2:$L$3,2,TRUE)</f>
        <v>9.59</v>
      </c>
      <c r="K1141" s="56">
        <f>VLOOKUP(I1141,'Stratification Schemes'!$J$2:$L$3,3,TRUE)</f>
        <v>10.42</v>
      </c>
      <c r="L1141" s="56">
        <f t="shared" si="87"/>
        <v>2</v>
      </c>
      <c r="M1141" s="56" t="s">
        <v>44</v>
      </c>
    </row>
    <row r="1142" spans="1:13" x14ac:dyDescent="0.25">
      <c r="A1142" s="85">
        <v>41136</v>
      </c>
      <c r="B1142" s="1">
        <v>0.79767361111111112</v>
      </c>
      <c r="C1142" s="91">
        <f t="shared" si="85"/>
        <v>41136.797673611109</v>
      </c>
      <c r="D1142" s="82" t="s">
        <v>16</v>
      </c>
      <c r="E1142" s="82">
        <v>1</v>
      </c>
      <c r="F1142" s="82">
        <v>3.15</v>
      </c>
      <c r="G1142" s="82">
        <v>81.5</v>
      </c>
      <c r="H1142" s="56">
        <v>1</v>
      </c>
      <c r="I1142" s="56">
        <v>2</v>
      </c>
      <c r="J1142" s="56">
        <f>VLOOKUP(I1142,'Stratification Schemes'!$J$2:$L$3,2,TRUE)</f>
        <v>9.59</v>
      </c>
      <c r="K1142" s="56">
        <f>VLOOKUP(I1142,'Stratification Schemes'!$J$2:$L$3,3,TRUE)</f>
        <v>10.42</v>
      </c>
      <c r="L1142" s="56">
        <f t="shared" si="87"/>
        <v>2</v>
      </c>
      <c r="M1142" s="56" t="s">
        <v>44</v>
      </c>
    </row>
    <row r="1143" spans="1:13" x14ac:dyDescent="0.25">
      <c r="A1143" s="85">
        <v>41136</v>
      </c>
      <c r="B1143" s="1">
        <v>0.79841435185185183</v>
      </c>
      <c r="C1143" s="91">
        <f t="shared" si="85"/>
        <v>41136.798414351855</v>
      </c>
      <c r="D1143" s="82" t="s">
        <v>16</v>
      </c>
      <c r="E1143" s="82">
        <v>1</v>
      </c>
      <c r="F1143" s="82">
        <v>3.55</v>
      </c>
      <c r="G1143" s="82">
        <v>80.099999999999994</v>
      </c>
      <c r="H1143" s="56">
        <v>1</v>
      </c>
      <c r="I1143" s="56">
        <v>2</v>
      </c>
      <c r="J1143" s="56">
        <f>VLOOKUP(I1143,'Stratification Schemes'!$J$2:$L$3,2,TRUE)</f>
        <v>9.59</v>
      </c>
      <c r="K1143" s="56">
        <f>VLOOKUP(I1143,'Stratification Schemes'!$J$2:$L$3,3,TRUE)</f>
        <v>10.42</v>
      </c>
      <c r="L1143" s="56">
        <f t="shared" si="87"/>
        <v>2</v>
      </c>
      <c r="M1143" s="56" t="s">
        <v>44</v>
      </c>
    </row>
    <row r="1144" spans="1:13" x14ac:dyDescent="0.25">
      <c r="A1144" s="85">
        <v>41136</v>
      </c>
      <c r="B1144" s="1">
        <v>0.79844907407407406</v>
      </c>
      <c r="C1144" s="91">
        <f t="shared" si="85"/>
        <v>41136.798449074071</v>
      </c>
      <c r="D1144" s="82" t="s">
        <v>16</v>
      </c>
      <c r="E1144" s="82">
        <v>1</v>
      </c>
      <c r="F1144" s="82">
        <v>3.52</v>
      </c>
      <c r="G1144" s="82">
        <v>67</v>
      </c>
      <c r="H1144" s="56">
        <v>1</v>
      </c>
      <c r="I1144" s="56">
        <v>2</v>
      </c>
      <c r="J1144" s="56">
        <f>VLOOKUP(I1144,'Stratification Schemes'!$J$2:$L$3,2,TRUE)</f>
        <v>9.59</v>
      </c>
      <c r="K1144" s="56">
        <f>VLOOKUP(I1144,'Stratification Schemes'!$J$2:$L$3,3,TRUE)</f>
        <v>10.42</v>
      </c>
      <c r="L1144" s="56">
        <f t="shared" si="87"/>
        <v>2</v>
      </c>
      <c r="M1144" s="56" t="s">
        <v>44</v>
      </c>
    </row>
    <row r="1145" spans="1:13" x14ac:dyDescent="0.25">
      <c r="A1145" s="85">
        <v>41136</v>
      </c>
      <c r="B1145" s="1">
        <v>0.81613425925925931</v>
      </c>
      <c r="C1145" s="91">
        <f t="shared" si="85"/>
        <v>41136.816134259258</v>
      </c>
      <c r="D1145" s="82" t="s">
        <v>16</v>
      </c>
      <c r="E1145" s="82">
        <v>1</v>
      </c>
      <c r="F1145" s="82">
        <v>2.98</v>
      </c>
      <c r="G1145" s="82">
        <v>90.6</v>
      </c>
      <c r="H1145" s="56">
        <v>1</v>
      </c>
      <c r="I1145" s="56">
        <v>2</v>
      </c>
      <c r="J1145" s="56">
        <f>VLOOKUP(I1145,'Stratification Schemes'!$J$2:$L$3,2,TRUE)</f>
        <v>9.59</v>
      </c>
      <c r="K1145" s="56">
        <f>VLOOKUP(I1145,'Stratification Schemes'!$J$2:$L$3,3,TRUE)</f>
        <v>10.42</v>
      </c>
      <c r="L1145" s="56">
        <f t="shared" si="87"/>
        <v>2</v>
      </c>
      <c r="M1145" s="56" t="s">
        <v>44</v>
      </c>
    </row>
    <row r="1146" spans="1:13" x14ac:dyDescent="0.25">
      <c r="A1146" s="85">
        <v>41136</v>
      </c>
      <c r="B1146" s="1">
        <v>0.81626157407407407</v>
      </c>
      <c r="C1146" s="91">
        <f t="shared" si="85"/>
        <v>41136.816261574073</v>
      </c>
      <c r="D1146" s="82" t="s">
        <v>16</v>
      </c>
      <c r="E1146" s="82">
        <v>1</v>
      </c>
      <c r="F1146" s="82">
        <v>2.64</v>
      </c>
      <c r="G1146" s="82">
        <v>58.8</v>
      </c>
      <c r="H1146" s="56">
        <v>1</v>
      </c>
      <c r="I1146" s="56">
        <v>2</v>
      </c>
      <c r="J1146" s="56">
        <f>VLOOKUP(I1146,'Stratification Schemes'!$J$2:$L$3,2,TRUE)</f>
        <v>9.59</v>
      </c>
      <c r="K1146" s="56">
        <f>VLOOKUP(I1146,'Stratification Schemes'!$J$2:$L$3,3,TRUE)</f>
        <v>10.42</v>
      </c>
      <c r="L1146" s="56">
        <f t="shared" si="87"/>
        <v>2</v>
      </c>
      <c r="M1146" s="56" t="s">
        <v>44</v>
      </c>
    </row>
    <row r="1147" spans="1:13" x14ac:dyDescent="0.25">
      <c r="A1147" s="85">
        <v>41136</v>
      </c>
      <c r="B1147" s="1">
        <v>0.82182870370370376</v>
      </c>
      <c r="C1147" s="91">
        <f t="shared" si="85"/>
        <v>41136.821828703702</v>
      </c>
      <c r="D1147" s="82" t="s">
        <v>16</v>
      </c>
      <c r="E1147" s="82">
        <v>1</v>
      </c>
      <c r="F1147" s="82">
        <v>1.75</v>
      </c>
      <c r="G1147" s="82">
        <v>97.8</v>
      </c>
      <c r="H1147" s="56">
        <v>1</v>
      </c>
      <c r="I1147" s="56">
        <v>2</v>
      </c>
      <c r="J1147" s="56">
        <f>VLOOKUP(I1147,'Stratification Schemes'!$J$2:$L$3,2,TRUE)</f>
        <v>9.59</v>
      </c>
      <c r="K1147" s="56">
        <f>VLOOKUP(I1147,'Stratification Schemes'!$J$2:$L$3,3,TRUE)</f>
        <v>10.42</v>
      </c>
      <c r="L1147" s="56">
        <f t="shared" si="87"/>
        <v>2</v>
      </c>
      <c r="M1147" s="56" t="s">
        <v>44</v>
      </c>
    </row>
    <row r="1148" spans="1:13" x14ac:dyDescent="0.25">
      <c r="A1148" s="85">
        <v>41136</v>
      </c>
      <c r="B1148" s="1">
        <v>0.83403935185185185</v>
      </c>
      <c r="C1148" s="91">
        <f t="shared" si="85"/>
        <v>41136.834039351852</v>
      </c>
      <c r="D1148" s="82" t="s">
        <v>16</v>
      </c>
      <c r="E1148" s="82">
        <v>1</v>
      </c>
      <c r="F1148" s="82">
        <v>4.09</v>
      </c>
      <c r="G1148" s="82">
        <v>78.099999999999994</v>
      </c>
      <c r="H1148" s="56">
        <v>1</v>
      </c>
      <c r="I1148" s="56">
        <v>2</v>
      </c>
      <c r="J1148" s="56">
        <f>VLOOKUP(I1148,'Stratification Schemes'!$J$2:$L$3,2,TRUE)</f>
        <v>9.59</v>
      </c>
      <c r="K1148" s="56">
        <f>VLOOKUP(I1148,'Stratification Schemes'!$J$2:$L$3,3,TRUE)</f>
        <v>10.42</v>
      </c>
      <c r="L1148" s="56">
        <f t="shared" si="87"/>
        <v>2</v>
      </c>
      <c r="M1148" s="56" t="s">
        <v>44</v>
      </c>
    </row>
    <row r="1149" spans="1:13" x14ac:dyDescent="0.25">
      <c r="A1149" s="85">
        <v>41136</v>
      </c>
      <c r="B1149" s="1">
        <v>0.83875</v>
      </c>
      <c r="C1149" s="91">
        <f t="shared" si="85"/>
        <v>41136.838750000003</v>
      </c>
      <c r="D1149" s="82" t="s">
        <v>16</v>
      </c>
      <c r="E1149" s="82">
        <v>1</v>
      </c>
      <c r="F1149" s="82">
        <v>2.57</v>
      </c>
      <c r="G1149" s="82">
        <v>98.3</v>
      </c>
      <c r="H1149" s="56">
        <v>1</v>
      </c>
      <c r="I1149" s="56">
        <v>2</v>
      </c>
      <c r="J1149" s="56">
        <f>VLOOKUP(I1149,'Stratification Schemes'!$J$2:$L$3,2,TRUE)</f>
        <v>9.59</v>
      </c>
      <c r="K1149" s="56">
        <f>VLOOKUP(I1149,'Stratification Schemes'!$J$2:$L$3,3,TRUE)</f>
        <v>10.42</v>
      </c>
      <c r="L1149" s="56">
        <f t="shared" si="87"/>
        <v>2</v>
      </c>
      <c r="M1149" s="56" t="s">
        <v>44</v>
      </c>
    </row>
    <row r="1150" spans="1:13" x14ac:dyDescent="0.25">
      <c r="A1150" s="85">
        <v>41136</v>
      </c>
      <c r="B1150" s="1">
        <v>0.86057870370370371</v>
      </c>
      <c r="C1150" s="91">
        <f t="shared" si="85"/>
        <v>41136.860578703701</v>
      </c>
      <c r="D1150" s="82" t="s">
        <v>16</v>
      </c>
      <c r="E1150" s="82">
        <v>1</v>
      </c>
      <c r="F1150" s="82">
        <v>2.02</v>
      </c>
      <c r="G1150" s="82">
        <v>102.5</v>
      </c>
      <c r="H1150" s="56">
        <v>1</v>
      </c>
      <c r="I1150" s="56">
        <v>2</v>
      </c>
      <c r="J1150" s="56">
        <f>VLOOKUP(I1150,'Stratification Schemes'!$J$2:$L$3,2,TRUE)</f>
        <v>9.59</v>
      </c>
      <c r="K1150" s="56">
        <f>VLOOKUP(I1150,'Stratification Schemes'!$J$2:$L$3,3,TRUE)</f>
        <v>10.42</v>
      </c>
      <c r="L1150" s="56">
        <f t="shared" si="87"/>
        <v>2</v>
      </c>
      <c r="M1150" s="56" t="s">
        <v>44</v>
      </c>
    </row>
    <row r="1151" spans="1:13" x14ac:dyDescent="0.25">
      <c r="A1151" s="85">
        <v>41136</v>
      </c>
      <c r="B1151" s="1">
        <v>0.86063657407407401</v>
      </c>
      <c r="C1151" s="91">
        <f t="shared" si="85"/>
        <v>41136.860636574071</v>
      </c>
      <c r="D1151" s="82" t="s">
        <v>16</v>
      </c>
      <c r="E1151" s="82">
        <v>1</v>
      </c>
      <c r="F1151" s="82">
        <v>2.69</v>
      </c>
      <c r="G1151" s="82">
        <v>91.5</v>
      </c>
      <c r="H1151" s="56">
        <v>1</v>
      </c>
      <c r="I1151" s="56">
        <v>2</v>
      </c>
      <c r="J1151" s="56">
        <f>VLOOKUP(I1151,'Stratification Schemes'!$J$2:$L$3,2,TRUE)</f>
        <v>9.59</v>
      </c>
      <c r="K1151" s="56">
        <f>VLOOKUP(I1151,'Stratification Schemes'!$J$2:$L$3,3,TRUE)</f>
        <v>10.42</v>
      </c>
      <c r="L1151" s="56">
        <f t="shared" si="87"/>
        <v>2</v>
      </c>
      <c r="M1151" s="56" t="s">
        <v>44</v>
      </c>
    </row>
    <row r="1152" spans="1:13" x14ac:dyDescent="0.25">
      <c r="A1152" s="85">
        <v>41136</v>
      </c>
      <c r="B1152" s="1">
        <v>0.86069444444444443</v>
      </c>
      <c r="C1152" s="91">
        <f t="shared" si="85"/>
        <v>41136.860694444447</v>
      </c>
      <c r="D1152" s="82" t="s">
        <v>16</v>
      </c>
      <c r="E1152" s="82">
        <v>1</v>
      </c>
      <c r="F1152" s="82">
        <v>3.73</v>
      </c>
      <c r="G1152" s="82">
        <v>94.2</v>
      </c>
      <c r="H1152" s="56">
        <v>1</v>
      </c>
      <c r="I1152" s="56">
        <v>2</v>
      </c>
      <c r="J1152" s="56">
        <f>VLOOKUP(I1152,'Stratification Schemes'!$J$2:$L$3,2,TRUE)</f>
        <v>9.59</v>
      </c>
      <c r="K1152" s="56">
        <f>VLOOKUP(I1152,'Stratification Schemes'!$J$2:$L$3,3,TRUE)</f>
        <v>10.42</v>
      </c>
      <c r="L1152" s="56">
        <f t="shared" si="87"/>
        <v>2</v>
      </c>
      <c r="M1152" s="56" t="s">
        <v>44</v>
      </c>
    </row>
    <row r="1153" spans="1:13" x14ac:dyDescent="0.25">
      <c r="A1153" s="85">
        <v>41136</v>
      </c>
      <c r="B1153" s="1">
        <v>0.86137731481481483</v>
      </c>
      <c r="C1153" s="91">
        <f t="shared" si="85"/>
        <v>41136.861377314817</v>
      </c>
      <c r="D1153" s="82" t="s">
        <v>16</v>
      </c>
      <c r="E1153" s="82">
        <v>1</v>
      </c>
      <c r="F1153" s="82">
        <v>2.54</v>
      </c>
      <c r="G1153" s="82">
        <v>80.599999999999994</v>
      </c>
      <c r="H1153" s="56">
        <v>1</v>
      </c>
      <c r="I1153" s="56">
        <v>2</v>
      </c>
      <c r="J1153" s="56">
        <f>VLOOKUP(I1153,'Stratification Schemes'!$J$2:$L$3,2,TRUE)</f>
        <v>9.59</v>
      </c>
      <c r="K1153" s="56">
        <f>VLOOKUP(I1153,'Stratification Schemes'!$J$2:$L$3,3,TRUE)</f>
        <v>10.42</v>
      </c>
      <c r="L1153" s="56">
        <f t="shared" si="87"/>
        <v>2</v>
      </c>
      <c r="M1153" s="56" t="s">
        <v>44</v>
      </c>
    </row>
    <row r="1154" spans="1:13" x14ac:dyDescent="0.25">
      <c r="A1154" s="85">
        <v>41136</v>
      </c>
      <c r="B1154" s="1">
        <v>0.88186342592592604</v>
      </c>
      <c r="C1154" s="91">
        <f t="shared" si="85"/>
        <v>41136.881863425922</v>
      </c>
      <c r="D1154" s="82" t="s">
        <v>16</v>
      </c>
      <c r="E1154" s="82">
        <v>1</v>
      </c>
      <c r="F1154" s="82">
        <v>2.4700000000000002</v>
      </c>
      <c r="G1154" s="82">
        <v>87.2</v>
      </c>
      <c r="H1154" s="56">
        <v>1</v>
      </c>
      <c r="I1154" s="56">
        <v>2</v>
      </c>
      <c r="J1154" s="56">
        <f>VLOOKUP(I1154,'Stratification Schemes'!$J$2:$L$3,2,TRUE)</f>
        <v>9.59</v>
      </c>
      <c r="K1154" s="56">
        <f>VLOOKUP(I1154,'Stratification Schemes'!$J$2:$L$3,3,TRUE)</f>
        <v>10.42</v>
      </c>
      <c r="L1154" s="56">
        <f t="shared" si="87"/>
        <v>2</v>
      </c>
      <c r="M1154" s="56" t="s">
        <v>44</v>
      </c>
    </row>
    <row r="1155" spans="1:13" x14ac:dyDescent="0.25">
      <c r="A1155" s="85">
        <v>41136</v>
      </c>
      <c r="B1155" s="1">
        <v>0.92390046296296291</v>
      </c>
      <c r="C1155" s="91">
        <f t="shared" si="85"/>
        <v>41136.923900462964</v>
      </c>
      <c r="D1155" s="82" t="s">
        <v>16</v>
      </c>
      <c r="E1155" s="82">
        <v>1</v>
      </c>
      <c r="F1155" s="82">
        <v>2.12</v>
      </c>
      <c r="G1155" s="82">
        <v>87.6</v>
      </c>
      <c r="H1155" s="56">
        <v>1</v>
      </c>
      <c r="I1155" s="56">
        <v>2</v>
      </c>
      <c r="J1155" s="56">
        <f>VLOOKUP(I1155,'Stratification Schemes'!$J$2:$L$3,2,TRUE)</f>
        <v>9.59</v>
      </c>
      <c r="K1155" s="56">
        <f>VLOOKUP(I1155,'Stratification Schemes'!$J$2:$L$3,3,TRUE)</f>
        <v>10.42</v>
      </c>
      <c r="L1155" s="56">
        <f t="shared" si="87"/>
        <v>2</v>
      </c>
      <c r="M1155" s="56" t="s">
        <v>44</v>
      </c>
    </row>
    <row r="1156" spans="1:13" x14ac:dyDescent="0.25">
      <c r="A1156" s="85">
        <v>41136</v>
      </c>
      <c r="B1156" s="1">
        <v>0.9252083333333333</v>
      </c>
      <c r="C1156" s="91">
        <f t="shared" si="85"/>
        <v>41136.925208333334</v>
      </c>
      <c r="D1156" s="82" t="s">
        <v>16</v>
      </c>
      <c r="E1156" s="82">
        <v>1</v>
      </c>
      <c r="F1156" s="82">
        <v>3.63</v>
      </c>
      <c r="G1156" s="82">
        <v>55.9</v>
      </c>
      <c r="H1156" s="56">
        <v>1</v>
      </c>
      <c r="I1156" s="56">
        <v>2</v>
      </c>
      <c r="J1156" s="56">
        <f>VLOOKUP(I1156,'Stratification Schemes'!$J$2:$L$3,2,TRUE)</f>
        <v>9.59</v>
      </c>
      <c r="K1156" s="56">
        <f>VLOOKUP(I1156,'Stratification Schemes'!$J$2:$L$3,3,TRUE)</f>
        <v>10.42</v>
      </c>
      <c r="L1156" s="56">
        <f t="shared" si="87"/>
        <v>2</v>
      </c>
      <c r="M1156" s="56" t="s">
        <v>44</v>
      </c>
    </row>
    <row r="1157" spans="1:13" x14ac:dyDescent="0.25">
      <c r="A1157" s="85">
        <v>41136</v>
      </c>
      <c r="B1157" s="1">
        <v>0.96790509259259261</v>
      </c>
      <c r="C1157" s="91">
        <f t="shared" ref="C1157:C1192" si="88">B1157+A1157</f>
        <v>41136.967905092592</v>
      </c>
      <c r="D1157" s="82" t="s">
        <v>16</v>
      </c>
      <c r="E1157" s="82">
        <v>1</v>
      </c>
      <c r="F1157" s="82">
        <v>2.12</v>
      </c>
      <c r="G1157" s="82">
        <v>94.5</v>
      </c>
      <c r="H1157" s="56">
        <v>1</v>
      </c>
      <c r="I1157" s="56">
        <v>2</v>
      </c>
      <c r="J1157" s="56">
        <f>VLOOKUP(I1157,'Stratification Schemes'!$J$2:$L$3,2,TRUE)</f>
        <v>9.59</v>
      </c>
      <c r="K1157" s="56">
        <f>VLOOKUP(I1157,'Stratification Schemes'!$J$2:$L$3,3,TRUE)</f>
        <v>10.42</v>
      </c>
      <c r="L1157" s="56">
        <f t="shared" si="87"/>
        <v>2</v>
      </c>
      <c r="M1157" s="56" t="s">
        <v>44</v>
      </c>
    </row>
    <row r="1158" spans="1:13" x14ac:dyDescent="0.25">
      <c r="A1158" s="85">
        <v>41137</v>
      </c>
      <c r="B1158" s="1">
        <v>6.4583333333333333E-3</v>
      </c>
      <c r="C1158" s="91">
        <f t="shared" si="88"/>
        <v>41137.006458333337</v>
      </c>
      <c r="D1158" s="82" t="s">
        <v>16</v>
      </c>
      <c r="E1158" s="82">
        <v>1</v>
      </c>
      <c r="F1158" s="82">
        <v>0</v>
      </c>
      <c r="G1158" s="82">
        <v>87</v>
      </c>
      <c r="H1158" s="56">
        <v>1</v>
      </c>
      <c r="I1158" s="56">
        <v>2</v>
      </c>
      <c r="J1158" s="56">
        <f>VLOOKUP(I1158,'Stratification Schemes'!$J$2:$L$3,2,TRUE)</f>
        <v>9.59</v>
      </c>
      <c r="K1158" s="56">
        <f>VLOOKUP(I1158,'Stratification Schemes'!$J$2:$L$3,3,TRUE)</f>
        <v>10.42</v>
      </c>
      <c r="L1158" s="56">
        <f t="shared" ref="L1158:L1219" si="89">IF(AND(F1158&gt;J1158,F1158&lt;K1158),1*E1158,2*E1158)</f>
        <v>2</v>
      </c>
      <c r="M1158" s="56" t="s">
        <v>44</v>
      </c>
    </row>
    <row r="1159" spans="1:13" x14ac:dyDescent="0.25">
      <c r="A1159" s="85">
        <v>41137</v>
      </c>
      <c r="B1159" s="1">
        <v>0.3598958333333333</v>
      </c>
      <c r="C1159" s="91">
        <f t="shared" si="88"/>
        <v>41137.359895833331</v>
      </c>
      <c r="D1159" s="82" t="s">
        <v>16</v>
      </c>
      <c r="E1159" s="82">
        <v>1</v>
      </c>
      <c r="F1159" s="82">
        <v>2.21</v>
      </c>
      <c r="G1159" s="82">
        <v>84.3</v>
      </c>
      <c r="H1159" s="56">
        <v>1</v>
      </c>
      <c r="I1159" s="56">
        <v>2</v>
      </c>
      <c r="J1159" s="56">
        <f>VLOOKUP(I1159,'Stratification Schemes'!$J$2:$L$3,2,TRUE)</f>
        <v>9.59</v>
      </c>
      <c r="K1159" s="56">
        <f>VLOOKUP(I1159,'Stratification Schemes'!$J$2:$L$3,3,TRUE)</f>
        <v>10.42</v>
      </c>
      <c r="L1159" s="56">
        <f t="shared" si="89"/>
        <v>2</v>
      </c>
      <c r="M1159" s="56" t="s">
        <v>44</v>
      </c>
    </row>
    <row r="1160" spans="1:13" x14ac:dyDescent="0.25">
      <c r="A1160" s="85">
        <v>41137</v>
      </c>
      <c r="B1160" s="1">
        <v>0.48241898148148149</v>
      </c>
      <c r="C1160" s="91">
        <f t="shared" si="88"/>
        <v>41137.482418981483</v>
      </c>
      <c r="D1160" s="82" t="s">
        <v>16</v>
      </c>
      <c r="E1160" s="82">
        <v>1</v>
      </c>
      <c r="F1160" s="82">
        <v>3.39</v>
      </c>
      <c r="G1160" s="82">
        <v>83.1</v>
      </c>
      <c r="H1160" s="56">
        <v>1</v>
      </c>
      <c r="I1160" s="56">
        <v>2</v>
      </c>
      <c r="J1160" s="56">
        <f>VLOOKUP(I1160,'Stratification Schemes'!$J$2:$L$3,2,TRUE)</f>
        <v>9.59</v>
      </c>
      <c r="K1160" s="56">
        <f>VLOOKUP(I1160,'Stratification Schemes'!$J$2:$L$3,3,TRUE)</f>
        <v>10.42</v>
      </c>
      <c r="L1160" s="56">
        <f t="shared" si="89"/>
        <v>2</v>
      </c>
      <c r="M1160" s="56" t="s">
        <v>44</v>
      </c>
    </row>
    <row r="1161" spans="1:13" x14ac:dyDescent="0.25">
      <c r="A1161" s="85">
        <v>41137</v>
      </c>
      <c r="B1161" s="1">
        <v>0.50451388888888882</v>
      </c>
      <c r="C1161" s="91">
        <f t="shared" si="88"/>
        <v>41137.504513888889</v>
      </c>
      <c r="D1161" s="82" t="s">
        <v>16</v>
      </c>
      <c r="E1161" s="82">
        <v>1</v>
      </c>
      <c r="F1161" s="82">
        <v>2.76</v>
      </c>
      <c r="G1161" s="82">
        <v>79.3</v>
      </c>
      <c r="H1161" s="56">
        <v>1</v>
      </c>
      <c r="I1161" s="56">
        <v>2</v>
      </c>
      <c r="J1161" s="56">
        <f>VLOOKUP(I1161,'Stratification Schemes'!$J$2:$L$3,2,TRUE)</f>
        <v>9.59</v>
      </c>
      <c r="K1161" s="56">
        <f>VLOOKUP(I1161,'Stratification Schemes'!$J$2:$L$3,3,TRUE)</f>
        <v>10.42</v>
      </c>
      <c r="L1161" s="56">
        <f t="shared" si="89"/>
        <v>2</v>
      </c>
      <c r="M1161" s="56" t="s">
        <v>44</v>
      </c>
    </row>
    <row r="1162" spans="1:13" x14ac:dyDescent="0.25">
      <c r="A1162" s="85">
        <v>41137</v>
      </c>
      <c r="B1162" s="1">
        <v>0.54211805555555559</v>
      </c>
      <c r="C1162" s="91">
        <f t="shared" si="88"/>
        <v>41137.542118055557</v>
      </c>
      <c r="D1162" s="82" t="s">
        <v>16</v>
      </c>
      <c r="E1162" s="82">
        <v>1</v>
      </c>
      <c r="F1162" s="82">
        <v>1.96</v>
      </c>
      <c r="G1162" s="82">
        <v>73.2</v>
      </c>
      <c r="H1162" s="56">
        <v>1</v>
      </c>
      <c r="I1162" s="56">
        <v>2</v>
      </c>
      <c r="J1162" s="56">
        <f>VLOOKUP(I1162,'Stratification Schemes'!$J$2:$L$3,2,TRUE)</f>
        <v>9.59</v>
      </c>
      <c r="K1162" s="56">
        <f>VLOOKUP(I1162,'Stratification Schemes'!$J$2:$L$3,3,TRUE)</f>
        <v>10.42</v>
      </c>
      <c r="L1162" s="56">
        <f t="shared" si="89"/>
        <v>2</v>
      </c>
      <c r="M1162" s="56" t="s">
        <v>44</v>
      </c>
    </row>
    <row r="1163" spans="1:13" x14ac:dyDescent="0.25">
      <c r="A1163" s="85">
        <v>41137</v>
      </c>
      <c r="B1163" s="1">
        <v>0.5680439814814815</v>
      </c>
      <c r="C1163" s="91">
        <f t="shared" si="88"/>
        <v>41137.568043981482</v>
      </c>
      <c r="D1163" s="82" t="s">
        <v>16</v>
      </c>
      <c r="E1163" s="82">
        <v>1</v>
      </c>
      <c r="F1163" s="82">
        <v>3.65</v>
      </c>
      <c r="G1163" s="82">
        <v>94.2</v>
      </c>
      <c r="H1163" s="56">
        <v>1</v>
      </c>
      <c r="I1163" s="56">
        <v>2</v>
      </c>
      <c r="J1163" s="56">
        <f>VLOOKUP(I1163,'Stratification Schemes'!$J$2:$L$3,2,TRUE)</f>
        <v>9.59</v>
      </c>
      <c r="K1163" s="56">
        <f>VLOOKUP(I1163,'Stratification Schemes'!$J$2:$L$3,3,TRUE)</f>
        <v>10.42</v>
      </c>
      <c r="L1163" s="56">
        <f t="shared" si="89"/>
        <v>2</v>
      </c>
      <c r="M1163" s="56" t="s">
        <v>44</v>
      </c>
    </row>
    <row r="1164" spans="1:13" x14ac:dyDescent="0.25">
      <c r="A1164" s="85">
        <v>41137</v>
      </c>
      <c r="B1164" s="1">
        <v>0.65093750000000006</v>
      </c>
      <c r="C1164" s="91">
        <f t="shared" si="88"/>
        <v>41137.650937500002</v>
      </c>
      <c r="D1164" s="82" t="s">
        <v>16</v>
      </c>
      <c r="E1164" s="82">
        <v>1</v>
      </c>
      <c r="F1164" s="82">
        <v>4.4800000000000004</v>
      </c>
      <c r="G1164" s="82">
        <v>65.900000000000006</v>
      </c>
      <c r="H1164" s="56">
        <v>1</v>
      </c>
      <c r="I1164" s="56">
        <v>2</v>
      </c>
      <c r="J1164" s="56">
        <f>VLOOKUP(I1164,'Stratification Schemes'!$J$2:$L$3,2,TRUE)</f>
        <v>9.59</v>
      </c>
      <c r="K1164" s="56">
        <f>VLOOKUP(I1164,'Stratification Schemes'!$J$2:$L$3,3,TRUE)</f>
        <v>10.42</v>
      </c>
      <c r="L1164" s="56">
        <f t="shared" si="89"/>
        <v>2</v>
      </c>
      <c r="M1164" s="56" t="s">
        <v>44</v>
      </c>
    </row>
    <row r="1165" spans="1:13" x14ac:dyDescent="0.25">
      <c r="A1165" s="85">
        <v>41137</v>
      </c>
      <c r="B1165" s="1">
        <v>0.65174768518518522</v>
      </c>
      <c r="C1165" s="91">
        <f t="shared" si="88"/>
        <v>41137.651747685188</v>
      </c>
      <c r="D1165" s="82" t="s">
        <v>16</v>
      </c>
      <c r="E1165" s="82">
        <v>1</v>
      </c>
      <c r="F1165" s="82">
        <v>1.92</v>
      </c>
      <c r="G1165" s="82">
        <v>71.8</v>
      </c>
      <c r="H1165" s="56">
        <v>1</v>
      </c>
      <c r="I1165" s="56">
        <v>2</v>
      </c>
      <c r="J1165" s="56">
        <f>VLOOKUP(I1165,'Stratification Schemes'!$J$2:$L$3,2,TRUE)</f>
        <v>9.59</v>
      </c>
      <c r="K1165" s="56">
        <f>VLOOKUP(I1165,'Stratification Schemes'!$J$2:$L$3,3,TRUE)</f>
        <v>10.42</v>
      </c>
      <c r="L1165" s="56">
        <f t="shared" si="89"/>
        <v>2</v>
      </c>
      <c r="M1165" s="56" t="s">
        <v>44</v>
      </c>
    </row>
    <row r="1166" spans="1:13" x14ac:dyDescent="0.25">
      <c r="A1166" s="85">
        <v>41137</v>
      </c>
      <c r="B1166" s="1">
        <v>0.73516203703703698</v>
      </c>
      <c r="C1166" s="91">
        <f t="shared" si="88"/>
        <v>41137.735162037039</v>
      </c>
      <c r="D1166" s="82" t="s">
        <v>16</v>
      </c>
      <c r="E1166" s="82">
        <v>1</v>
      </c>
      <c r="F1166" s="82">
        <v>3.48</v>
      </c>
      <c r="G1166" s="82">
        <v>78.099999999999994</v>
      </c>
      <c r="H1166" s="56">
        <v>1</v>
      </c>
      <c r="I1166" s="56">
        <v>2</v>
      </c>
      <c r="J1166" s="56">
        <f>VLOOKUP(I1166,'Stratification Schemes'!$J$2:$L$3,2,TRUE)</f>
        <v>9.59</v>
      </c>
      <c r="K1166" s="56">
        <f>VLOOKUP(I1166,'Stratification Schemes'!$J$2:$L$3,3,TRUE)</f>
        <v>10.42</v>
      </c>
      <c r="L1166" s="56">
        <f t="shared" si="89"/>
        <v>2</v>
      </c>
      <c r="M1166" s="56" t="s">
        <v>44</v>
      </c>
    </row>
    <row r="1167" spans="1:13" x14ac:dyDescent="0.25">
      <c r="A1167" s="85">
        <v>41137</v>
      </c>
      <c r="B1167" s="1">
        <v>0.81589120370370372</v>
      </c>
      <c r="C1167" s="91">
        <f t="shared" si="88"/>
        <v>41137.815891203703</v>
      </c>
      <c r="D1167" s="82" t="s">
        <v>16</v>
      </c>
      <c r="E1167" s="82">
        <v>1</v>
      </c>
      <c r="F1167" s="82">
        <v>4.08</v>
      </c>
      <c r="G1167" s="82">
        <v>54.9</v>
      </c>
      <c r="H1167" s="56">
        <v>1</v>
      </c>
      <c r="I1167" s="56">
        <v>2</v>
      </c>
      <c r="J1167" s="56">
        <f>VLOOKUP(I1167,'Stratification Schemes'!$J$2:$L$3,2,TRUE)</f>
        <v>9.59</v>
      </c>
      <c r="K1167" s="56">
        <f>VLOOKUP(I1167,'Stratification Schemes'!$J$2:$L$3,3,TRUE)</f>
        <v>10.42</v>
      </c>
      <c r="L1167" s="56">
        <f t="shared" si="89"/>
        <v>2</v>
      </c>
      <c r="M1167" s="56" t="s">
        <v>44</v>
      </c>
    </row>
    <row r="1168" spans="1:13" x14ac:dyDescent="0.25">
      <c r="A1168" s="85">
        <v>41137</v>
      </c>
      <c r="B1168" s="1">
        <v>0.82012731481481482</v>
      </c>
      <c r="C1168" s="91">
        <f t="shared" si="88"/>
        <v>41137.820127314815</v>
      </c>
      <c r="D1168" s="82" t="s">
        <v>16</v>
      </c>
      <c r="E1168" s="82">
        <v>1</v>
      </c>
      <c r="F1168" s="82">
        <v>1.92</v>
      </c>
      <c r="G1168" s="82">
        <v>78.599999999999994</v>
      </c>
      <c r="H1168" s="56">
        <v>1</v>
      </c>
      <c r="I1168" s="56">
        <v>2</v>
      </c>
      <c r="J1168" s="56">
        <f>VLOOKUP(I1168,'Stratification Schemes'!$J$2:$L$3,2,TRUE)</f>
        <v>9.59</v>
      </c>
      <c r="K1168" s="56">
        <f>VLOOKUP(I1168,'Stratification Schemes'!$J$2:$L$3,3,TRUE)</f>
        <v>10.42</v>
      </c>
      <c r="L1168" s="56">
        <f t="shared" si="89"/>
        <v>2</v>
      </c>
      <c r="M1168" s="56" t="s">
        <v>44</v>
      </c>
    </row>
    <row r="1169" spans="1:13" x14ac:dyDescent="0.25">
      <c r="A1169" s="85">
        <v>41137</v>
      </c>
      <c r="B1169" s="1">
        <v>0.83981481481481479</v>
      </c>
      <c r="C1169" s="91">
        <f t="shared" si="88"/>
        <v>41137.839814814812</v>
      </c>
      <c r="D1169" s="82" t="s">
        <v>16</v>
      </c>
      <c r="E1169" s="82">
        <v>1</v>
      </c>
      <c r="F1169" s="82">
        <v>2.11</v>
      </c>
      <c r="G1169" s="82">
        <v>86.2</v>
      </c>
      <c r="H1169" s="56">
        <v>1</v>
      </c>
      <c r="I1169" s="56">
        <v>2</v>
      </c>
      <c r="J1169" s="56">
        <f>VLOOKUP(I1169,'Stratification Schemes'!$J$2:$L$3,2,TRUE)</f>
        <v>9.59</v>
      </c>
      <c r="K1169" s="56">
        <f>VLOOKUP(I1169,'Stratification Schemes'!$J$2:$L$3,3,TRUE)</f>
        <v>10.42</v>
      </c>
      <c r="L1169" s="56">
        <f t="shared" si="89"/>
        <v>2</v>
      </c>
      <c r="M1169" s="56" t="s">
        <v>44</v>
      </c>
    </row>
    <row r="1170" spans="1:13" x14ac:dyDescent="0.25">
      <c r="A1170" s="85">
        <v>41137</v>
      </c>
      <c r="B1170" s="1">
        <v>0.86069444444444443</v>
      </c>
      <c r="C1170" s="91">
        <f t="shared" si="88"/>
        <v>41137.860694444447</v>
      </c>
      <c r="D1170" s="82" t="s">
        <v>16</v>
      </c>
      <c r="E1170" s="82">
        <v>1</v>
      </c>
      <c r="F1170" s="82">
        <v>5.66</v>
      </c>
      <c r="G1170" s="82">
        <v>73.099999999999994</v>
      </c>
      <c r="H1170" s="56">
        <v>1</v>
      </c>
      <c r="I1170" s="56">
        <v>2</v>
      </c>
      <c r="J1170" s="56">
        <f>VLOOKUP(I1170,'Stratification Schemes'!$J$2:$L$3,2,TRUE)</f>
        <v>9.59</v>
      </c>
      <c r="K1170" s="56">
        <f>VLOOKUP(I1170,'Stratification Schemes'!$J$2:$L$3,3,TRUE)</f>
        <v>10.42</v>
      </c>
      <c r="L1170" s="56">
        <f t="shared" si="89"/>
        <v>2</v>
      </c>
      <c r="M1170" s="56" t="s">
        <v>44</v>
      </c>
    </row>
    <row r="1171" spans="1:13" x14ac:dyDescent="0.25">
      <c r="A1171" s="85">
        <v>41137</v>
      </c>
      <c r="B1171" s="1">
        <v>0.86137731481481483</v>
      </c>
      <c r="C1171" s="91">
        <f t="shared" si="88"/>
        <v>41137.861377314817</v>
      </c>
      <c r="D1171" s="82" t="s">
        <v>16</v>
      </c>
      <c r="E1171" s="82">
        <v>1</v>
      </c>
      <c r="F1171" s="82">
        <v>2.31</v>
      </c>
      <c r="G1171" s="82">
        <v>102.3</v>
      </c>
      <c r="H1171" s="56">
        <v>1</v>
      </c>
      <c r="I1171" s="56">
        <v>2</v>
      </c>
      <c r="J1171" s="56">
        <f>VLOOKUP(I1171,'Stratification Schemes'!$J$2:$L$3,2,TRUE)</f>
        <v>9.59</v>
      </c>
      <c r="K1171" s="56">
        <f>VLOOKUP(I1171,'Stratification Schemes'!$J$2:$L$3,3,TRUE)</f>
        <v>10.42</v>
      </c>
      <c r="L1171" s="56">
        <f t="shared" si="89"/>
        <v>2</v>
      </c>
      <c r="M1171" s="56" t="s">
        <v>44</v>
      </c>
    </row>
    <row r="1172" spans="1:13" x14ac:dyDescent="0.25">
      <c r="A1172" s="85">
        <v>41137</v>
      </c>
      <c r="B1172" s="1">
        <v>0.87653935185185183</v>
      </c>
      <c r="C1172" s="91">
        <f t="shared" si="88"/>
        <v>41137.876539351855</v>
      </c>
      <c r="D1172" s="82" t="s">
        <v>16</v>
      </c>
      <c r="E1172" s="82">
        <v>1</v>
      </c>
      <c r="F1172" s="82">
        <v>2.99</v>
      </c>
      <c r="G1172" s="82">
        <v>52.7</v>
      </c>
      <c r="H1172" s="56">
        <v>1</v>
      </c>
      <c r="I1172" s="56">
        <v>2</v>
      </c>
      <c r="J1172" s="56">
        <f>VLOOKUP(I1172,'Stratification Schemes'!$J$2:$L$3,2,TRUE)</f>
        <v>9.59</v>
      </c>
      <c r="K1172" s="56">
        <f>VLOOKUP(I1172,'Stratification Schemes'!$J$2:$L$3,3,TRUE)</f>
        <v>10.42</v>
      </c>
      <c r="L1172" s="56">
        <f t="shared" si="89"/>
        <v>2</v>
      </c>
      <c r="M1172" s="56" t="s">
        <v>44</v>
      </c>
    </row>
    <row r="1173" spans="1:13" x14ac:dyDescent="0.25">
      <c r="A1173" s="85">
        <v>41137</v>
      </c>
      <c r="B1173" s="1">
        <v>0.89947916666666661</v>
      </c>
      <c r="C1173" s="91">
        <f t="shared" si="88"/>
        <v>41137.89947916667</v>
      </c>
      <c r="D1173" s="82" t="s">
        <v>16</v>
      </c>
      <c r="E1173" s="82">
        <v>1</v>
      </c>
      <c r="F1173" s="82">
        <v>3.37</v>
      </c>
      <c r="G1173" s="82">
        <v>71.599999999999994</v>
      </c>
      <c r="H1173" s="56">
        <v>1</v>
      </c>
      <c r="I1173" s="56">
        <v>2</v>
      </c>
      <c r="J1173" s="56">
        <f>VLOOKUP(I1173,'Stratification Schemes'!$J$2:$L$3,2,TRUE)</f>
        <v>9.59</v>
      </c>
      <c r="K1173" s="56">
        <f>VLOOKUP(I1173,'Stratification Schemes'!$J$2:$L$3,3,TRUE)</f>
        <v>10.42</v>
      </c>
      <c r="L1173" s="56">
        <f t="shared" si="89"/>
        <v>2</v>
      </c>
      <c r="M1173" s="56" t="s">
        <v>44</v>
      </c>
    </row>
    <row r="1174" spans="1:13" x14ac:dyDescent="0.25">
      <c r="A1174" s="85">
        <v>41137</v>
      </c>
      <c r="B1174" s="1">
        <v>0.92439814814814814</v>
      </c>
      <c r="C1174" s="91">
        <f t="shared" si="88"/>
        <v>41137.924398148149</v>
      </c>
      <c r="D1174" s="82" t="s">
        <v>16</v>
      </c>
      <c r="E1174" s="82">
        <v>1</v>
      </c>
      <c r="F1174" s="82">
        <v>2.06</v>
      </c>
      <c r="G1174" s="82">
        <v>76.599999999999994</v>
      </c>
      <c r="H1174" s="56">
        <v>1</v>
      </c>
      <c r="I1174" s="56">
        <v>2</v>
      </c>
      <c r="J1174" s="56">
        <f>VLOOKUP(I1174,'Stratification Schemes'!$J$2:$L$3,2,TRUE)</f>
        <v>9.59</v>
      </c>
      <c r="K1174" s="56">
        <f>VLOOKUP(I1174,'Stratification Schemes'!$J$2:$L$3,3,TRUE)</f>
        <v>10.42</v>
      </c>
      <c r="L1174" s="56">
        <f t="shared" si="89"/>
        <v>2</v>
      </c>
      <c r="M1174" s="56" t="s">
        <v>44</v>
      </c>
    </row>
    <row r="1175" spans="1:13" x14ac:dyDescent="0.25">
      <c r="A1175" s="85">
        <v>41137</v>
      </c>
      <c r="B1175" s="1">
        <v>0.94627314814814811</v>
      </c>
      <c r="C1175" s="91">
        <f t="shared" si="88"/>
        <v>41137.946273148147</v>
      </c>
      <c r="D1175" s="82" t="s">
        <v>16</v>
      </c>
      <c r="E1175" s="82">
        <v>1</v>
      </c>
      <c r="F1175" s="82">
        <v>3.53</v>
      </c>
      <c r="G1175" s="82">
        <v>87.4</v>
      </c>
      <c r="H1175" s="56">
        <v>1</v>
      </c>
      <c r="I1175" s="56">
        <v>2</v>
      </c>
      <c r="J1175" s="56">
        <f>VLOOKUP(I1175,'Stratification Schemes'!$J$2:$L$3,2,TRUE)</f>
        <v>9.59</v>
      </c>
      <c r="K1175" s="56">
        <f>VLOOKUP(I1175,'Stratification Schemes'!$J$2:$L$3,3,TRUE)</f>
        <v>10.42</v>
      </c>
      <c r="L1175" s="56">
        <f t="shared" si="89"/>
        <v>2</v>
      </c>
      <c r="M1175" s="56" t="s">
        <v>44</v>
      </c>
    </row>
    <row r="1176" spans="1:13" x14ac:dyDescent="0.25">
      <c r="A1176" s="85">
        <v>41137</v>
      </c>
      <c r="B1176" s="1">
        <v>0.98541666666666661</v>
      </c>
      <c r="C1176" s="91">
        <f t="shared" si="88"/>
        <v>41137.98541666667</v>
      </c>
      <c r="D1176" s="82" t="s">
        <v>16</v>
      </c>
      <c r="E1176" s="82">
        <v>1</v>
      </c>
      <c r="F1176" s="82">
        <v>3.49</v>
      </c>
      <c r="G1176" s="82">
        <v>61.3</v>
      </c>
      <c r="H1176" s="56">
        <v>1</v>
      </c>
      <c r="I1176" s="56">
        <v>2</v>
      </c>
      <c r="J1176" s="56">
        <f>VLOOKUP(I1176,'Stratification Schemes'!$J$2:$L$3,2,TRUE)</f>
        <v>9.59</v>
      </c>
      <c r="K1176" s="56">
        <f>VLOOKUP(I1176,'Stratification Schemes'!$J$2:$L$3,3,TRUE)</f>
        <v>10.42</v>
      </c>
      <c r="L1176" s="56">
        <f t="shared" si="89"/>
        <v>2</v>
      </c>
      <c r="M1176" s="56" t="s">
        <v>44</v>
      </c>
    </row>
    <row r="1177" spans="1:13" x14ac:dyDescent="0.25">
      <c r="A1177" s="87">
        <v>41138</v>
      </c>
      <c r="B1177" s="1">
        <v>2.75E-2</v>
      </c>
      <c r="C1177" s="91">
        <f t="shared" si="88"/>
        <v>41138.027499999997</v>
      </c>
      <c r="D1177" s="82" t="s">
        <v>16</v>
      </c>
      <c r="E1177" s="82">
        <v>1</v>
      </c>
      <c r="F1177" s="82">
        <v>2.5299999999999998</v>
      </c>
      <c r="G1177" s="82">
        <v>76.599999999999994</v>
      </c>
      <c r="H1177" s="56">
        <v>1</v>
      </c>
      <c r="I1177" s="56">
        <v>2</v>
      </c>
      <c r="J1177" s="56">
        <f>VLOOKUP(I1177,'Stratification Schemes'!$J$2:$L$3,2,TRUE)</f>
        <v>9.59</v>
      </c>
      <c r="K1177" s="56">
        <f>VLOOKUP(I1177,'Stratification Schemes'!$J$2:$L$3,3,TRUE)</f>
        <v>10.42</v>
      </c>
      <c r="L1177" s="56">
        <f t="shared" si="89"/>
        <v>2</v>
      </c>
      <c r="M1177" s="56" t="s">
        <v>44</v>
      </c>
    </row>
    <row r="1178" spans="1:13" x14ac:dyDescent="0.25">
      <c r="A1178" s="85">
        <v>41138</v>
      </c>
      <c r="B1178" s="1">
        <v>0.25741898148148151</v>
      </c>
      <c r="C1178" s="91">
        <f t="shared" si="88"/>
        <v>41138.257418981484</v>
      </c>
      <c r="D1178" s="82" t="s">
        <v>16</v>
      </c>
      <c r="E1178" s="82">
        <v>1</v>
      </c>
      <c r="F1178" s="82">
        <v>2.5499999999999998</v>
      </c>
      <c r="G1178" s="82">
        <v>76.400000000000006</v>
      </c>
      <c r="H1178" s="56">
        <v>1</v>
      </c>
      <c r="I1178" s="56">
        <v>2</v>
      </c>
      <c r="J1178" s="56">
        <f>VLOOKUP(I1178,'Stratification Schemes'!$J$2:$L$3,2,TRUE)</f>
        <v>9.59</v>
      </c>
      <c r="K1178" s="56">
        <f>VLOOKUP(I1178,'Stratification Schemes'!$J$2:$L$3,3,TRUE)</f>
        <v>10.42</v>
      </c>
      <c r="L1178" s="56">
        <f t="shared" si="89"/>
        <v>2</v>
      </c>
      <c r="M1178" s="56" t="s">
        <v>44</v>
      </c>
    </row>
    <row r="1179" spans="1:13" x14ac:dyDescent="0.25">
      <c r="A1179" s="85">
        <v>41138</v>
      </c>
      <c r="B1179" s="1">
        <v>0.27840277777777778</v>
      </c>
      <c r="C1179" s="91">
        <f t="shared" si="88"/>
        <v>41138.278402777774</v>
      </c>
      <c r="D1179" s="82" t="s">
        <v>16</v>
      </c>
      <c r="E1179" s="82">
        <v>1</v>
      </c>
      <c r="F1179" s="82">
        <v>2.11</v>
      </c>
      <c r="G1179" s="82">
        <v>63.1</v>
      </c>
      <c r="H1179" s="56">
        <v>1</v>
      </c>
      <c r="I1179" s="56">
        <v>2</v>
      </c>
      <c r="J1179" s="56">
        <f>VLOOKUP(I1179,'Stratification Schemes'!$J$2:$L$3,2,TRUE)</f>
        <v>9.59</v>
      </c>
      <c r="K1179" s="56">
        <f>VLOOKUP(I1179,'Stratification Schemes'!$J$2:$L$3,3,TRUE)</f>
        <v>10.42</v>
      </c>
      <c r="L1179" s="56">
        <f t="shared" si="89"/>
        <v>2</v>
      </c>
      <c r="M1179" s="56" t="s">
        <v>44</v>
      </c>
    </row>
    <row r="1180" spans="1:13" x14ac:dyDescent="0.25">
      <c r="A1180" s="85">
        <v>41138</v>
      </c>
      <c r="B1180" s="1">
        <v>0.315462962962963</v>
      </c>
      <c r="C1180" s="91">
        <f t="shared" si="88"/>
        <v>41138.315462962964</v>
      </c>
      <c r="D1180" s="82" t="s">
        <v>16</v>
      </c>
      <c r="E1180" s="82">
        <v>1</v>
      </c>
      <c r="F1180" s="82">
        <v>4.3899999999999997</v>
      </c>
      <c r="G1180" s="82">
        <v>84.3</v>
      </c>
      <c r="H1180" s="56">
        <v>1</v>
      </c>
      <c r="I1180" s="56">
        <v>2</v>
      </c>
      <c r="J1180" s="56">
        <f>VLOOKUP(I1180,'Stratification Schemes'!$J$2:$L$3,2,TRUE)</f>
        <v>9.59</v>
      </c>
      <c r="K1180" s="56">
        <f>VLOOKUP(I1180,'Stratification Schemes'!$J$2:$L$3,3,TRUE)</f>
        <v>10.42</v>
      </c>
      <c r="L1180" s="56">
        <f t="shared" si="89"/>
        <v>2</v>
      </c>
      <c r="M1180" s="56" t="s">
        <v>44</v>
      </c>
    </row>
    <row r="1181" spans="1:13" x14ac:dyDescent="0.25">
      <c r="A1181" s="85">
        <v>41138</v>
      </c>
      <c r="B1181" s="1">
        <v>0.35660879629629627</v>
      </c>
      <c r="C1181" s="91">
        <f t="shared" si="88"/>
        <v>41138.356608796297</v>
      </c>
      <c r="D1181" s="82" t="s">
        <v>16</v>
      </c>
      <c r="E1181" s="82">
        <v>1</v>
      </c>
      <c r="F1181" s="82">
        <v>3.61</v>
      </c>
      <c r="G1181" s="82">
        <v>82</v>
      </c>
      <c r="H1181" s="56">
        <v>1</v>
      </c>
      <c r="I1181" s="56">
        <v>2</v>
      </c>
      <c r="J1181" s="56">
        <f>VLOOKUP(I1181,'Stratification Schemes'!$J$2:$L$3,2,TRUE)</f>
        <v>9.59</v>
      </c>
      <c r="K1181" s="56">
        <f>VLOOKUP(I1181,'Stratification Schemes'!$J$2:$L$3,3,TRUE)</f>
        <v>10.42</v>
      </c>
      <c r="L1181" s="56">
        <f t="shared" si="89"/>
        <v>2</v>
      </c>
      <c r="M1181" s="56" t="s">
        <v>44</v>
      </c>
    </row>
    <row r="1182" spans="1:13" x14ac:dyDescent="0.25">
      <c r="A1182" s="85">
        <v>41138</v>
      </c>
      <c r="B1182" s="1">
        <v>0.36379629629629634</v>
      </c>
      <c r="C1182" s="91">
        <f t="shared" si="88"/>
        <v>41138.363796296297</v>
      </c>
      <c r="D1182" s="82" t="s">
        <v>16</v>
      </c>
      <c r="E1182" s="82">
        <v>1</v>
      </c>
      <c r="F1182" s="82">
        <v>2.15</v>
      </c>
      <c r="G1182" s="82">
        <v>76.2</v>
      </c>
      <c r="H1182" s="56">
        <v>1</v>
      </c>
      <c r="I1182" s="56">
        <v>2</v>
      </c>
      <c r="J1182" s="56">
        <f>VLOOKUP(I1182,'Stratification Schemes'!$J$2:$L$3,2,TRUE)</f>
        <v>9.59</v>
      </c>
      <c r="K1182" s="56">
        <f>VLOOKUP(I1182,'Stratification Schemes'!$J$2:$L$3,3,TRUE)</f>
        <v>10.42</v>
      </c>
      <c r="L1182" s="56">
        <f t="shared" si="89"/>
        <v>2</v>
      </c>
      <c r="M1182" s="56" t="s">
        <v>44</v>
      </c>
    </row>
    <row r="1183" spans="1:13" x14ac:dyDescent="0.25">
      <c r="A1183" s="85">
        <v>41138</v>
      </c>
      <c r="B1183" s="1">
        <v>0.38447916666666665</v>
      </c>
      <c r="C1183" s="91">
        <f t="shared" si="88"/>
        <v>41138.384479166663</v>
      </c>
      <c r="D1183" s="82" t="s">
        <v>16</v>
      </c>
      <c r="E1183" s="82">
        <v>1</v>
      </c>
      <c r="F1183" s="82">
        <v>1.65</v>
      </c>
      <c r="G1183" s="82">
        <v>72.8</v>
      </c>
      <c r="H1183" s="56">
        <v>1</v>
      </c>
      <c r="I1183" s="56">
        <v>2</v>
      </c>
      <c r="J1183" s="56">
        <f>VLOOKUP(I1183,'Stratification Schemes'!$J$2:$L$3,2,TRUE)</f>
        <v>9.59</v>
      </c>
      <c r="K1183" s="56">
        <f>VLOOKUP(I1183,'Stratification Schemes'!$J$2:$L$3,3,TRUE)</f>
        <v>10.42</v>
      </c>
      <c r="L1183" s="56">
        <f t="shared" si="89"/>
        <v>2</v>
      </c>
      <c r="M1183" s="56" t="s">
        <v>44</v>
      </c>
    </row>
    <row r="1184" spans="1:13" x14ac:dyDescent="0.25">
      <c r="A1184" s="85">
        <v>41138</v>
      </c>
      <c r="B1184" s="1">
        <v>0.40267361111111111</v>
      </c>
      <c r="C1184" s="91">
        <f t="shared" si="88"/>
        <v>41138.402673611112</v>
      </c>
      <c r="D1184" s="82" t="s">
        <v>16</v>
      </c>
      <c r="E1184" s="82">
        <v>1</v>
      </c>
      <c r="F1184" s="82">
        <v>2.0099999999999998</v>
      </c>
      <c r="G1184" s="82">
        <v>89</v>
      </c>
      <c r="H1184" s="56">
        <v>1</v>
      </c>
      <c r="I1184" s="56">
        <v>2</v>
      </c>
      <c r="J1184" s="56">
        <f>VLOOKUP(I1184,'Stratification Schemes'!$J$2:$L$3,2,TRUE)</f>
        <v>9.59</v>
      </c>
      <c r="K1184" s="56">
        <f>VLOOKUP(I1184,'Stratification Schemes'!$J$2:$L$3,3,TRUE)</f>
        <v>10.42</v>
      </c>
      <c r="L1184" s="56">
        <f t="shared" si="89"/>
        <v>2</v>
      </c>
      <c r="M1184" s="56" t="s">
        <v>44</v>
      </c>
    </row>
    <row r="1185" spans="1:13" x14ac:dyDescent="0.25">
      <c r="A1185" s="85">
        <v>41138</v>
      </c>
      <c r="B1185" s="1">
        <v>0.43888888888888888</v>
      </c>
      <c r="C1185" s="91">
        <f t="shared" si="88"/>
        <v>41138.438888888886</v>
      </c>
      <c r="D1185" s="82" t="s">
        <v>16</v>
      </c>
      <c r="E1185" s="82">
        <v>1</v>
      </c>
      <c r="F1185" s="82">
        <v>1.96</v>
      </c>
      <c r="G1185" s="82">
        <v>72.599999999999994</v>
      </c>
      <c r="H1185" s="56">
        <v>1</v>
      </c>
      <c r="I1185" s="56">
        <v>2</v>
      </c>
      <c r="J1185" s="56">
        <f>VLOOKUP(I1185,'Stratification Schemes'!$J$2:$L$3,2,TRUE)</f>
        <v>9.59</v>
      </c>
      <c r="K1185" s="56">
        <f>VLOOKUP(I1185,'Stratification Schemes'!$J$2:$L$3,3,TRUE)</f>
        <v>10.42</v>
      </c>
      <c r="L1185" s="56">
        <f t="shared" si="89"/>
        <v>2</v>
      </c>
      <c r="M1185" s="56" t="s">
        <v>44</v>
      </c>
    </row>
    <row r="1186" spans="1:13" x14ac:dyDescent="0.25">
      <c r="A1186" s="85">
        <v>41138</v>
      </c>
      <c r="B1186" s="1">
        <v>0.45840277777777777</v>
      </c>
      <c r="C1186" s="91">
        <f t="shared" si="88"/>
        <v>41138.458402777775</v>
      </c>
      <c r="D1186" s="82" t="s">
        <v>16</v>
      </c>
      <c r="E1186" s="82">
        <v>1</v>
      </c>
      <c r="F1186" s="82">
        <v>2.83</v>
      </c>
      <c r="G1186" s="82">
        <v>76.5</v>
      </c>
      <c r="H1186" s="56">
        <v>1</v>
      </c>
      <c r="I1186" s="56">
        <v>2</v>
      </c>
      <c r="J1186" s="56">
        <f>VLOOKUP(I1186,'Stratification Schemes'!$J$2:$L$3,2,TRUE)</f>
        <v>9.59</v>
      </c>
      <c r="K1186" s="56">
        <f>VLOOKUP(I1186,'Stratification Schemes'!$J$2:$L$3,3,TRUE)</f>
        <v>10.42</v>
      </c>
      <c r="L1186" s="56">
        <f t="shared" si="89"/>
        <v>2</v>
      </c>
      <c r="M1186" s="56" t="s">
        <v>44</v>
      </c>
    </row>
    <row r="1187" spans="1:13" x14ac:dyDescent="0.25">
      <c r="A1187" s="85">
        <v>41138</v>
      </c>
      <c r="B1187" s="1">
        <v>0.52984953703703697</v>
      </c>
      <c r="C1187" s="91">
        <f t="shared" si="88"/>
        <v>41138.529849537037</v>
      </c>
      <c r="D1187" s="82" t="s">
        <v>16</v>
      </c>
      <c r="E1187" s="82">
        <v>1</v>
      </c>
      <c r="F1187" s="82">
        <v>1.83</v>
      </c>
      <c r="G1187" s="82">
        <v>94.3</v>
      </c>
      <c r="H1187" s="56">
        <v>1</v>
      </c>
      <c r="I1187" s="56">
        <v>2</v>
      </c>
      <c r="J1187" s="56">
        <f>VLOOKUP(I1187,'Stratification Schemes'!$J$2:$L$3,2,TRUE)</f>
        <v>9.59</v>
      </c>
      <c r="K1187" s="56">
        <f>VLOOKUP(I1187,'Stratification Schemes'!$J$2:$L$3,3,TRUE)</f>
        <v>10.42</v>
      </c>
      <c r="L1187" s="56">
        <f t="shared" si="89"/>
        <v>2</v>
      </c>
      <c r="M1187" s="56" t="s">
        <v>44</v>
      </c>
    </row>
    <row r="1188" spans="1:13" x14ac:dyDescent="0.25">
      <c r="A1188" s="85">
        <v>41138</v>
      </c>
      <c r="B1188" s="1">
        <v>0.58718749999999997</v>
      </c>
      <c r="C1188" s="91">
        <f t="shared" si="88"/>
        <v>41138.587187500001</v>
      </c>
      <c r="D1188" s="82" t="s">
        <v>16</v>
      </c>
      <c r="E1188" s="82">
        <v>1</v>
      </c>
      <c r="F1188" s="82">
        <v>1.74</v>
      </c>
      <c r="G1188" s="82">
        <v>79.8</v>
      </c>
      <c r="H1188" s="56">
        <v>1</v>
      </c>
      <c r="I1188" s="56">
        <v>2</v>
      </c>
      <c r="J1188" s="56">
        <f>VLOOKUP(I1188,'Stratification Schemes'!$J$2:$L$3,2,TRUE)</f>
        <v>9.59</v>
      </c>
      <c r="K1188" s="56">
        <f>VLOOKUP(I1188,'Stratification Schemes'!$J$2:$L$3,3,TRUE)</f>
        <v>10.42</v>
      </c>
      <c r="L1188" s="56">
        <f t="shared" si="89"/>
        <v>2</v>
      </c>
      <c r="M1188" s="56" t="s">
        <v>44</v>
      </c>
    </row>
    <row r="1189" spans="1:13" x14ac:dyDescent="0.25">
      <c r="A1189" s="85">
        <v>41138</v>
      </c>
      <c r="B1189" s="1">
        <v>0.6269675925925926</v>
      </c>
      <c r="C1189" s="91">
        <f t="shared" si="88"/>
        <v>41138.626967592594</v>
      </c>
      <c r="D1189" s="82" t="s">
        <v>16</v>
      </c>
      <c r="E1189" s="82">
        <v>1</v>
      </c>
      <c r="F1189" s="82">
        <v>2.87</v>
      </c>
      <c r="G1189" s="82">
        <v>72.900000000000006</v>
      </c>
      <c r="H1189" s="56">
        <v>1</v>
      </c>
      <c r="I1189" s="56">
        <v>2</v>
      </c>
      <c r="J1189" s="56">
        <f>VLOOKUP(I1189,'Stratification Schemes'!$J$2:$L$3,2,TRUE)</f>
        <v>9.59</v>
      </c>
      <c r="K1189" s="56">
        <f>VLOOKUP(I1189,'Stratification Schemes'!$J$2:$L$3,3,TRUE)</f>
        <v>10.42</v>
      </c>
      <c r="L1189" s="56">
        <f t="shared" si="89"/>
        <v>2</v>
      </c>
      <c r="M1189" s="56" t="s">
        <v>44</v>
      </c>
    </row>
    <row r="1190" spans="1:13" x14ac:dyDescent="0.25">
      <c r="A1190" s="85">
        <v>41138</v>
      </c>
      <c r="B1190" s="1">
        <v>0.68939814814814815</v>
      </c>
      <c r="C1190" s="91">
        <f t="shared" si="88"/>
        <v>41138.689398148148</v>
      </c>
      <c r="D1190" s="82" t="s">
        <v>16</v>
      </c>
      <c r="E1190" s="82">
        <v>1</v>
      </c>
      <c r="F1190" s="82">
        <v>2.09</v>
      </c>
      <c r="G1190" s="82">
        <v>86.7</v>
      </c>
      <c r="H1190" s="56">
        <v>1</v>
      </c>
      <c r="I1190" s="56">
        <v>2</v>
      </c>
      <c r="J1190" s="56">
        <f>VLOOKUP(I1190,'Stratification Schemes'!$J$2:$L$3,2,TRUE)</f>
        <v>9.59</v>
      </c>
      <c r="K1190" s="56">
        <f>VLOOKUP(I1190,'Stratification Schemes'!$J$2:$L$3,3,TRUE)</f>
        <v>10.42</v>
      </c>
      <c r="L1190" s="56">
        <f t="shared" si="89"/>
        <v>2</v>
      </c>
      <c r="M1190" s="56" t="s">
        <v>44</v>
      </c>
    </row>
    <row r="1191" spans="1:13" x14ac:dyDescent="0.25">
      <c r="A1191" s="85">
        <v>41138</v>
      </c>
      <c r="B1191" s="1">
        <v>0.69390046296296293</v>
      </c>
      <c r="C1191" s="91">
        <f t="shared" si="88"/>
        <v>41138.69390046296</v>
      </c>
      <c r="D1191" s="82" t="s">
        <v>16</v>
      </c>
      <c r="E1191" s="82">
        <v>1</v>
      </c>
      <c r="F1191" s="82">
        <v>2.04</v>
      </c>
      <c r="G1191" s="82">
        <v>69.3</v>
      </c>
      <c r="H1191" s="56">
        <v>1</v>
      </c>
      <c r="I1191" s="56">
        <v>2</v>
      </c>
      <c r="J1191" s="56">
        <f>VLOOKUP(I1191,'Stratification Schemes'!$J$2:$L$3,2,TRUE)</f>
        <v>9.59</v>
      </c>
      <c r="K1191" s="56">
        <f>VLOOKUP(I1191,'Stratification Schemes'!$J$2:$L$3,3,TRUE)</f>
        <v>10.42</v>
      </c>
      <c r="L1191" s="56">
        <f t="shared" si="89"/>
        <v>2</v>
      </c>
      <c r="M1191" s="56" t="s">
        <v>44</v>
      </c>
    </row>
    <row r="1192" spans="1:13" x14ac:dyDescent="0.25">
      <c r="A1192" s="85">
        <v>41138</v>
      </c>
      <c r="B1192" s="1">
        <v>0.71346064814814814</v>
      </c>
      <c r="C1192" s="91">
        <f t="shared" si="88"/>
        <v>41138.713460648149</v>
      </c>
      <c r="D1192" s="82" t="s">
        <v>16</v>
      </c>
      <c r="E1192" s="82">
        <v>1</v>
      </c>
      <c r="F1192" s="82">
        <v>3.24</v>
      </c>
      <c r="G1192" s="82">
        <v>63.1</v>
      </c>
      <c r="H1192" s="56">
        <v>1</v>
      </c>
      <c r="I1192" s="56">
        <v>2</v>
      </c>
      <c r="J1192" s="56">
        <f>VLOOKUP(I1192,'Stratification Schemes'!$J$2:$L$3,2,TRUE)</f>
        <v>9.59</v>
      </c>
      <c r="K1192" s="56">
        <f>VLOOKUP(I1192,'Stratification Schemes'!$J$2:$L$3,3,TRUE)</f>
        <v>10.42</v>
      </c>
      <c r="L1192" s="56">
        <f t="shared" si="89"/>
        <v>2</v>
      </c>
      <c r="M1192" s="56" t="s">
        <v>44</v>
      </c>
    </row>
    <row r="1193" spans="1:13" x14ac:dyDescent="0.25">
      <c r="A1193" s="85">
        <v>41139</v>
      </c>
      <c r="B1193" s="1">
        <v>0.40266203703703707</v>
      </c>
      <c r="C1193" s="92">
        <v>41139.402662037035</v>
      </c>
      <c r="D1193" s="82" t="s">
        <v>16</v>
      </c>
      <c r="E1193" s="82">
        <v>1</v>
      </c>
      <c r="F1193" s="82">
        <v>2.67</v>
      </c>
      <c r="G1193" s="82">
        <v>71.2</v>
      </c>
      <c r="H1193" s="56">
        <v>1</v>
      </c>
      <c r="I1193" s="56">
        <v>2</v>
      </c>
      <c r="J1193" s="56">
        <f>VLOOKUP(I1193,'Stratification Schemes'!$J$2:$L$3,2,TRUE)</f>
        <v>9.59</v>
      </c>
      <c r="K1193" s="56">
        <f>VLOOKUP(I1193,'Stratification Schemes'!$J$2:$L$3,3,TRUE)</f>
        <v>10.42</v>
      </c>
      <c r="L1193" s="56">
        <f t="shared" si="89"/>
        <v>2</v>
      </c>
      <c r="M1193" s="56" t="s">
        <v>44</v>
      </c>
    </row>
    <row r="1194" spans="1:13" x14ac:dyDescent="0.25">
      <c r="A1194" s="85">
        <v>41139</v>
      </c>
      <c r="B1194" s="1">
        <v>0.41883101851851851</v>
      </c>
      <c r="C1194" s="92">
        <v>41139.41883101852</v>
      </c>
      <c r="D1194" s="82" t="s">
        <v>16</v>
      </c>
      <c r="E1194" s="82">
        <v>1</v>
      </c>
      <c r="F1194" s="82">
        <v>2.46</v>
      </c>
      <c r="G1194" s="82">
        <v>86.9</v>
      </c>
      <c r="H1194" s="56">
        <v>1</v>
      </c>
      <c r="I1194" s="56">
        <v>2</v>
      </c>
      <c r="J1194" s="56">
        <f>VLOOKUP(I1194,'Stratification Schemes'!$J$2:$L$3,2,TRUE)</f>
        <v>9.59</v>
      </c>
      <c r="K1194" s="56">
        <f>VLOOKUP(I1194,'Stratification Schemes'!$J$2:$L$3,3,TRUE)</f>
        <v>10.42</v>
      </c>
      <c r="L1194" s="56">
        <f t="shared" si="89"/>
        <v>2</v>
      </c>
      <c r="M1194" s="56" t="s">
        <v>44</v>
      </c>
    </row>
    <row r="1195" spans="1:13" x14ac:dyDescent="0.25">
      <c r="A1195" s="85">
        <v>41139</v>
      </c>
      <c r="B1195" s="1">
        <v>0.44466435185185182</v>
      </c>
      <c r="C1195" s="92">
        <v>41139.444664351853</v>
      </c>
      <c r="D1195" s="82" t="s">
        <v>16</v>
      </c>
      <c r="E1195" s="82">
        <v>1</v>
      </c>
      <c r="F1195" s="82">
        <v>1.85</v>
      </c>
      <c r="G1195" s="82">
        <v>78.599999999999994</v>
      </c>
      <c r="H1195" s="56">
        <v>1</v>
      </c>
      <c r="I1195" s="56">
        <v>2</v>
      </c>
      <c r="J1195" s="56">
        <f>VLOOKUP(I1195,'Stratification Schemes'!$J$2:$L$3,2,TRUE)</f>
        <v>9.59</v>
      </c>
      <c r="K1195" s="56">
        <f>VLOOKUP(I1195,'Stratification Schemes'!$J$2:$L$3,3,TRUE)</f>
        <v>10.42</v>
      </c>
      <c r="L1195" s="56">
        <f t="shared" si="89"/>
        <v>2</v>
      </c>
      <c r="M1195" s="56" t="s">
        <v>44</v>
      </c>
    </row>
    <row r="1196" spans="1:13" x14ac:dyDescent="0.25">
      <c r="A1196" s="85">
        <v>41139</v>
      </c>
      <c r="B1196" s="1">
        <v>0.59195601851851853</v>
      </c>
      <c r="C1196" s="92">
        <v>41139.591956018521</v>
      </c>
      <c r="D1196" s="82" t="s">
        <v>16</v>
      </c>
      <c r="E1196" s="82">
        <v>1</v>
      </c>
      <c r="F1196" s="82">
        <v>2.2200000000000002</v>
      </c>
      <c r="G1196" s="82">
        <v>78.099999999999994</v>
      </c>
      <c r="H1196" s="56">
        <v>1</v>
      </c>
      <c r="I1196" s="56">
        <v>2</v>
      </c>
      <c r="J1196" s="56">
        <f>VLOOKUP(I1196,'Stratification Schemes'!$J$2:$L$3,2,TRUE)</f>
        <v>9.59</v>
      </c>
      <c r="K1196" s="56">
        <f>VLOOKUP(I1196,'Stratification Schemes'!$J$2:$L$3,3,TRUE)</f>
        <v>10.42</v>
      </c>
      <c r="L1196" s="56">
        <f t="shared" si="89"/>
        <v>2</v>
      </c>
      <c r="M1196" s="56" t="s">
        <v>44</v>
      </c>
    </row>
    <row r="1197" spans="1:13" x14ac:dyDescent="0.25">
      <c r="A1197" s="85">
        <v>41139</v>
      </c>
      <c r="B1197" s="1">
        <v>0.60575231481481484</v>
      </c>
      <c r="C1197" s="92">
        <v>41139.605752314812</v>
      </c>
      <c r="D1197" s="82" t="s">
        <v>16</v>
      </c>
      <c r="E1197" s="82">
        <v>1</v>
      </c>
      <c r="F1197" s="82">
        <v>3</v>
      </c>
      <c r="G1197" s="82">
        <v>69.099999999999994</v>
      </c>
      <c r="H1197" s="56">
        <v>1</v>
      </c>
      <c r="I1197" s="56">
        <v>2</v>
      </c>
      <c r="J1197" s="56">
        <f>VLOOKUP(I1197,'Stratification Schemes'!$J$2:$L$3,2,TRUE)</f>
        <v>9.59</v>
      </c>
      <c r="K1197" s="56">
        <f>VLOOKUP(I1197,'Stratification Schemes'!$J$2:$L$3,3,TRUE)</f>
        <v>10.42</v>
      </c>
      <c r="L1197" s="56">
        <f t="shared" si="89"/>
        <v>2</v>
      </c>
      <c r="M1197" s="56" t="s">
        <v>44</v>
      </c>
    </row>
    <row r="1198" spans="1:13" x14ac:dyDescent="0.25">
      <c r="A1198" s="85">
        <v>41139</v>
      </c>
      <c r="B1198" s="1">
        <v>0.61085648148148153</v>
      </c>
      <c r="C1198" s="92">
        <v>41139.610856481479</v>
      </c>
      <c r="D1198" s="82" t="s">
        <v>16</v>
      </c>
      <c r="E1198" s="82">
        <v>1</v>
      </c>
      <c r="F1198" s="82">
        <v>1.9</v>
      </c>
      <c r="G1198" s="82">
        <v>83.3</v>
      </c>
      <c r="H1198" s="56">
        <v>1</v>
      </c>
      <c r="I1198" s="56">
        <v>2</v>
      </c>
      <c r="J1198" s="56">
        <f>VLOOKUP(I1198,'Stratification Schemes'!$J$2:$L$3,2,TRUE)</f>
        <v>9.59</v>
      </c>
      <c r="K1198" s="56">
        <f>VLOOKUP(I1198,'Stratification Schemes'!$J$2:$L$3,3,TRUE)</f>
        <v>10.42</v>
      </c>
      <c r="L1198" s="56">
        <f t="shared" si="89"/>
        <v>2</v>
      </c>
      <c r="M1198" s="56" t="s">
        <v>44</v>
      </c>
    </row>
    <row r="1199" spans="1:13" x14ac:dyDescent="0.25">
      <c r="A1199" s="85">
        <v>41139</v>
      </c>
      <c r="B1199" s="1">
        <v>0.79885416666666664</v>
      </c>
      <c r="C1199" s="92">
        <v>41139.798854166664</v>
      </c>
      <c r="D1199" s="82" t="s">
        <v>16</v>
      </c>
      <c r="E1199" s="82">
        <v>1</v>
      </c>
      <c r="F1199" s="82">
        <v>1.93</v>
      </c>
      <c r="G1199" s="82">
        <v>81</v>
      </c>
      <c r="H1199" s="56">
        <v>1</v>
      </c>
      <c r="I1199" s="56">
        <v>2</v>
      </c>
      <c r="J1199" s="56">
        <f>VLOOKUP(I1199,'Stratification Schemes'!$J$2:$L$3,2,TRUE)</f>
        <v>9.59</v>
      </c>
      <c r="K1199" s="56">
        <f>VLOOKUP(I1199,'Stratification Schemes'!$J$2:$L$3,3,TRUE)</f>
        <v>10.42</v>
      </c>
      <c r="L1199" s="56">
        <f t="shared" si="89"/>
        <v>2</v>
      </c>
      <c r="M1199" s="56" t="s">
        <v>44</v>
      </c>
    </row>
    <row r="1200" spans="1:13" x14ac:dyDescent="0.25">
      <c r="A1200" s="85">
        <v>41139</v>
      </c>
      <c r="B1200" s="1">
        <v>0.81748842592592597</v>
      </c>
      <c r="C1200" s="92">
        <v>41139.817488425928</v>
      </c>
      <c r="D1200" s="82" t="s">
        <v>16</v>
      </c>
      <c r="E1200" s="82">
        <v>1</v>
      </c>
      <c r="F1200" s="82">
        <v>2.0299999999999998</v>
      </c>
      <c r="G1200" s="82">
        <v>67.599999999999994</v>
      </c>
      <c r="H1200" s="56">
        <v>1</v>
      </c>
      <c r="I1200" s="56">
        <v>2</v>
      </c>
      <c r="J1200" s="56">
        <f>VLOOKUP(I1200,'Stratification Schemes'!$J$2:$L$3,2,TRUE)</f>
        <v>9.59</v>
      </c>
      <c r="K1200" s="56">
        <f>VLOOKUP(I1200,'Stratification Schemes'!$J$2:$L$3,3,TRUE)</f>
        <v>10.42</v>
      </c>
      <c r="L1200" s="56">
        <f t="shared" si="89"/>
        <v>2</v>
      </c>
      <c r="M1200" s="56" t="s">
        <v>44</v>
      </c>
    </row>
    <row r="1201" spans="1:13" x14ac:dyDescent="0.25">
      <c r="A1201" s="85">
        <v>41139</v>
      </c>
      <c r="B1201" s="1">
        <v>0.82207175925925924</v>
      </c>
      <c r="C1201" s="92">
        <v>41139.822071759256</v>
      </c>
      <c r="D1201" s="82" t="s">
        <v>16</v>
      </c>
      <c r="E1201" s="82">
        <v>1</v>
      </c>
      <c r="F1201" s="82">
        <v>1.84</v>
      </c>
      <c r="G1201" s="82">
        <v>92.7</v>
      </c>
      <c r="H1201" s="56">
        <v>1</v>
      </c>
      <c r="I1201" s="56">
        <v>2</v>
      </c>
      <c r="J1201" s="56">
        <f>VLOOKUP(I1201,'Stratification Schemes'!$J$2:$L$3,2,TRUE)</f>
        <v>9.59</v>
      </c>
      <c r="K1201" s="56">
        <f>VLOOKUP(I1201,'Stratification Schemes'!$J$2:$L$3,3,TRUE)</f>
        <v>10.42</v>
      </c>
      <c r="L1201" s="56">
        <f t="shared" si="89"/>
        <v>2</v>
      </c>
      <c r="M1201" s="56" t="s">
        <v>44</v>
      </c>
    </row>
    <row r="1202" spans="1:13" x14ac:dyDescent="0.25">
      <c r="A1202" s="85">
        <v>41139</v>
      </c>
      <c r="B1202" s="1">
        <v>0.85585648148148152</v>
      </c>
      <c r="C1202" s="92">
        <v>41139.855856481481</v>
      </c>
      <c r="D1202" s="82" t="s">
        <v>16</v>
      </c>
      <c r="E1202" s="82">
        <v>1</v>
      </c>
      <c r="F1202" s="82">
        <v>2.0099999999999998</v>
      </c>
      <c r="G1202" s="82">
        <v>78.7</v>
      </c>
      <c r="H1202" s="56">
        <v>1</v>
      </c>
      <c r="I1202" s="56">
        <v>2</v>
      </c>
      <c r="J1202" s="56">
        <f>VLOOKUP(I1202,'Stratification Schemes'!$J$2:$L$3,2,TRUE)</f>
        <v>9.59</v>
      </c>
      <c r="K1202" s="56">
        <f>VLOOKUP(I1202,'Stratification Schemes'!$J$2:$L$3,3,TRUE)</f>
        <v>10.42</v>
      </c>
      <c r="L1202" s="56">
        <f t="shared" si="89"/>
        <v>2</v>
      </c>
      <c r="M1202" s="56" t="s">
        <v>44</v>
      </c>
    </row>
    <row r="1203" spans="1:13" x14ac:dyDescent="0.25">
      <c r="A1203" s="85">
        <v>41139</v>
      </c>
      <c r="B1203" s="1">
        <v>0.87822916666666673</v>
      </c>
      <c r="C1203" s="92">
        <v>41139.878229166665</v>
      </c>
      <c r="D1203" s="82" t="s">
        <v>16</v>
      </c>
      <c r="E1203" s="82">
        <v>1</v>
      </c>
      <c r="F1203" s="82">
        <v>1.93</v>
      </c>
      <c r="G1203" s="82">
        <v>76.400000000000006</v>
      </c>
      <c r="H1203" s="56">
        <v>1</v>
      </c>
      <c r="I1203" s="56">
        <v>2</v>
      </c>
      <c r="J1203" s="56">
        <f>VLOOKUP(I1203,'Stratification Schemes'!$J$2:$L$3,2,TRUE)</f>
        <v>9.59</v>
      </c>
      <c r="K1203" s="56">
        <f>VLOOKUP(I1203,'Stratification Schemes'!$J$2:$L$3,3,TRUE)</f>
        <v>10.42</v>
      </c>
      <c r="L1203" s="56">
        <f t="shared" si="89"/>
        <v>2</v>
      </c>
      <c r="M1203" s="56" t="s">
        <v>44</v>
      </c>
    </row>
    <row r="1204" spans="1:13" x14ac:dyDescent="0.25">
      <c r="A1204" s="85">
        <v>41139</v>
      </c>
      <c r="B1204" s="1">
        <v>0.88216435185185194</v>
      </c>
      <c r="C1204" s="92">
        <v>41139.882164351853</v>
      </c>
      <c r="D1204" s="82" t="s">
        <v>16</v>
      </c>
      <c r="E1204" s="82">
        <v>1</v>
      </c>
      <c r="F1204" s="82">
        <v>1.87</v>
      </c>
      <c r="G1204" s="82">
        <v>66.900000000000006</v>
      </c>
      <c r="H1204" s="56">
        <v>1</v>
      </c>
      <c r="I1204" s="56">
        <v>2</v>
      </c>
      <c r="J1204" s="56">
        <f>VLOOKUP(I1204,'Stratification Schemes'!$J$2:$L$3,2,TRUE)</f>
        <v>9.59</v>
      </c>
      <c r="K1204" s="56">
        <f>VLOOKUP(I1204,'Stratification Schemes'!$J$2:$L$3,3,TRUE)</f>
        <v>10.42</v>
      </c>
      <c r="L1204" s="56">
        <f t="shared" si="89"/>
        <v>2</v>
      </c>
      <c r="M1204" s="56" t="s">
        <v>44</v>
      </c>
    </row>
    <row r="1205" spans="1:13" x14ac:dyDescent="0.25">
      <c r="A1205" s="85">
        <v>41139</v>
      </c>
      <c r="B1205" s="1">
        <v>0.91900462962962959</v>
      </c>
      <c r="C1205" s="92">
        <v>41139.919004629628</v>
      </c>
      <c r="D1205" s="82" t="s">
        <v>16</v>
      </c>
      <c r="E1205" s="82">
        <v>1</v>
      </c>
      <c r="F1205" s="82">
        <v>2.48</v>
      </c>
      <c r="G1205" s="82">
        <v>90.2</v>
      </c>
      <c r="H1205" s="56">
        <v>1</v>
      </c>
      <c r="I1205" s="56">
        <v>2</v>
      </c>
      <c r="J1205" s="56">
        <f>VLOOKUP(I1205,'Stratification Schemes'!$J$2:$L$3,2,TRUE)</f>
        <v>9.59</v>
      </c>
      <c r="K1205" s="56">
        <f>VLOOKUP(I1205,'Stratification Schemes'!$J$2:$L$3,3,TRUE)</f>
        <v>10.42</v>
      </c>
      <c r="L1205" s="56">
        <f t="shared" si="89"/>
        <v>2</v>
      </c>
      <c r="M1205" s="56" t="s">
        <v>44</v>
      </c>
    </row>
    <row r="1206" spans="1:13" x14ac:dyDescent="0.25">
      <c r="A1206" s="85">
        <v>41139</v>
      </c>
      <c r="B1206" s="1">
        <v>0.92259259259259263</v>
      </c>
      <c r="C1206" s="92">
        <v>41139.922592592593</v>
      </c>
      <c r="D1206" s="82" t="s">
        <v>16</v>
      </c>
      <c r="E1206" s="82">
        <v>1</v>
      </c>
      <c r="F1206" s="82">
        <v>7.18</v>
      </c>
      <c r="G1206" s="82">
        <v>69.599999999999994</v>
      </c>
      <c r="H1206" s="56">
        <v>1</v>
      </c>
      <c r="I1206" s="56">
        <v>2</v>
      </c>
      <c r="J1206" s="56">
        <f>VLOOKUP(I1206,'Stratification Schemes'!$J$2:$L$3,2,TRUE)</f>
        <v>9.59</v>
      </c>
      <c r="K1206" s="56">
        <f>VLOOKUP(I1206,'Stratification Schemes'!$J$2:$L$3,3,TRUE)</f>
        <v>10.42</v>
      </c>
      <c r="L1206" s="56">
        <f t="shared" si="89"/>
        <v>2</v>
      </c>
      <c r="M1206" s="56" t="s">
        <v>44</v>
      </c>
    </row>
    <row r="1207" spans="1:13" x14ac:dyDescent="0.25">
      <c r="A1207" s="85">
        <v>41139</v>
      </c>
      <c r="B1207" s="1">
        <v>0.92493055555555559</v>
      </c>
      <c r="C1207" s="92">
        <v>41139.924930555557</v>
      </c>
      <c r="D1207" s="82" t="s">
        <v>16</v>
      </c>
      <c r="E1207" s="82">
        <v>1</v>
      </c>
      <c r="F1207" s="82">
        <v>2</v>
      </c>
      <c r="G1207" s="82">
        <v>87.6</v>
      </c>
      <c r="H1207" s="56">
        <v>1</v>
      </c>
      <c r="I1207" s="56">
        <v>2</v>
      </c>
      <c r="J1207" s="56">
        <f>VLOOKUP(I1207,'Stratification Schemes'!$J$2:$L$3,2,TRUE)</f>
        <v>9.59</v>
      </c>
      <c r="K1207" s="56">
        <f>VLOOKUP(I1207,'Stratification Schemes'!$J$2:$L$3,3,TRUE)</f>
        <v>10.42</v>
      </c>
      <c r="L1207" s="56">
        <f t="shared" si="89"/>
        <v>2</v>
      </c>
      <c r="M1207" s="56" t="s">
        <v>44</v>
      </c>
    </row>
    <row r="1208" spans="1:13" x14ac:dyDescent="0.25">
      <c r="A1208" s="85">
        <v>41140</v>
      </c>
      <c r="B1208" s="1">
        <v>0.46538194444444447</v>
      </c>
      <c r="C1208" s="92">
        <v>41140.465381944443</v>
      </c>
      <c r="D1208" s="82" t="s">
        <v>16</v>
      </c>
      <c r="E1208" s="82">
        <v>1</v>
      </c>
      <c r="F1208" s="82">
        <v>4.13</v>
      </c>
      <c r="G1208" s="82">
        <v>68.900000000000006</v>
      </c>
      <c r="H1208" s="56">
        <v>1</v>
      </c>
      <c r="I1208" s="56">
        <v>2</v>
      </c>
      <c r="J1208" s="56">
        <f>VLOOKUP(I1208,'Stratification Schemes'!$J$2:$L$3,2,TRUE)</f>
        <v>9.59</v>
      </c>
      <c r="K1208" s="56">
        <f>VLOOKUP(I1208,'Stratification Schemes'!$J$2:$L$3,3,TRUE)</f>
        <v>10.42</v>
      </c>
      <c r="L1208" s="56">
        <f t="shared" si="89"/>
        <v>2</v>
      </c>
      <c r="M1208" s="56" t="s">
        <v>44</v>
      </c>
    </row>
    <row r="1209" spans="1:13" x14ac:dyDescent="0.25">
      <c r="A1209" s="85">
        <v>41140</v>
      </c>
      <c r="B1209" s="1">
        <v>0.48379629629629628</v>
      </c>
      <c r="C1209" s="92">
        <v>41140.483796296299</v>
      </c>
      <c r="D1209" s="82" t="s">
        <v>16</v>
      </c>
      <c r="E1209" s="82">
        <v>1</v>
      </c>
      <c r="F1209" s="82">
        <v>3.46</v>
      </c>
      <c r="G1209" s="82">
        <v>77.099999999999994</v>
      </c>
      <c r="H1209" s="56">
        <v>1</v>
      </c>
      <c r="I1209" s="56">
        <v>2</v>
      </c>
      <c r="J1209" s="56">
        <f>VLOOKUP(I1209,'Stratification Schemes'!$J$2:$L$3,2,TRUE)</f>
        <v>9.59</v>
      </c>
      <c r="K1209" s="56">
        <f>VLOOKUP(I1209,'Stratification Schemes'!$J$2:$L$3,3,TRUE)</f>
        <v>10.42</v>
      </c>
      <c r="L1209" s="56">
        <f t="shared" si="89"/>
        <v>2</v>
      </c>
      <c r="M1209" s="56" t="s">
        <v>44</v>
      </c>
    </row>
    <row r="1210" spans="1:13" x14ac:dyDescent="0.25">
      <c r="A1210" s="85">
        <v>41140</v>
      </c>
      <c r="B1210" s="1">
        <v>0.58499999999999996</v>
      </c>
      <c r="C1210" s="92">
        <v>41140.584999999999</v>
      </c>
      <c r="D1210" s="82" t="s">
        <v>16</v>
      </c>
      <c r="E1210" s="82">
        <v>1</v>
      </c>
      <c r="F1210" s="82">
        <v>1.88</v>
      </c>
      <c r="G1210" s="82">
        <v>73.2</v>
      </c>
      <c r="H1210" s="56">
        <v>1</v>
      </c>
      <c r="I1210" s="56">
        <v>2</v>
      </c>
      <c r="J1210" s="56">
        <f>VLOOKUP(I1210,'Stratification Schemes'!$J$2:$L$3,2,TRUE)</f>
        <v>9.59</v>
      </c>
      <c r="K1210" s="56">
        <f>VLOOKUP(I1210,'Stratification Schemes'!$J$2:$L$3,3,TRUE)</f>
        <v>10.42</v>
      </c>
      <c r="L1210" s="56">
        <f t="shared" si="89"/>
        <v>2</v>
      </c>
      <c r="M1210" s="56" t="s">
        <v>44</v>
      </c>
    </row>
    <row r="1211" spans="1:13" x14ac:dyDescent="0.25">
      <c r="A1211" s="85">
        <v>41140</v>
      </c>
      <c r="B1211" s="1">
        <v>0.62910879629629635</v>
      </c>
      <c r="C1211" s="92">
        <v>41140.629108796296</v>
      </c>
      <c r="D1211" s="82" t="s">
        <v>16</v>
      </c>
      <c r="E1211" s="82">
        <v>1</v>
      </c>
      <c r="F1211" s="82">
        <v>2.77</v>
      </c>
      <c r="G1211" s="82">
        <v>58.4</v>
      </c>
      <c r="H1211" s="56">
        <v>1</v>
      </c>
      <c r="I1211" s="56">
        <v>2</v>
      </c>
      <c r="J1211" s="56">
        <f>VLOOKUP(I1211,'Stratification Schemes'!$J$2:$L$3,2,TRUE)</f>
        <v>9.59</v>
      </c>
      <c r="K1211" s="56">
        <f>VLOOKUP(I1211,'Stratification Schemes'!$J$2:$L$3,3,TRUE)</f>
        <v>10.42</v>
      </c>
      <c r="L1211" s="56">
        <f t="shared" si="89"/>
        <v>2</v>
      </c>
      <c r="M1211" s="56" t="s">
        <v>44</v>
      </c>
    </row>
    <row r="1212" spans="1:13" x14ac:dyDescent="0.25">
      <c r="A1212" s="85">
        <v>41140</v>
      </c>
      <c r="B1212" s="1">
        <v>0.65287037037037032</v>
      </c>
      <c r="C1212" s="92">
        <v>41140.652870370373</v>
      </c>
      <c r="D1212" s="82" t="s">
        <v>16</v>
      </c>
      <c r="E1212" s="82">
        <v>1</v>
      </c>
      <c r="F1212" s="82">
        <v>2.3199999999999998</v>
      </c>
      <c r="G1212" s="82">
        <v>63</v>
      </c>
      <c r="H1212" s="56">
        <v>1</v>
      </c>
      <c r="I1212" s="56">
        <v>2</v>
      </c>
      <c r="J1212" s="56">
        <f>VLOOKUP(I1212,'Stratification Schemes'!$J$2:$L$3,2,TRUE)</f>
        <v>9.59</v>
      </c>
      <c r="K1212" s="56">
        <f>VLOOKUP(I1212,'Stratification Schemes'!$J$2:$L$3,3,TRUE)</f>
        <v>10.42</v>
      </c>
      <c r="L1212" s="56">
        <f t="shared" si="89"/>
        <v>2</v>
      </c>
      <c r="M1212" s="56" t="s">
        <v>44</v>
      </c>
    </row>
    <row r="1213" spans="1:13" x14ac:dyDescent="0.25">
      <c r="A1213" s="85">
        <v>41140</v>
      </c>
      <c r="B1213" s="1">
        <v>0.79765046296296294</v>
      </c>
      <c r="C1213" s="92">
        <v>41140.797650462962</v>
      </c>
      <c r="D1213" s="82" t="s">
        <v>16</v>
      </c>
      <c r="E1213" s="82">
        <v>1</v>
      </c>
      <c r="F1213" s="82">
        <v>2.2000000000000002</v>
      </c>
      <c r="G1213" s="82">
        <v>58.4</v>
      </c>
      <c r="H1213" s="56">
        <v>1</v>
      </c>
      <c r="I1213" s="56">
        <v>2</v>
      </c>
      <c r="J1213" s="56">
        <f>VLOOKUP(I1213,'Stratification Schemes'!$J$2:$L$3,2,TRUE)</f>
        <v>9.59</v>
      </c>
      <c r="K1213" s="56">
        <f>VLOOKUP(I1213,'Stratification Schemes'!$J$2:$L$3,3,TRUE)</f>
        <v>10.42</v>
      </c>
      <c r="L1213" s="56">
        <f t="shared" si="89"/>
        <v>2</v>
      </c>
      <c r="M1213" s="56" t="s">
        <v>44</v>
      </c>
    </row>
    <row r="1214" spans="1:13" x14ac:dyDescent="0.25">
      <c r="A1214" s="85">
        <v>41140</v>
      </c>
      <c r="B1214" s="1">
        <v>0.79800925925925925</v>
      </c>
      <c r="C1214" s="92">
        <v>41140.798009259262</v>
      </c>
      <c r="D1214" s="82" t="s">
        <v>16</v>
      </c>
      <c r="E1214" s="82">
        <v>1</v>
      </c>
      <c r="F1214" s="82">
        <v>2.1800000000000002</v>
      </c>
      <c r="G1214" s="82">
        <v>78.2</v>
      </c>
      <c r="H1214" s="56">
        <v>1</v>
      </c>
      <c r="I1214" s="56">
        <v>2</v>
      </c>
      <c r="J1214" s="56">
        <f>VLOOKUP(I1214,'Stratification Schemes'!$J$2:$L$3,2,TRUE)</f>
        <v>9.59</v>
      </c>
      <c r="K1214" s="56">
        <f>VLOOKUP(I1214,'Stratification Schemes'!$J$2:$L$3,3,TRUE)</f>
        <v>10.42</v>
      </c>
      <c r="L1214" s="56">
        <f t="shared" si="89"/>
        <v>2</v>
      </c>
      <c r="M1214" s="56" t="s">
        <v>44</v>
      </c>
    </row>
    <row r="1215" spans="1:13" x14ac:dyDescent="0.25">
      <c r="A1215" s="85">
        <v>41140</v>
      </c>
      <c r="B1215" s="1">
        <v>0.88247685185185187</v>
      </c>
      <c r="C1215" s="92">
        <v>41140.882476851853</v>
      </c>
      <c r="D1215" s="82" t="s">
        <v>16</v>
      </c>
      <c r="E1215" s="82">
        <v>1</v>
      </c>
      <c r="F1215" s="82">
        <v>1.9</v>
      </c>
      <c r="G1215" s="82">
        <v>76.7</v>
      </c>
      <c r="H1215" s="56">
        <v>1</v>
      </c>
      <c r="I1215" s="56">
        <v>2</v>
      </c>
      <c r="J1215" s="56">
        <f>VLOOKUP(I1215,'Stratification Schemes'!$J$2:$L$3,2,TRUE)</f>
        <v>9.59</v>
      </c>
      <c r="K1215" s="56">
        <f>VLOOKUP(I1215,'Stratification Schemes'!$J$2:$L$3,3,TRUE)</f>
        <v>10.42</v>
      </c>
      <c r="L1215" s="56">
        <f t="shared" si="89"/>
        <v>2</v>
      </c>
      <c r="M1215" s="56" t="s">
        <v>44</v>
      </c>
    </row>
    <row r="1216" spans="1:13" x14ac:dyDescent="0.25">
      <c r="A1216" s="85">
        <v>41140</v>
      </c>
      <c r="B1216" s="1">
        <v>0.88284722222222223</v>
      </c>
      <c r="C1216" s="92">
        <v>41140.882847222223</v>
      </c>
      <c r="D1216" s="82" t="s">
        <v>16</v>
      </c>
      <c r="E1216" s="82">
        <v>1</v>
      </c>
      <c r="F1216" s="82">
        <v>2.46</v>
      </c>
      <c r="G1216" s="82">
        <v>69.400000000000006</v>
      </c>
      <c r="H1216" s="56">
        <v>1</v>
      </c>
      <c r="I1216" s="56">
        <v>2</v>
      </c>
      <c r="J1216" s="56">
        <f>VLOOKUP(I1216,'Stratification Schemes'!$J$2:$L$3,2,TRUE)</f>
        <v>9.59</v>
      </c>
      <c r="K1216" s="56">
        <f>VLOOKUP(I1216,'Stratification Schemes'!$J$2:$L$3,3,TRUE)</f>
        <v>10.42</v>
      </c>
      <c r="L1216" s="56">
        <f t="shared" si="89"/>
        <v>2</v>
      </c>
      <c r="M1216" s="56" t="s">
        <v>44</v>
      </c>
    </row>
    <row r="1217" spans="1:13" x14ac:dyDescent="0.25">
      <c r="A1217" s="85">
        <v>41140</v>
      </c>
      <c r="B1217" s="1">
        <v>0.90392361111111119</v>
      </c>
      <c r="C1217" s="92">
        <v>41140.903923611113</v>
      </c>
      <c r="D1217" s="82" t="s">
        <v>16</v>
      </c>
      <c r="E1217" s="82">
        <v>1</v>
      </c>
      <c r="F1217" s="82">
        <v>2.71</v>
      </c>
      <c r="G1217" s="82">
        <v>86.7</v>
      </c>
      <c r="H1217" s="56">
        <v>1</v>
      </c>
      <c r="I1217" s="56">
        <v>2</v>
      </c>
      <c r="J1217" s="56">
        <f>VLOOKUP(I1217,'Stratification Schemes'!$J$2:$L$3,2,TRUE)</f>
        <v>9.59</v>
      </c>
      <c r="K1217" s="56">
        <f>VLOOKUP(I1217,'Stratification Schemes'!$J$2:$L$3,3,TRUE)</f>
        <v>10.42</v>
      </c>
      <c r="L1217" s="56">
        <f t="shared" si="89"/>
        <v>2</v>
      </c>
      <c r="M1217" s="56" t="s">
        <v>44</v>
      </c>
    </row>
    <row r="1218" spans="1:13" x14ac:dyDescent="0.25">
      <c r="A1218" s="85">
        <v>41140</v>
      </c>
      <c r="B1218" s="1">
        <v>0.91798611111111106</v>
      </c>
      <c r="C1218" s="92">
        <v>41140.917986111112</v>
      </c>
      <c r="D1218" s="82" t="s">
        <v>16</v>
      </c>
      <c r="E1218" s="82">
        <v>1</v>
      </c>
      <c r="F1218" s="82">
        <v>2.21</v>
      </c>
      <c r="G1218" s="82">
        <v>84.6</v>
      </c>
      <c r="H1218" s="56">
        <v>1</v>
      </c>
      <c r="I1218" s="56">
        <v>2</v>
      </c>
      <c r="J1218" s="56">
        <f>VLOOKUP(I1218,'Stratification Schemes'!$J$2:$L$3,2,TRUE)</f>
        <v>9.59</v>
      </c>
      <c r="K1218" s="56">
        <f>VLOOKUP(I1218,'Stratification Schemes'!$J$2:$L$3,3,TRUE)</f>
        <v>10.42</v>
      </c>
      <c r="L1218" s="56">
        <f t="shared" si="89"/>
        <v>2</v>
      </c>
      <c r="M1218" s="56" t="s">
        <v>44</v>
      </c>
    </row>
    <row r="1219" spans="1:13" x14ac:dyDescent="0.25">
      <c r="A1219" s="85">
        <v>41140</v>
      </c>
      <c r="B1219" s="1">
        <v>0.9402314814814815</v>
      </c>
      <c r="C1219" s="92">
        <v>41140.94023148148</v>
      </c>
      <c r="D1219" s="82" t="s">
        <v>16</v>
      </c>
      <c r="E1219" s="82">
        <v>1</v>
      </c>
      <c r="F1219" s="82">
        <v>1.92</v>
      </c>
      <c r="G1219" s="82">
        <v>79.7</v>
      </c>
      <c r="H1219" s="56">
        <v>1</v>
      </c>
      <c r="I1219" s="56">
        <v>2</v>
      </c>
      <c r="J1219" s="56">
        <f>VLOOKUP(I1219,'Stratification Schemes'!$J$2:$L$3,2,TRUE)</f>
        <v>9.59</v>
      </c>
      <c r="K1219" s="56">
        <f>VLOOKUP(I1219,'Stratification Schemes'!$J$2:$L$3,3,TRUE)</f>
        <v>10.42</v>
      </c>
      <c r="L1219" s="56">
        <f t="shared" si="89"/>
        <v>2</v>
      </c>
      <c r="M1219" s="56" t="s">
        <v>44</v>
      </c>
    </row>
    <row r="1220" spans="1:13" x14ac:dyDescent="0.25">
      <c r="A1220" s="85">
        <v>41141</v>
      </c>
      <c r="B1220" s="1">
        <v>2.6099537037037036E-2</v>
      </c>
      <c r="C1220" s="92">
        <v>41141.026099537034</v>
      </c>
      <c r="D1220" s="82" t="s">
        <v>16</v>
      </c>
      <c r="E1220" s="82">
        <v>1</v>
      </c>
      <c r="F1220" s="82">
        <v>3.16</v>
      </c>
      <c r="G1220" s="82">
        <v>76.900000000000006</v>
      </c>
      <c r="H1220" s="56">
        <v>1</v>
      </c>
      <c r="I1220" s="56">
        <v>2</v>
      </c>
      <c r="J1220" s="56">
        <f>VLOOKUP(I1220,'Stratification Schemes'!$J$2:$L$3,2,TRUE)</f>
        <v>9.59</v>
      </c>
      <c r="K1220" s="56">
        <f>VLOOKUP(I1220,'Stratification Schemes'!$J$2:$L$3,3,TRUE)</f>
        <v>10.42</v>
      </c>
      <c r="L1220" s="56">
        <f t="shared" ref="L1220:L1231" si="90">IF(AND(F1220&gt;J1220,F1220&lt;K1220),1*E1220,2*E1220)</f>
        <v>2</v>
      </c>
      <c r="M1220" s="56" t="s">
        <v>44</v>
      </c>
    </row>
    <row r="1221" spans="1:13" x14ac:dyDescent="0.25">
      <c r="A1221" s="85">
        <v>41141</v>
      </c>
      <c r="B1221" s="1">
        <v>0.27252314814814815</v>
      </c>
      <c r="C1221" s="92">
        <v>41141.272523148145</v>
      </c>
      <c r="D1221" s="82" t="s">
        <v>16</v>
      </c>
      <c r="E1221" s="82">
        <v>1</v>
      </c>
      <c r="F1221" s="82">
        <v>3.3</v>
      </c>
      <c r="G1221" s="82">
        <v>89</v>
      </c>
      <c r="H1221" s="56">
        <v>1</v>
      </c>
      <c r="I1221" s="56">
        <v>2</v>
      </c>
      <c r="J1221" s="56">
        <f>VLOOKUP(I1221,'Stratification Schemes'!$J$2:$L$3,2,TRUE)</f>
        <v>9.59</v>
      </c>
      <c r="K1221" s="56">
        <f>VLOOKUP(I1221,'Stratification Schemes'!$J$2:$L$3,3,TRUE)</f>
        <v>10.42</v>
      </c>
      <c r="L1221" s="56">
        <f t="shared" si="90"/>
        <v>2</v>
      </c>
      <c r="M1221" s="56" t="s">
        <v>44</v>
      </c>
    </row>
    <row r="1222" spans="1:13" x14ac:dyDescent="0.25">
      <c r="A1222" s="85">
        <v>41141</v>
      </c>
      <c r="B1222" s="1">
        <v>0.32005787037037037</v>
      </c>
      <c r="C1222" s="92">
        <v>41141.320057870369</v>
      </c>
      <c r="D1222" s="82" t="s">
        <v>16</v>
      </c>
      <c r="E1222" s="82">
        <v>1</v>
      </c>
      <c r="F1222" s="82">
        <v>1.92</v>
      </c>
      <c r="G1222" s="82">
        <v>77.2</v>
      </c>
      <c r="H1222" s="56">
        <v>1</v>
      </c>
      <c r="I1222" s="56">
        <v>2</v>
      </c>
      <c r="J1222" s="56">
        <f>VLOOKUP(I1222,'Stratification Schemes'!$J$2:$L$3,2,TRUE)</f>
        <v>9.59</v>
      </c>
      <c r="K1222" s="56">
        <f>VLOOKUP(I1222,'Stratification Schemes'!$J$2:$L$3,3,TRUE)</f>
        <v>10.42</v>
      </c>
      <c r="L1222" s="56">
        <f t="shared" si="90"/>
        <v>2</v>
      </c>
      <c r="M1222" s="56" t="s">
        <v>44</v>
      </c>
    </row>
    <row r="1223" spans="1:13" x14ac:dyDescent="0.25">
      <c r="A1223" s="85">
        <v>41141</v>
      </c>
      <c r="B1223" s="1">
        <v>0.33971064814814816</v>
      </c>
      <c r="C1223" s="92">
        <v>41141.33971064815</v>
      </c>
      <c r="D1223" s="82" t="s">
        <v>16</v>
      </c>
      <c r="E1223" s="82">
        <v>1</v>
      </c>
      <c r="F1223" s="82">
        <v>3.43</v>
      </c>
      <c r="G1223" s="82">
        <v>72.5</v>
      </c>
      <c r="H1223" s="56">
        <v>1</v>
      </c>
      <c r="I1223" s="56">
        <v>2</v>
      </c>
      <c r="J1223" s="56">
        <f>VLOOKUP(I1223,'Stratification Schemes'!$J$2:$L$3,2,TRUE)</f>
        <v>9.59</v>
      </c>
      <c r="K1223" s="56">
        <f>VLOOKUP(I1223,'Stratification Schemes'!$J$2:$L$3,3,TRUE)</f>
        <v>10.42</v>
      </c>
      <c r="L1223" s="56">
        <f t="shared" si="90"/>
        <v>2</v>
      </c>
      <c r="M1223" s="56" t="s">
        <v>44</v>
      </c>
    </row>
    <row r="1224" spans="1:13" x14ac:dyDescent="0.25">
      <c r="A1224" s="85">
        <v>41141</v>
      </c>
      <c r="B1224" s="1">
        <v>0.41724537037037041</v>
      </c>
      <c r="C1224" s="92">
        <v>41141.417245370372</v>
      </c>
      <c r="D1224" s="82" t="s">
        <v>16</v>
      </c>
      <c r="E1224" s="82">
        <v>1</v>
      </c>
      <c r="F1224" s="82">
        <v>3.53</v>
      </c>
      <c r="G1224" s="82">
        <v>50.2</v>
      </c>
      <c r="H1224" s="56">
        <v>1</v>
      </c>
      <c r="I1224" s="56">
        <v>2</v>
      </c>
      <c r="J1224" s="56">
        <f>VLOOKUP(I1224,'Stratification Schemes'!$J$2:$L$3,2,TRUE)</f>
        <v>9.59</v>
      </c>
      <c r="K1224" s="56">
        <f>VLOOKUP(I1224,'Stratification Schemes'!$J$2:$L$3,3,TRUE)</f>
        <v>10.42</v>
      </c>
      <c r="L1224" s="56">
        <f t="shared" si="90"/>
        <v>2</v>
      </c>
      <c r="M1224" s="56" t="s">
        <v>44</v>
      </c>
    </row>
    <row r="1225" spans="1:13" x14ac:dyDescent="0.25">
      <c r="A1225" s="85">
        <v>41141</v>
      </c>
      <c r="B1225" s="1">
        <v>0.47921296296296295</v>
      </c>
      <c r="C1225" s="92">
        <v>41141.479212962964</v>
      </c>
      <c r="D1225" s="82" t="s">
        <v>16</v>
      </c>
      <c r="E1225" s="82">
        <v>1</v>
      </c>
      <c r="F1225" s="82">
        <v>3.55</v>
      </c>
      <c r="G1225" s="82">
        <v>79.2</v>
      </c>
      <c r="H1225" s="56">
        <v>1</v>
      </c>
      <c r="I1225" s="56">
        <v>2</v>
      </c>
      <c r="J1225" s="56">
        <f>VLOOKUP(I1225,'Stratification Schemes'!$J$2:$L$3,2,TRUE)</f>
        <v>9.59</v>
      </c>
      <c r="K1225" s="56">
        <f>VLOOKUP(I1225,'Stratification Schemes'!$J$2:$L$3,3,TRUE)</f>
        <v>10.42</v>
      </c>
      <c r="L1225" s="56">
        <f t="shared" si="90"/>
        <v>2</v>
      </c>
      <c r="M1225" s="56" t="s">
        <v>44</v>
      </c>
    </row>
    <row r="1226" spans="1:13" x14ac:dyDescent="0.25">
      <c r="A1226" s="85">
        <v>41141</v>
      </c>
      <c r="B1226" s="1">
        <v>0.58988425925925925</v>
      </c>
      <c r="C1226" s="92">
        <v>41141.589884259258</v>
      </c>
      <c r="D1226" s="82" t="s">
        <v>16</v>
      </c>
      <c r="E1226" s="82">
        <v>1</v>
      </c>
      <c r="F1226" s="82">
        <v>2.34</v>
      </c>
      <c r="G1226" s="82">
        <v>57.9</v>
      </c>
      <c r="H1226" s="56">
        <v>1</v>
      </c>
      <c r="I1226" s="56">
        <v>2</v>
      </c>
      <c r="J1226" s="56">
        <f>VLOOKUP(I1226,'Stratification Schemes'!$J$2:$L$3,2,TRUE)</f>
        <v>9.59</v>
      </c>
      <c r="K1226" s="56">
        <f>VLOOKUP(I1226,'Stratification Schemes'!$J$2:$L$3,3,TRUE)</f>
        <v>10.42</v>
      </c>
      <c r="L1226" s="56">
        <f t="shared" si="90"/>
        <v>2</v>
      </c>
      <c r="M1226" s="56" t="s">
        <v>44</v>
      </c>
    </row>
    <row r="1227" spans="1:13" x14ac:dyDescent="0.25">
      <c r="A1227" s="85">
        <v>41141</v>
      </c>
      <c r="B1227" s="1">
        <v>0.67484953703703709</v>
      </c>
      <c r="C1227" s="92">
        <v>41141.674849537034</v>
      </c>
      <c r="D1227" s="82" t="s">
        <v>16</v>
      </c>
      <c r="E1227" s="82">
        <v>1</v>
      </c>
      <c r="F1227" s="82">
        <v>2.52</v>
      </c>
      <c r="G1227" s="82">
        <v>81</v>
      </c>
      <c r="H1227" s="56">
        <v>1</v>
      </c>
      <c r="I1227" s="56">
        <v>2</v>
      </c>
      <c r="J1227" s="56">
        <f>VLOOKUP(I1227,'Stratification Schemes'!$J$2:$L$3,2,TRUE)</f>
        <v>9.59</v>
      </c>
      <c r="K1227" s="56">
        <f>VLOOKUP(I1227,'Stratification Schemes'!$J$2:$L$3,3,TRUE)</f>
        <v>10.42</v>
      </c>
      <c r="L1227" s="56">
        <f t="shared" si="90"/>
        <v>2</v>
      </c>
      <c r="M1227" s="56" t="s">
        <v>44</v>
      </c>
    </row>
    <row r="1228" spans="1:13" x14ac:dyDescent="0.25">
      <c r="A1228" s="85">
        <v>41141</v>
      </c>
      <c r="B1228" s="1">
        <v>0.7530324074074074</v>
      </c>
      <c r="C1228" s="92">
        <v>41141.753032407411</v>
      </c>
      <c r="D1228" s="82" t="s">
        <v>16</v>
      </c>
      <c r="E1228" s="82">
        <v>1</v>
      </c>
      <c r="F1228" s="82">
        <v>2.2599999999999998</v>
      </c>
      <c r="G1228" s="82">
        <v>83.8</v>
      </c>
      <c r="H1228" s="56">
        <v>1</v>
      </c>
      <c r="I1228" s="56">
        <v>2</v>
      </c>
      <c r="J1228" s="56">
        <f>VLOOKUP(I1228,'Stratification Schemes'!$J$2:$L$3,2,TRUE)</f>
        <v>9.59</v>
      </c>
      <c r="K1228" s="56">
        <f>VLOOKUP(I1228,'Stratification Schemes'!$J$2:$L$3,3,TRUE)</f>
        <v>10.42</v>
      </c>
      <c r="L1228" s="56">
        <f t="shared" si="90"/>
        <v>2</v>
      </c>
      <c r="M1228" s="56" t="s">
        <v>44</v>
      </c>
    </row>
    <row r="1229" spans="1:13" x14ac:dyDescent="0.25">
      <c r="A1229" s="85">
        <v>41141</v>
      </c>
      <c r="B1229" s="1">
        <v>0.85466435185185186</v>
      </c>
      <c r="C1229" s="92">
        <v>41141.854664351849</v>
      </c>
      <c r="D1229" s="82" t="s">
        <v>16</v>
      </c>
      <c r="E1229" s="82">
        <v>1</v>
      </c>
      <c r="F1229" s="82">
        <v>2.2400000000000002</v>
      </c>
      <c r="G1229" s="82">
        <v>84.5</v>
      </c>
      <c r="H1229" s="56">
        <v>1</v>
      </c>
      <c r="I1229" s="56">
        <v>2</v>
      </c>
      <c r="J1229" s="56">
        <f>VLOOKUP(I1229,'Stratification Schemes'!$J$2:$L$3,2,TRUE)</f>
        <v>9.59</v>
      </c>
      <c r="K1229" s="56">
        <f>VLOOKUP(I1229,'Stratification Schemes'!$J$2:$L$3,3,TRUE)</f>
        <v>10.42</v>
      </c>
      <c r="L1229" s="56">
        <f t="shared" si="90"/>
        <v>2</v>
      </c>
      <c r="M1229" s="56" t="s">
        <v>44</v>
      </c>
    </row>
    <row r="1230" spans="1:13" x14ac:dyDescent="0.25">
      <c r="A1230" s="85">
        <v>41141</v>
      </c>
      <c r="B1230" s="1">
        <v>0.86402777777777784</v>
      </c>
      <c r="C1230" s="92">
        <v>41141.864027777781</v>
      </c>
      <c r="D1230" s="82" t="s">
        <v>16</v>
      </c>
      <c r="E1230" s="82">
        <v>1</v>
      </c>
      <c r="F1230" s="82">
        <v>2.39</v>
      </c>
      <c r="G1230" s="82">
        <v>85.9</v>
      </c>
      <c r="H1230" s="56">
        <v>1</v>
      </c>
      <c r="I1230" s="56">
        <v>2</v>
      </c>
      <c r="J1230" s="56">
        <f>VLOOKUP(I1230,'Stratification Schemes'!$J$2:$L$3,2,TRUE)</f>
        <v>9.59</v>
      </c>
      <c r="K1230" s="56">
        <f>VLOOKUP(I1230,'Stratification Schemes'!$J$2:$L$3,3,TRUE)</f>
        <v>10.42</v>
      </c>
      <c r="L1230" s="56">
        <f t="shared" si="90"/>
        <v>2</v>
      </c>
      <c r="M1230" s="56" t="s">
        <v>44</v>
      </c>
    </row>
    <row r="1231" spans="1:13" x14ac:dyDescent="0.25">
      <c r="A1231" s="85">
        <v>41141</v>
      </c>
      <c r="B1231" s="1">
        <v>0.94366898148148148</v>
      </c>
      <c r="C1231" s="92">
        <v>41141.943668981483</v>
      </c>
      <c r="D1231" s="82" t="s">
        <v>16</v>
      </c>
      <c r="E1231" s="82">
        <v>1</v>
      </c>
      <c r="F1231" s="82">
        <v>2.57</v>
      </c>
      <c r="G1231" s="82">
        <v>94.7</v>
      </c>
      <c r="H1231" s="56">
        <v>1</v>
      </c>
      <c r="I1231" s="56">
        <v>2</v>
      </c>
      <c r="J1231" s="56">
        <f>VLOOKUP(I1231,'Stratification Schemes'!$J$2:$L$3,2,TRUE)</f>
        <v>9.59</v>
      </c>
      <c r="K1231" s="56">
        <f>VLOOKUP(I1231,'Stratification Schemes'!$J$2:$L$3,3,TRUE)</f>
        <v>10.42</v>
      </c>
      <c r="L1231" s="56">
        <f t="shared" si="90"/>
        <v>2</v>
      </c>
      <c r="M1231" s="56" t="s">
        <v>44</v>
      </c>
    </row>
    <row r="1232" spans="1:13" x14ac:dyDescent="0.25">
      <c r="A1232" s="85">
        <v>41142</v>
      </c>
      <c r="B1232" s="1">
        <v>2.9571759259259259E-2</v>
      </c>
      <c r="C1232" s="92">
        <v>41142.02957175926</v>
      </c>
      <c r="D1232" s="82" t="s">
        <v>16</v>
      </c>
      <c r="E1232" s="82">
        <v>1</v>
      </c>
      <c r="F1232" s="82">
        <v>1.73</v>
      </c>
      <c r="G1232" s="82">
        <v>65.900000000000006</v>
      </c>
      <c r="H1232" s="56">
        <v>1</v>
      </c>
      <c r="I1232" s="56">
        <v>2</v>
      </c>
      <c r="J1232" s="56">
        <f>VLOOKUP(I1232,'Stratification Schemes'!$J$2:$L$3,2,TRUE)</f>
        <v>9.59</v>
      </c>
      <c r="K1232" s="56">
        <f>VLOOKUP(I1232,'Stratification Schemes'!$J$2:$L$3,3,TRUE)</f>
        <v>10.42</v>
      </c>
      <c r="L1232" s="56">
        <f t="shared" ref="L1232:L1243" si="91">IF(AND(F1232&gt;J1232,F1232&lt;K1232),1*E1232,2*E1232)</f>
        <v>2</v>
      </c>
      <c r="M1232" s="56" t="s">
        <v>44</v>
      </c>
    </row>
    <row r="1233" spans="1:13" x14ac:dyDescent="0.25">
      <c r="A1233" s="85">
        <v>41142</v>
      </c>
      <c r="B1233" s="1">
        <v>6.6249999999999989E-2</v>
      </c>
      <c r="C1233" s="92">
        <v>41142.066250000003</v>
      </c>
      <c r="D1233" s="82" t="s">
        <v>16</v>
      </c>
      <c r="E1233" s="82">
        <v>1</v>
      </c>
      <c r="F1233" s="82">
        <v>2.57</v>
      </c>
      <c r="G1233" s="82">
        <v>69.2</v>
      </c>
      <c r="H1233" s="56">
        <v>1</v>
      </c>
      <c r="I1233" s="56">
        <v>2</v>
      </c>
      <c r="J1233" s="56">
        <f>VLOOKUP(I1233,'Stratification Schemes'!$J$2:$L$3,2,TRUE)</f>
        <v>9.59</v>
      </c>
      <c r="K1233" s="56">
        <f>VLOOKUP(I1233,'Stratification Schemes'!$J$2:$L$3,3,TRUE)</f>
        <v>10.42</v>
      </c>
      <c r="L1233" s="56">
        <f t="shared" si="91"/>
        <v>2</v>
      </c>
      <c r="M1233" s="56" t="s">
        <v>44</v>
      </c>
    </row>
    <row r="1234" spans="1:13" x14ac:dyDescent="0.25">
      <c r="A1234" s="85">
        <v>41142</v>
      </c>
      <c r="B1234" s="1">
        <v>7.2662037037037039E-2</v>
      </c>
      <c r="C1234" s="92">
        <v>41142.072662037041</v>
      </c>
      <c r="D1234" s="82" t="s">
        <v>16</v>
      </c>
      <c r="E1234" s="82">
        <v>1</v>
      </c>
      <c r="F1234" s="82">
        <v>3.2</v>
      </c>
      <c r="G1234" s="82">
        <v>101.7</v>
      </c>
      <c r="H1234" s="56">
        <v>1</v>
      </c>
      <c r="I1234" s="56">
        <v>2</v>
      </c>
      <c r="J1234" s="56">
        <f>VLOOKUP(I1234,'Stratification Schemes'!$J$2:$L$3,2,TRUE)</f>
        <v>9.59</v>
      </c>
      <c r="K1234" s="56">
        <f>VLOOKUP(I1234,'Stratification Schemes'!$J$2:$L$3,3,TRUE)</f>
        <v>10.42</v>
      </c>
      <c r="L1234" s="56">
        <f t="shared" si="91"/>
        <v>2</v>
      </c>
      <c r="M1234" s="56" t="s">
        <v>44</v>
      </c>
    </row>
    <row r="1235" spans="1:13" x14ac:dyDescent="0.25">
      <c r="A1235" s="85">
        <v>41142</v>
      </c>
      <c r="B1235" s="1">
        <v>0.3362384259259259</v>
      </c>
      <c r="C1235" s="92">
        <v>41142.336238425924</v>
      </c>
      <c r="D1235" s="82" t="s">
        <v>16</v>
      </c>
      <c r="E1235" s="82">
        <v>1</v>
      </c>
      <c r="F1235" s="82">
        <v>1.82</v>
      </c>
      <c r="G1235" s="82">
        <v>89.4</v>
      </c>
      <c r="H1235" s="56">
        <v>1</v>
      </c>
      <c r="I1235" s="56">
        <v>2</v>
      </c>
      <c r="J1235" s="56">
        <f>VLOOKUP(I1235,'Stratification Schemes'!$J$2:$L$3,2,TRUE)</f>
        <v>9.59</v>
      </c>
      <c r="K1235" s="56">
        <f>VLOOKUP(I1235,'Stratification Schemes'!$J$2:$L$3,3,TRUE)</f>
        <v>10.42</v>
      </c>
      <c r="L1235" s="56">
        <f t="shared" si="91"/>
        <v>2</v>
      </c>
      <c r="M1235" s="56" t="s">
        <v>44</v>
      </c>
    </row>
    <row r="1236" spans="1:13" x14ac:dyDescent="0.25">
      <c r="A1236" s="85">
        <v>41142</v>
      </c>
      <c r="B1236" s="1">
        <v>0.56391203703703707</v>
      </c>
      <c r="C1236" s="92">
        <v>41142.56391203704</v>
      </c>
      <c r="D1236" s="82" t="s">
        <v>16</v>
      </c>
      <c r="E1236" s="82">
        <v>1</v>
      </c>
      <c r="F1236" s="82">
        <v>3.94</v>
      </c>
      <c r="G1236" s="82">
        <v>78.5</v>
      </c>
      <c r="H1236" s="56">
        <v>1</v>
      </c>
      <c r="I1236" s="56">
        <v>2</v>
      </c>
      <c r="J1236" s="56">
        <f>VLOOKUP(I1236,'Stratification Schemes'!$J$2:$L$3,2,TRUE)</f>
        <v>9.59</v>
      </c>
      <c r="K1236" s="56">
        <f>VLOOKUP(I1236,'Stratification Schemes'!$J$2:$L$3,3,TRUE)</f>
        <v>10.42</v>
      </c>
      <c r="L1236" s="56">
        <f t="shared" si="91"/>
        <v>2</v>
      </c>
      <c r="M1236" s="56" t="s">
        <v>44</v>
      </c>
    </row>
    <row r="1237" spans="1:13" x14ac:dyDescent="0.25">
      <c r="A1237" s="85">
        <v>41142</v>
      </c>
      <c r="B1237" s="1">
        <v>0.58344907407407409</v>
      </c>
      <c r="C1237" s="92">
        <v>41142.583449074074</v>
      </c>
      <c r="D1237" s="82" t="s">
        <v>16</v>
      </c>
      <c r="E1237" s="82">
        <v>1</v>
      </c>
      <c r="F1237" s="82">
        <v>2.23</v>
      </c>
      <c r="G1237" s="82">
        <v>91.2</v>
      </c>
      <c r="H1237" s="56">
        <v>1</v>
      </c>
      <c r="I1237" s="56">
        <v>2</v>
      </c>
      <c r="J1237" s="56">
        <f>VLOOKUP(I1237,'Stratification Schemes'!$J$2:$L$3,2,TRUE)</f>
        <v>9.59</v>
      </c>
      <c r="K1237" s="56">
        <f>VLOOKUP(I1237,'Stratification Schemes'!$J$2:$L$3,3,TRUE)</f>
        <v>10.42</v>
      </c>
      <c r="L1237" s="56">
        <f t="shared" si="91"/>
        <v>2</v>
      </c>
      <c r="M1237" s="56" t="s">
        <v>44</v>
      </c>
    </row>
    <row r="1238" spans="1:13" x14ac:dyDescent="0.25">
      <c r="A1238" s="85">
        <v>41142</v>
      </c>
      <c r="B1238" s="1">
        <v>0.62834490740740734</v>
      </c>
      <c r="C1238" s="92">
        <v>41142.628344907411</v>
      </c>
      <c r="D1238" s="82" t="s">
        <v>16</v>
      </c>
      <c r="E1238" s="82">
        <v>1</v>
      </c>
      <c r="F1238" s="82">
        <v>2.1800000000000002</v>
      </c>
      <c r="G1238" s="82">
        <v>72.5</v>
      </c>
      <c r="H1238" s="56">
        <v>1</v>
      </c>
      <c r="I1238" s="56">
        <v>2</v>
      </c>
      <c r="J1238" s="56">
        <f>VLOOKUP(I1238,'Stratification Schemes'!$J$2:$L$3,2,TRUE)</f>
        <v>9.59</v>
      </c>
      <c r="K1238" s="56">
        <f>VLOOKUP(I1238,'Stratification Schemes'!$J$2:$L$3,3,TRUE)</f>
        <v>10.42</v>
      </c>
      <c r="L1238" s="56">
        <f t="shared" si="91"/>
        <v>2</v>
      </c>
      <c r="M1238" s="56" t="s">
        <v>44</v>
      </c>
    </row>
    <row r="1239" spans="1:13" x14ac:dyDescent="0.25">
      <c r="A1239" s="85">
        <v>41142</v>
      </c>
      <c r="B1239" s="1">
        <v>0.64949074074074076</v>
      </c>
      <c r="C1239" s="92">
        <v>41142.64949074074</v>
      </c>
      <c r="D1239" s="82" t="s">
        <v>16</v>
      </c>
      <c r="E1239" s="82">
        <v>1</v>
      </c>
      <c r="F1239" s="82">
        <v>1.77</v>
      </c>
      <c r="G1239" s="82">
        <v>57.7</v>
      </c>
      <c r="H1239" s="56">
        <v>1</v>
      </c>
      <c r="I1239" s="56">
        <v>2</v>
      </c>
      <c r="J1239" s="56">
        <f>VLOOKUP(I1239,'Stratification Schemes'!$J$2:$L$3,2,TRUE)</f>
        <v>9.59</v>
      </c>
      <c r="K1239" s="56">
        <f>VLOOKUP(I1239,'Stratification Schemes'!$J$2:$L$3,3,TRUE)</f>
        <v>10.42</v>
      </c>
      <c r="L1239" s="56">
        <f t="shared" si="91"/>
        <v>2</v>
      </c>
      <c r="M1239" s="56" t="s">
        <v>44</v>
      </c>
    </row>
    <row r="1240" spans="1:13" x14ac:dyDescent="0.25">
      <c r="A1240" s="85">
        <v>41142</v>
      </c>
      <c r="B1240" s="1">
        <v>0.72962962962962974</v>
      </c>
      <c r="C1240" s="92">
        <v>41142.729629629626</v>
      </c>
      <c r="D1240" s="82" t="s">
        <v>16</v>
      </c>
      <c r="E1240" s="82">
        <v>1</v>
      </c>
      <c r="F1240" s="82">
        <v>2.54</v>
      </c>
      <c r="G1240" s="82">
        <v>71.7</v>
      </c>
      <c r="H1240" s="56">
        <v>1</v>
      </c>
      <c r="I1240" s="56">
        <v>2</v>
      </c>
      <c r="J1240" s="56">
        <f>VLOOKUP(I1240,'Stratification Schemes'!$J$2:$L$3,2,TRUE)</f>
        <v>9.59</v>
      </c>
      <c r="K1240" s="56">
        <f>VLOOKUP(I1240,'Stratification Schemes'!$J$2:$L$3,3,TRUE)</f>
        <v>10.42</v>
      </c>
      <c r="L1240" s="56">
        <f t="shared" si="91"/>
        <v>2</v>
      </c>
      <c r="M1240" s="56" t="s">
        <v>44</v>
      </c>
    </row>
    <row r="1241" spans="1:13" x14ac:dyDescent="0.25">
      <c r="A1241" s="85">
        <v>41142</v>
      </c>
      <c r="B1241" s="1">
        <v>0.77311342592592591</v>
      </c>
      <c r="C1241" s="92">
        <v>41142.773113425923</v>
      </c>
      <c r="D1241" s="82" t="s">
        <v>16</v>
      </c>
      <c r="E1241" s="82">
        <v>1</v>
      </c>
      <c r="F1241" s="82">
        <v>1.79</v>
      </c>
      <c r="G1241" s="82">
        <v>94.2</v>
      </c>
      <c r="H1241" s="56">
        <v>1</v>
      </c>
      <c r="I1241" s="56">
        <v>2</v>
      </c>
      <c r="J1241" s="56">
        <f>VLOOKUP(I1241,'Stratification Schemes'!$J$2:$L$3,2,TRUE)</f>
        <v>9.59</v>
      </c>
      <c r="K1241" s="56">
        <f>VLOOKUP(I1241,'Stratification Schemes'!$J$2:$L$3,3,TRUE)</f>
        <v>10.42</v>
      </c>
      <c r="L1241" s="56">
        <f t="shared" si="91"/>
        <v>2</v>
      </c>
      <c r="M1241" s="56" t="s">
        <v>44</v>
      </c>
    </row>
    <row r="1242" spans="1:13" x14ac:dyDescent="0.25">
      <c r="A1242" s="85">
        <v>41142</v>
      </c>
      <c r="B1242" s="1">
        <v>0.80005787037037035</v>
      </c>
      <c r="C1242" s="92">
        <v>41142.800057870372</v>
      </c>
      <c r="D1242" s="82" t="s">
        <v>16</v>
      </c>
      <c r="E1242" s="82">
        <v>1</v>
      </c>
      <c r="F1242" s="82">
        <v>1.95</v>
      </c>
      <c r="G1242" s="82">
        <v>84.1</v>
      </c>
      <c r="H1242" s="56">
        <v>1</v>
      </c>
      <c r="I1242" s="56">
        <v>2</v>
      </c>
      <c r="J1242" s="56">
        <f>VLOOKUP(I1242,'Stratification Schemes'!$J$2:$L$3,2,TRUE)</f>
        <v>9.59</v>
      </c>
      <c r="K1242" s="56">
        <f>VLOOKUP(I1242,'Stratification Schemes'!$J$2:$L$3,3,TRUE)</f>
        <v>10.42</v>
      </c>
      <c r="L1242" s="56">
        <f t="shared" si="91"/>
        <v>2</v>
      </c>
      <c r="M1242" s="56" t="s">
        <v>44</v>
      </c>
    </row>
    <row r="1243" spans="1:13" x14ac:dyDescent="0.25">
      <c r="A1243" s="85">
        <v>41142</v>
      </c>
      <c r="B1243" s="1">
        <v>0.89930555555555547</v>
      </c>
      <c r="C1243" s="92">
        <v>41142.899305555555</v>
      </c>
      <c r="D1243" s="82" t="s">
        <v>16</v>
      </c>
      <c r="E1243" s="82">
        <v>1</v>
      </c>
      <c r="F1243" s="82">
        <v>2.11</v>
      </c>
      <c r="G1243" s="82">
        <v>88.6</v>
      </c>
      <c r="H1243" s="56">
        <v>1</v>
      </c>
      <c r="I1243" s="56">
        <v>2</v>
      </c>
      <c r="J1243" s="56">
        <f>VLOOKUP(I1243,'Stratification Schemes'!$J$2:$L$3,2,TRUE)</f>
        <v>9.59</v>
      </c>
      <c r="K1243" s="56">
        <f>VLOOKUP(I1243,'Stratification Schemes'!$J$2:$L$3,3,TRUE)</f>
        <v>10.42</v>
      </c>
      <c r="L1243" s="56">
        <f t="shared" si="91"/>
        <v>2</v>
      </c>
      <c r="M1243" s="56" t="s">
        <v>44</v>
      </c>
    </row>
    <row r="1244" spans="1:13" x14ac:dyDescent="0.25">
      <c r="A1244" s="85">
        <v>41143</v>
      </c>
      <c r="B1244" s="1">
        <v>7.1296296296296307E-3</v>
      </c>
      <c r="C1244" s="92">
        <v>41143.00712962963</v>
      </c>
      <c r="D1244" s="82" t="s">
        <v>16</v>
      </c>
      <c r="E1244" s="82">
        <v>1</v>
      </c>
      <c r="F1244" s="82">
        <v>2.98</v>
      </c>
      <c r="G1244" s="82">
        <v>99.2</v>
      </c>
      <c r="H1244" s="56">
        <v>1</v>
      </c>
      <c r="I1244" s="56">
        <v>2</v>
      </c>
      <c r="J1244" s="56">
        <f>VLOOKUP(I1244,'Stratification Schemes'!$J$2:$L$3,2,TRUE)</f>
        <v>9.59</v>
      </c>
      <c r="K1244" s="56">
        <f>VLOOKUP(I1244,'Stratification Schemes'!$J$2:$L$3,3,TRUE)</f>
        <v>10.42</v>
      </c>
      <c r="L1244" s="56">
        <f t="shared" ref="L1244:L1255" si="92">IF(AND(F1244&gt;J1244,F1244&lt;K1244),1*E1244,2*E1244)</f>
        <v>2</v>
      </c>
      <c r="M1244" s="56" t="s">
        <v>44</v>
      </c>
    </row>
    <row r="1245" spans="1:13" x14ac:dyDescent="0.25">
      <c r="A1245" s="85">
        <v>41143</v>
      </c>
      <c r="B1245" s="1">
        <v>0.10957175925925926</v>
      </c>
      <c r="C1245" s="92">
        <v>41143.109571759262</v>
      </c>
      <c r="D1245" s="82" t="s">
        <v>16</v>
      </c>
      <c r="E1245" s="82">
        <v>1</v>
      </c>
      <c r="F1245" s="82">
        <v>3.36</v>
      </c>
      <c r="G1245" s="82">
        <v>61</v>
      </c>
      <c r="H1245" s="56">
        <v>1</v>
      </c>
      <c r="I1245" s="56">
        <v>2</v>
      </c>
      <c r="J1245" s="56">
        <f>VLOOKUP(I1245,'Stratification Schemes'!$J$2:$L$3,2,TRUE)</f>
        <v>9.59</v>
      </c>
      <c r="K1245" s="56">
        <f>VLOOKUP(I1245,'Stratification Schemes'!$J$2:$L$3,3,TRUE)</f>
        <v>10.42</v>
      </c>
      <c r="L1245" s="56">
        <f t="shared" si="92"/>
        <v>2</v>
      </c>
      <c r="M1245" s="56" t="s">
        <v>44</v>
      </c>
    </row>
    <row r="1246" spans="1:13" x14ac:dyDescent="0.25">
      <c r="A1246" s="85">
        <v>41143</v>
      </c>
      <c r="B1246" s="1">
        <v>0.40543981481481484</v>
      </c>
      <c r="C1246" s="92">
        <v>41143.405439814815</v>
      </c>
      <c r="D1246" s="82" t="s">
        <v>16</v>
      </c>
      <c r="E1246" s="82">
        <v>1</v>
      </c>
      <c r="F1246" s="82">
        <v>2.7</v>
      </c>
      <c r="G1246" s="82">
        <v>106.9</v>
      </c>
      <c r="H1246" s="56">
        <v>1</v>
      </c>
      <c r="I1246" s="56">
        <v>2</v>
      </c>
      <c r="J1246" s="56">
        <f>VLOOKUP(I1246,'Stratification Schemes'!$J$2:$L$3,2,TRUE)</f>
        <v>9.59</v>
      </c>
      <c r="K1246" s="56">
        <f>VLOOKUP(I1246,'Stratification Schemes'!$J$2:$L$3,3,TRUE)</f>
        <v>10.42</v>
      </c>
      <c r="L1246" s="56">
        <f t="shared" si="92"/>
        <v>2</v>
      </c>
      <c r="M1246" s="56" t="s">
        <v>44</v>
      </c>
    </row>
    <row r="1247" spans="1:13" x14ac:dyDescent="0.25">
      <c r="A1247" s="85">
        <v>41143</v>
      </c>
      <c r="B1247" s="1">
        <v>0.60917824074074078</v>
      </c>
      <c r="C1247" s="92">
        <v>41143.609178240738</v>
      </c>
      <c r="D1247" s="82" t="s">
        <v>16</v>
      </c>
      <c r="E1247" s="82">
        <v>1</v>
      </c>
      <c r="F1247" s="82">
        <v>1.35</v>
      </c>
      <c r="G1247" s="82">
        <v>60.5</v>
      </c>
      <c r="H1247" s="56">
        <v>1</v>
      </c>
      <c r="I1247" s="56">
        <v>2</v>
      </c>
      <c r="J1247" s="56">
        <f>VLOOKUP(I1247,'Stratification Schemes'!$J$2:$L$3,2,TRUE)</f>
        <v>9.59</v>
      </c>
      <c r="K1247" s="56">
        <f>VLOOKUP(I1247,'Stratification Schemes'!$J$2:$L$3,3,TRUE)</f>
        <v>10.42</v>
      </c>
      <c r="L1247" s="56">
        <f t="shared" si="92"/>
        <v>2</v>
      </c>
      <c r="M1247" s="56" t="s">
        <v>44</v>
      </c>
    </row>
    <row r="1248" spans="1:13" x14ac:dyDescent="0.25">
      <c r="A1248" s="85">
        <v>41143</v>
      </c>
      <c r="B1248" s="1">
        <v>0.63354166666666667</v>
      </c>
      <c r="C1248" s="92">
        <v>41143.63354166667</v>
      </c>
      <c r="D1248" s="82" t="s">
        <v>16</v>
      </c>
      <c r="E1248" s="82">
        <v>1</v>
      </c>
      <c r="F1248" s="82">
        <v>2.02</v>
      </c>
      <c r="G1248" s="82">
        <v>64.2</v>
      </c>
      <c r="H1248" s="56">
        <v>1</v>
      </c>
      <c r="I1248" s="56">
        <v>2</v>
      </c>
      <c r="J1248" s="56">
        <f>VLOOKUP(I1248,'Stratification Schemes'!$J$2:$L$3,2,TRUE)</f>
        <v>9.59</v>
      </c>
      <c r="K1248" s="56">
        <f>VLOOKUP(I1248,'Stratification Schemes'!$J$2:$L$3,3,TRUE)</f>
        <v>10.42</v>
      </c>
      <c r="L1248" s="56">
        <f t="shared" si="92"/>
        <v>2</v>
      </c>
      <c r="M1248" s="56" t="s">
        <v>44</v>
      </c>
    </row>
    <row r="1249" spans="1:13" x14ac:dyDescent="0.25">
      <c r="A1249" s="85">
        <v>41143</v>
      </c>
      <c r="B1249" s="1">
        <v>0.73511574074074071</v>
      </c>
      <c r="C1249" s="92">
        <v>41143.735115740739</v>
      </c>
      <c r="D1249" s="82" t="s">
        <v>16</v>
      </c>
      <c r="E1249" s="82">
        <v>1</v>
      </c>
      <c r="F1249" s="82">
        <v>2.68</v>
      </c>
      <c r="G1249" s="82">
        <v>57.1</v>
      </c>
      <c r="H1249" s="56">
        <v>1</v>
      </c>
      <c r="I1249" s="56">
        <v>2</v>
      </c>
      <c r="J1249" s="56">
        <f>VLOOKUP(I1249,'Stratification Schemes'!$J$2:$L$3,2,TRUE)</f>
        <v>9.59</v>
      </c>
      <c r="K1249" s="56">
        <f>VLOOKUP(I1249,'Stratification Schemes'!$J$2:$L$3,3,TRUE)</f>
        <v>10.42</v>
      </c>
      <c r="L1249" s="56">
        <f t="shared" si="92"/>
        <v>2</v>
      </c>
      <c r="M1249" s="56" t="s">
        <v>44</v>
      </c>
    </row>
    <row r="1250" spans="1:13" x14ac:dyDescent="0.25">
      <c r="A1250" s="85">
        <v>41143</v>
      </c>
      <c r="B1250" s="1">
        <v>0.77202546296296293</v>
      </c>
      <c r="C1250" s="92">
        <v>41143.77202546296</v>
      </c>
      <c r="D1250" s="82" t="s">
        <v>16</v>
      </c>
      <c r="E1250" s="82">
        <v>1</v>
      </c>
      <c r="F1250" s="82">
        <v>1.81</v>
      </c>
      <c r="G1250" s="82">
        <v>68.099999999999994</v>
      </c>
      <c r="H1250" s="56">
        <v>1</v>
      </c>
      <c r="I1250" s="56">
        <v>2</v>
      </c>
      <c r="J1250" s="56">
        <f>VLOOKUP(I1250,'Stratification Schemes'!$J$2:$L$3,2,TRUE)</f>
        <v>9.59</v>
      </c>
      <c r="K1250" s="56">
        <f>VLOOKUP(I1250,'Stratification Schemes'!$J$2:$L$3,3,TRUE)</f>
        <v>10.42</v>
      </c>
      <c r="L1250" s="56">
        <f t="shared" si="92"/>
        <v>2</v>
      </c>
      <c r="M1250" s="56" t="s">
        <v>44</v>
      </c>
    </row>
    <row r="1251" spans="1:13" x14ac:dyDescent="0.25">
      <c r="A1251" s="85">
        <v>41143</v>
      </c>
      <c r="B1251" s="1">
        <v>0.8349537037037037</v>
      </c>
      <c r="C1251" s="92">
        <v>41143.834953703707</v>
      </c>
      <c r="D1251" s="82" t="s">
        <v>16</v>
      </c>
      <c r="E1251" s="82">
        <v>1</v>
      </c>
      <c r="F1251" s="82">
        <v>2.84</v>
      </c>
      <c r="G1251" s="82">
        <v>83.3</v>
      </c>
      <c r="H1251" s="56">
        <v>1</v>
      </c>
      <c r="I1251" s="56">
        <v>2</v>
      </c>
      <c r="J1251" s="56">
        <f>VLOOKUP(I1251,'Stratification Schemes'!$J$2:$L$3,2,TRUE)</f>
        <v>9.59</v>
      </c>
      <c r="K1251" s="56">
        <f>VLOOKUP(I1251,'Stratification Schemes'!$J$2:$L$3,3,TRUE)</f>
        <v>10.42</v>
      </c>
      <c r="L1251" s="56">
        <f t="shared" si="92"/>
        <v>2</v>
      </c>
      <c r="M1251" s="56" t="s">
        <v>44</v>
      </c>
    </row>
    <row r="1252" spans="1:13" x14ac:dyDescent="0.25">
      <c r="A1252" s="85">
        <v>41143</v>
      </c>
      <c r="B1252" s="1">
        <v>0.921412037037037</v>
      </c>
      <c r="C1252" s="92">
        <v>41143.921412037038</v>
      </c>
      <c r="D1252" s="82" t="s">
        <v>16</v>
      </c>
      <c r="E1252" s="82">
        <v>1</v>
      </c>
      <c r="F1252" s="82">
        <v>2.2999999999999998</v>
      </c>
      <c r="G1252" s="82">
        <v>99.6</v>
      </c>
      <c r="H1252" s="56">
        <v>1</v>
      </c>
      <c r="I1252" s="56">
        <v>2</v>
      </c>
      <c r="J1252" s="56">
        <f>VLOOKUP(I1252,'Stratification Schemes'!$J$2:$L$3,2,TRUE)</f>
        <v>9.59</v>
      </c>
      <c r="K1252" s="56">
        <f>VLOOKUP(I1252,'Stratification Schemes'!$J$2:$L$3,3,TRUE)</f>
        <v>10.42</v>
      </c>
      <c r="L1252" s="56">
        <f t="shared" si="92"/>
        <v>2</v>
      </c>
      <c r="M1252" s="56" t="s">
        <v>44</v>
      </c>
    </row>
    <row r="1253" spans="1:13" x14ac:dyDescent="0.25">
      <c r="A1253" s="85">
        <v>41143</v>
      </c>
      <c r="B1253" s="1">
        <v>0.94126157407407407</v>
      </c>
      <c r="C1253" s="92">
        <v>41143.941261574073</v>
      </c>
      <c r="D1253" s="82" t="s">
        <v>16</v>
      </c>
      <c r="E1253" s="82">
        <v>1</v>
      </c>
      <c r="F1253" s="82">
        <v>2.0299999999999998</v>
      </c>
      <c r="G1253" s="82">
        <v>98.8</v>
      </c>
      <c r="H1253" s="56">
        <v>1</v>
      </c>
      <c r="I1253" s="56">
        <v>2</v>
      </c>
      <c r="J1253" s="56">
        <f>VLOOKUP(I1253,'Stratification Schemes'!$J$2:$L$3,2,TRUE)</f>
        <v>9.59</v>
      </c>
      <c r="K1253" s="56">
        <f>VLOOKUP(I1253,'Stratification Schemes'!$J$2:$L$3,3,TRUE)</f>
        <v>10.42</v>
      </c>
      <c r="L1253" s="56">
        <f t="shared" si="92"/>
        <v>2</v>
      </c>
      <c r="M1253" s="56" t="s">
        <v>44</v>
      </c>
    </row>
    <row r="1254" spans="1:13" x14ac:dyDescent="0.25">
      <c r="A1254" s="85">
        <v>41143</v>
      </c>
      <c r="B1254" s="1">
        <v>0.9614583333333333</v>
      </c>
      <c r="C1254" s="92">
        <v>41143.961458333331</v>
      </c>
      <c r="D1254" s="82" t="s">
        <v>16</v>
      </c>
      <c r="E1254" s="82">
        <v>1</v>
      </c>
      <c r="F1254" s="82">
        <v>2.84</v>
      </c>
      <c r="G1254" s="82">
        <v>70.400000000000006</v>
      </c>
      <c r="H1254" s="56">
        <v>1</v>
      </c>
      <c r="I1254" s="56">
        <v>2</v>
      </c>
      <c r="J1254" s="56">
        <f>VLOOKUP(I1254,'Stratification Schemes'!$J$2:$L$3,2,TRUE)</f>
        <v>9.59</v>
      </c>
      <c r="K1254" s="56">
        <f>VLOOKUP(I1254,'Stratification Schemes'!$J$2:$L$3,3,TRUE)</f>
        <v>10.42</v>
      </c>
      <c r="L1254" s="56">
        <f t="shared" si="92"/>
        <v>2</v>
      </c>
      <c r="M1254" s="56" t="s">
        <v>44</v>
      </c>
    </row>
    <row r="1255" spans="1:13" x14ac:dyDescent="0.25">
      <c r="A1255" s="85">
        <v>41143</v>
      </c>
      <c r="B1255" s="1">
        <v>0.98615740740740743</v>
      </c>
      <c r="C1255" s="92">
        <v>41143.986157407409</v>
      </c>
      <c r="D1255" s="82" t="s">
        <v>16</v>
      </c>
      <c r="E1255" s="82">
        <v>1</v>
      </c>
      <c r="F1255" s="82">
        <v>1.76</v>
      </c>
      <c r="G1255" s="82">
        <v>71.099999999999994</v>
      </c>
      <c r="H1255" s="56">
        <v>1</v>
      </c>
      <c r="I1255" s="56">
        <v>2</v>
      </c>
      <c r="J1255" s="56">
        <f>VLOOKUP(I1255,'Stratification Schemes'!$J$2:$L$3,2,TRUE)</f>
        <v>9.59</v>
      </c>
      <c r="K1255" s="56">
        <f>VLOOKUP(I1255,'Stratification Schemes'!$J$2:$L$3,3,TRUE)</f>
        <v>10.42</v>
      </c>
      <c r="L1255" s="56">
        <f t="shared" si="92"/>
        <v>2</v>
      </c>
      <c r="M1255" s="56" t="s">
        <v>44</v>
      </c>
    </row>
    <row r="1256" spans="1:13" x14ac:dyDescent="0.25">
      <c r="A1256" s="85">
        <v>41144</v>
      </c>
      <c r="B1256" s="1">
        <v>2.390046296296296E-2</v>
      </c>
      <c r="C1256" s="92">
        <v>41144.023900462962</v>
      </c>
      <c r="D1256" s="82" t="s">
        <v>16</v>
      </c>
      <c r="E1256" s="82">
        <v>1</v>
      </c>
      <c r="F1256" s="82">
        <v>2.1</v>
      </c>
      <c r="G1256" s="82">
        <v>83.8</v>
      </c>
      <c r="H1256" s="56">
        <v>1</v>
      </c>
      <c r="I1256" s="56">
        <v>2</v>
      </c>
      <c r="J1256" s="56">
        <f>VLOOKUP(I1256,'Stratification Schemes'!$J$2:$L$3,2,TRUE)</f>
        <v>9.59</v>
      </c>
      <c r="K1256" s="56">
        <f>VLOOKUP(I1256,'Stratification Schemes'!$J$2:$L$3,3,TRUE)</f>
        <v>10.42</v>
      </c>
      <c r="L1256" s="56">
        <f t="shared" ref="L1256:L1264" si="93">IF(AND(F1256&gt;J1256,F1256&lt;K1256),1*E1256,2*E1256)</f>
        <v>2</v>
      </c>
      <c r="M1256" s="56" t="s">
        <v>44</v>
      </c>
    </row>
    <row r="1257" spans="1:13" x14ac:dyDescent="0.25">
      <c r="A1257" s="85">
        <v>41144</v>
      </c>
      <c r="B1257" s="1">
        <v>2.6342592592592588E-2</v>
      </c>
      <c r="C1257" s="92">
        <v>41144.026342592595</v>
      </c>
      <c r="D1257" s="82" t="s">
        <v>16</v>
      </c>
      <c r="E1257" s="82">
        <v>1</v>
      </c>
      <c r="F1257" s="82">
        <v>1.07</v>
      </c>
      <c r="G1257" s="82">
        <v>70.599999999999994</v>
      </c>
      <c r="H1257" s="56">
        <v>1</v>
      </c>
      <c r="I1257" s="56">
        <v>2</v>
      </c>
      <c r="J1257" s="56">
        <f>VLOOKUP(I1257,'Stratification Schemes'!$J$2:$L$3,2,TRUE)</f>
        <v>9.59</v>
      </c>
      <c r="K1257" s="56">
        <f>VLOOKUP(I1257,'Stratification Schemes'!$J$2:$L$3,3,TRUE)</f>
        <v>10.42</v>
      </c>
      <c r="L1257" s="56">
        <f t="shared" si="93"/>
        <v>2</v>
      </c>
      <c r="M1257" s="56" t="s">
        <v>44</v>
      </c>
    </row>
    <row r="1258" spans="1:13" x14ac:dyDescent="0.25">
      <c r="A1258" s="85">
        <v>41144</v>
      </c>
      <c r="B1258" s="1">
        <v>0.15481481481481482</v>
      </c>
      <c r="C1258" s="92">
        <v>41144.154814814814</v>
      </c>
      <c r="D1258" s="82" t="s">
        <v>16</v>
      </c>
      <c r="E1258" s="82">
        <v>1</v>
      </c>
      <c r="F1258" s="82">
        <v>2.0699999999999998</v>
      </c>
      <c r="G1258" s="82">
        <v>78.599999999999994</v>
      </c>
      <c r="H1258" s="56">
        <v>1</v>
      </c>
      <c r="I1258" s="56">
        <v>2</v>
      </c>
      <c r="J1258" s="56">
        <f>VLOOKUP(I1258,'Stratification Schemes'!$J$2:$L$3,2,TRUE)</f>
        <v>9.59</v>
      </c>
      <c r="K1258" s="56">
        <f>VLOOKUP(I1258,'Stratification Schemes'!$J$2:$L$3,3,TRUE)</f>
        <v>10.42</v>
      </c>
      <c r="L1258" s="56">
        <f t="shared" si="93"/>
        <v>2</v>
      </c>
      <c r="M1258" s="56" t="s">
        <v>44</v>
      </c>
    </row>
    <row r="1259" spans="1:13" x14ac:dyDescent="0.25">
      <c r="A1259" s="85">
        <v>41144</v>
      </c>
      <c r="B1259" s="1">
        <v>0.31722222222222224</v>
      </c>
      <c r="C1259" s="92">
        <v>41144.31722222222</v>
      </c>
      <c r="D1259" s="82" t="s">
        <v>16</v>
      </c>
      <c r="E1259" s="82">
        <v>1</v>
      </c>
      <c r="F1259" s="82">
        <v>2.2999999999999998</v>
      </c>
      <c r="G1259" s="82">
        <v>77.2</v>
      </c>
      <c r="H1259" s="56">
        <v>1</v>
      </c>
      <c r="I1259" s="56">
        <v>2</v>
      </c>
      <c r="J1259" s="56">
        <f>VLOOKUP(I1259,'Stratification Schemes'!$J$2:$L$3,2,TRUE)</f>
        <v>9.59</v>
      </c>
      <c r="K1259" s="56">
        <f>VLOOKUP(I1259,'Stratification Schemes'!$J$2:$L$3,3,TRUE)</f>
        <v>10.42</v>
      </c>
      <c r="L1259" s="56">
        <f t="shared" si="93"/>
        <v>2</v>
      </c>
      <c r="M1259" s="56" t="s">
        <v>44</v>
      </c>
    </row>
    <row r="1260" spans="1:13" x14ac:dyDescent="0.25">
      <c r="A1260" s="85">
        <v>41144</v>
      </c>
      <c r="B1260" s="1">
        <v>0.48615740740740737</v>
      </c>
      <c r="C1260" s="92">
        <v>41144.486157407409</v>
      </c>
      <c r="D1260" s="82" t="s">
        <v>16</v>
      </c>
      <c r="E1260" s="82">
        <v>1</v>
      </c>
      <c r="F1260" s="82">
        <v>1.83</v>
      </c>
      <c r="G1260" s="82">
        <v>84.4</v>
      </c>
      <c r="H1260" s="56">
        <v>1</v>
      </c>
      <c r="I1260" s="56">
        <v>2</v>
      </c>
      <c r="J1260" s="56">
        <f>VLOOKUP(I1260,'Stratification Schemes'!$J$2:$L$3,2,TRUE)</f>
        <v>9.59</v>
      </c>
      <c r="K1260" s="56">
        <f>VLOOKUP(I1260,'Stratification Schemes'!$J$2:$L$3,3,TRUE)</f>
        <v>10.42</v>
      </c>
      <c r="L1260" s="56">
        <f t="shared" si="93"/>
        <v>2</v>
      </c>
      <c r="M1260" s="56" t="s">
        <v>44</v>
      </c>
    </row>
    <row r="1261" spans="1:13" x14ac:dyDescent="0.25">
      <c r="A1261" s="85">
        <v>41144</v>
      </c>
      <c r="B1261" s="1">
        <v>0.69725694444444442</v>
      </c>
      <c r="C1261" s="92">
        <v>41144.697256944448</v>
      </c>
      <c r="D1261" s="82" t="s">
        <v>16</v>
      </c>
      <c r="E1261" s="82">
        <v>1</v>
      </c>
      <c r="F1261" s="82">
        <v>4.99</v>
      </c>
      <c r="G1261" s="82">
        <v>64</v>
      </c>
      <c r="H1261" s="56">
        <v>1</v>
      </c>
      <c r="I1261" s="56">
        <v>2</v>
      </c>
      <c r="J1261" s="56">
        <f>VLOOKUP(I1261,'Stratification Schemes'!$J$2:$L$3,2,TRUE)</f>
        <v>9.59</v>
      </c>
      <c r="K1261" s="56">
        <f>VLOOKUP(I1261,'Stratification Schemes'!$J$2:$L$3,3,TRUE)</f>
        <v>10.42</v>
      </c>
      <c r="L1261" s="56">
        <f t="shared" si="93"/>
        <v>2</v>
      </c>
      <c r="M1261" s="56" t="s">
        <v>44</v>
      </c>
    </row>
    <row r="1262" spans="1:13" x14ac:dyDescent="0.25">
      <c r="A1262" s="85">
        <v>41144</v>
      </c>
      <c r="B1262" s="1">
        <v>0.81896990740740738</v>
      </c>
      <c r="C1262" s="92">
        <v>41144.818969907406</v>
      </c>
      <c r="D1262" s="82" t="s">
        <v>16</v>
      </c>
      <c r="E1262" s="82">
        <v>1</v>
      </c>
      <c r="F1262" s="82">
        <v>3.64</v>
      </c>
      <c r="G1262" s="82">
        <v>73.5</v>
      </c>
      <c r="H1262" s="56">
        <v>1</v>
      </c>
      <c r="I1262" s="56">
        <v>2</v>
      </c>
      <c r="J1262" s="56">
        <f>VLOOKUP(I1262,'Stratification Schemes'!$J$2:$L$3,2,TRUE)</f>
        <v>9.59</v>
      </c>
      <c r="K1262" s="56">
        <f>VLOOKUP(I1262,'Stratification Schemes'!$J$2:$L$3,3,TRUE)</f>
        <v>10.42</v>
      </c>
      <c r="L1262" s="56">
        <f t="shared" si="93"/>
        <v>2</v>
      </c>
      <c r="M1262" s="56" t="s">
        <v>44</v>
      </c>
    </row>
    <row r="1263" spans="1:13" x14ac:dyDescent="0.25">
      <c r="A1263" s="85">
        <v>41144</v>
      </c>
      <c r="B1263" s="1">
        <v>0.86314814814814811</v>
      </c>
      <c r="C1263" s="92">
        <v>41144.86314814815</v>
      </c>
      <c r="D1263" s="82" t="s">
        <v>16</v>
      </c>
      <c r="E1263" s="82">
        <v>1</v>
      </c>
      <c r="F1263" s="82">
        <v>1.74</v>
      </c>
      <c r="G1263" s="82">
        <v>90.1</v>
      </c>
      <c r="H1263" s="56">
        <v>1</v>
      </c>
      <c r="I1263" s="56">
        <v>2</v>
      </c>
      <c r="J1263" s="56">
        <f>VLOOKUP(I1263,'Stratification Schemes'!$J$2:$L$3,2,TRUE)</f>
        <v>9.59</v>
      </c>
      <c r="K1263" s="56">
        <f>VLOOKUP(I1263,'Stratification Schemes'!$J$2:$L$3,3,TRUE)</f>
        <v>10.42</v>
      </c>
      <c r="L1263" s="56">
        <f t="shared" si="93"/>
        <v>2</v>
      </c>
      <c r="M1263" s="56" t="s">
        <v>44</v>
      </c>
    </row>
    <row r="1264" spans="1:13" x14ac:dyDescent="0.25">
      <c r="A1264" s="85">
        <v>41144</v>
      </c>
      <c r="B1264" s="1">
        <v>2.390046296296296E-2</v>
      </c>
      <c r="C1264" s="92">
        <v>41144.023900462962</v>
      </c>
      <c r="D1264" s="82" t="s">
        <v>16</v>
      </c>
      <c r="E1264" s="82">
        <v>1</v>
      </c>
      <c r="F1264" s="82">
        <v>2.11</v>
      </c>
      <c r="G1264" s="82">
        <v>85</v>
      </c>
      <c r="H1264" s="56">
        <v>1</v>
      </c>
      <c r="I1264" s="56">
        <v>2</v>
      </c>
      <c r="J1264" s="56">
        <f>VLOOKUP(I1264,'Stratification Schemes'!$J$2:$L$3,2,TRUE)</f>
        <v>9.59</v>
      </c>
      <c r="K1264" s="56">
        <f>VLOOKUP(I1264,'Stratification Schemes'!$J$2:$L$3,3,TRUE)</f>
        <v>10.42</v>
      </c>
      <c r="L1264" s="56">
        <f t="shared" si="93"/>
        <v>2</v>
      </c>
      <c r="M1264" s="56" t="s">
        <v>44</v>
      </c>
    </row>
    <row r="1265" spans="1:13" x14ac:dyDescent="0.25">
      <c r="A1265" s="85">
        <v>41145</v>
      </c>
      <c r="B1265" s="1">
        <v>7.4421296296296293E-3</v>
      </c>
      <c r="C1265" s="92">
        <v>41145.00744212963</v>
      </c>
      <c r="D1265" s="82" t="s">
        <v>16</v>
      </c>
      <c r="E1265" s="82">
        <v>1</v>
      </c>
      <c r="F1265" s="82">
        <v>0</v>
      </c>
      <c r="G1265" s="82">
        <v>63</v>
      </c>
      <c r="H1265" s="56">
        <v>1</v>
      </c>
      <c r="I1265" s="56">
        <v>2</v>
      </c>
      <c r="J1265" s="56">
        <f>VLOOKUP(I1265,'Stratification Schemes'!$J$2:$L$3,2,TRUE)</f>
        <v>9.59</v>
      </c>
      <c r="K1265" s="56">
        <f>VLOOKUP(I1265,'Stratification Schemes'!$J$2:$L$3,3,TRUE)</f>
        <v>10.42</v>
      </c>
      <c r="L1265" s="56">
        <f t="shared" ref="L1265:L1281" si="94">IF(AND(F1265&gt;J1265,F1265&lt;K1265),1*E1265,2*E1265)</f>
        <v>2</v>
      </c>
      <c r="M1265" s="56" t="s">
        <v>44</v>
      </c>
    </row>
    <row r="1266" spans="1:13" x14ac:dyDescent="0.25">
      <c r="A1266" s="85">
        <v>41145</v>
      </c>
      <c r="B1266" s="1">
        <v>2.7881944444444445E-2</v>
      </c>
      <c r="C1266" s="92">
        <v>41145.027881944443</v>
      </c>
      <c r="D1266" s="82" t="s">
        <v>16</v>
      </c>
      <c r="E1266" s="82">
        <v>1</v>
      </c>
      <c r="F1266" s="82">
        <v>2.57</v>
      </c>
      <c r="G1266" s="82">
        <v>76.8</v>
      </c>
      <c r="H1266" s="56">
        <v>1</v>
      </c>
      <c r="I1266" s="56">
        <v>2</v>
      </c>
      <c r="J1266" s="56">
        <f>VLOOKUP(I1266,'Stratification Schemes'!$J$2:$L$3,2,TRUE)</f>
        <v>9.59</v>
      </c>
      <c r="K1266" s="56">
        <f>VLOOKUP(I1266,'Stratification Schemes'!$J$2:$L$3,3,TRUE)</f>
        <v>10.42</v>
      </c>
      <c r="L1266" s="56">
        <f t="shared" si="94"/>
        <v>2</v>
      </c>
      <c r="M1266" s="56" t="s">
        <v>44</v>
      </c>
    </row>
    <row r="1267" spans="1:13" x14ac:dyDescent="0.25">
      <c r="A1267" s="85">
        <v>41145</v>
      </c>
      <c r="B1267" s="1">
        <v>0.23207175925925927</v>
      </c>
      <c r="C1267" s="92">
        <v>41145.232071759259</v>
      </c>
      <c r="D1267" s="82" t="s">
        <v>16</v>
      </c>
      <c r="E1267" s="82">
        <v>1</v>
      </c>
      <c r="F1267" s="82">
        <v>3.46</v>
      </c>
      <c r="G1267" s="82">
        <v>70.7</v>
      </c>
      <c r="H1267" s="56">
        <v>1</v>
      </c>
      <c r="I1267" s="56">
        <v>2</v>
      </c>
      <c r="J1267" s="56">
        <f>VLOOKUP(I1267,'Stratification Schemes'!$J$2:$L$3,2,TRUE)</f>
        <v>9.59</v>
      </c>
      <c r="K1267" s="56">
        <f>VLOOKUP(I1267,'Stratification Schemes'!$J$2:$L$3,3,TRUE)</f>
        <v>10.42</v>
      </c>
      <c r="L1267" s="56">
        <f t="shared" si="94"/>
        <v>2</v>
      </c>
      <c r="M1267" s="56" t="s">
        <v>44</v>
      </c>
    </row>
    <row r="1268" spans="1:13" x14ac:dyDescent="0.25">
      <c r="A1268" s="85">
        <v>41145</v>
      </c>
      <c r="B1268" s="1">
        <v>0.23284722222222221</v>
      </c>
      <c r="C1268" s="92">
        <v>41145.232847222222</v>
      </c>
      <c r="D1268" s="82" t="s">
        <v>16</v>
      </c>
      <c r="E1268" s="82">
        <v>1</v>
      </c>
      <c r="F1268" s="82">
        <v>1.63</v>
      </c>
      <c r="G1268" s="82">
        <v>101.1</v>
      </c>
      <c r="H1268" s="56">
        <v>1</v>
      </c>
      <c r="I1268" s="56">
        <v>2</v>
      </c>
      <c r="J1268" s="56">
        <f>VLOOKUP(I1268,'Stratification Schemes'!$J$2:$L$3,2,TRUE)</f>
        <v>9.59</v>
      </c>
      <c r="K1268" s="56">
        <f>VLOOKUP(I1268,'Stratification Schemes'!$J$2:$L$3,3,TRUE)</f>
        <v>10.42</v>
      </c>
      <c r="L1268" s="56">
        <f t="shared" si="94"/>
        <v>2</v>
      </c>
      <c r="M1268" s="56" t="s">
        <v>44</v>
      </c>
    </row>
    <row r="1269" spans="1:13" x14ac:dyDescent="0.25">
      <c r="A1269" s="85">
        <v>41145</v>
      </c>
      <c r="B1269" s="1">
        <v>0.25195601851851851</v>
      </c>
      <c r="C1269" s="92">
        <v>41145.251956018517</v>
      </c>
      <c r="D1269" s="82" t="s">
        <v>16</v>
      </c>
      <c r="E1269" s="82">
        <v>1</v>
      </c>
      <c r="F1269" s="82">
        <v>1.88</v>
      </c>
      <c r="G1269" s="82">
        <v>78.7</v>
      </c>
      <c r="H1269" s="56">
        <v>1</v>
      </c>
      <c r="I1269" s="56">
        <v>2</v>
      </c>
      <c r="J1269" s="56">
        <f>VLOOKUP(I1269,'Stratification Schemes'!$J$2:$L$3,2,TRUE)</f>
        <v>9.59</v>
      </c>
      <c r="K1269" s="56">
        <f>VLOOKUP(I1269,'Stratification Schemes'!$J$2:$L$3,3,TRUE)</f>
        <v>10.42</v>
      </c>
      <c r="L1269" s="56">
        <f t="shared" si="94"/>
        <v>2</v>
      </c>
      <c r="M1269" s="56" t="s">
        <v>44</v>
      </c>
    </row>
    <row r="1270" spans="1:13" x14ac:dyDescent="0.25">
      <c r="A1270" s="85">
        <v>41145</v>
      </c>
      <c r="B1270" s="1">
        <v>0.29170138888888891</v>
      </c>
      <c r="C1270" s="92">
        <v>41145.291701388887</v>
      </c>
      <c r="D1270" s="82" t="s">
        <v>16</v>
      </c>
      <c r="E1270" s="82">
        <v>1</v>
      </c>
      <c r="F1270" s="82">
        <v>1.7</v>
      </c>
      <c r="G1270" s="82">
        <v>59.4</v>
      </c>
      <c r="H1270" s="56">
        <v>1</v>
      </c>
      <c r="I1270" s="56">
        <v>2</v>
      </c>
      <c r="J1270" s="56">
        <f>VLOOKUP(I1270,'Stratification Schemes'!$J$2:$L$3,2,TRUE)</f>
        <v>9.59</v>
      </c>
      <c r="K1270" s="56">
        <f>VLOOKUP(I1270,'Stratification Schemes'!$J$2:$L$3,3,TRUE)</f>
        <v>10.42</v>
      </c>
      <c r="L1270" s="56">
        <f t="shared" si="94"/>
        <v>2</v>
      </c>
      <c r="M1270" s="56" t="s">
        <v>44</v>
      </c>
    </row>
    <row r="1271" spans="1:13" x14ac:dyDescent="0.25">
      <c r="A1271" s="85">
        <v>41145</v>
      </c>
      <c r="B1271" s="1">
        <v>0.30081018518518515</v>
      </c>
      <c r="C1271" s="92">
        <v>41145.300810185188</v>
      </c>
      <c r="D1271" s="82" t="s">
        <v>16</v>
      </c>
      <c r="E1271" s="82">
        <v>1</v>
      </c>
      <c r="F1271" s="82">
        <v>1.99</v>
      </c>
      <c r="G1271" s="82">
        <v>71.2</v>
      </c>
      <c r="H1271" s="56">
        <v>1</v>
      </c>
      <c r="I1271" s="56">
        <v>2</v>
      </c>
      <c r="J1271" s="56">
        <f>VLOOKUP(I1271,'Stratification Schemes'!$J$2:$L$3,2,TRUE)</f>
        <v>9.59</v>
      </c>
      <c r="K1271" s="56">
        <f>VLOOKUP(I1271,'Stratification Schemes'!$J$2:$L$3,3,TRUE)</f>
        <v>10.42</v>
      </c>
      <c r="L1271" s="56">
        <f t="shared" si="94"/>
        <v>2</v>
      </c>
      <c r="M1271" s="56" t="s">
        <v>44</v>
      </c>
    </row>
    <row r="1272" spans="1:13" x14ac:dyDescent="0.25">
      <c r="A1272" s="85">
        <v>41145</v>
      </c>
      <c r="B1272" s="1">
        <v>0.46437499999999998</v>
      </c>
      <c r="C1272" s="92">
        <v>41145.464375000003</v>
      </c>
      <c r="D1272" s="82" t="s">
        <v>16</v>
      </c>
      <c r="E1272" s="82">
        <v>1</v>
      </c>
      <c r="F1272" s="82">
        <v>1.66</v>
      </c>
      <c r="G1272" s="82">
        <v>84.3</v>
      </c>
      <c r="H1272" s="56">
        <v>1</v>
      </c>
      <c r="I1272" s="56">
        <v>2</v>
      </c>
      <c r="J1272" s="56">
        <f>VLOOKUP(I1272,'Stratification Schemes'!$J$2:$L$3,2,TRUE)</f>
        <v>9.59</v>
      </c>
      <c r="K1272" s="56">
        <f>VLOOKUP(I1272,'Stratification Schemes'!$J$2:$L$3,3,TRUE)</f>
        <v>10.42</v>
      </c>
      <c r="L1272" s="56">
        <f t="shared" si="94"/>
        <v>2</v>
      </c>
      <c r="M1272" s="56" t="s">
        <v>44</v>
      </c>
    </row>
    <row r="1273" spans="1:13" x14ac:dyDescent="0.25">
      <c r="A1273" s="85">
        <v>41145</v>
      </c>
      <c r="B1273" s="1">
        <v>0.46657407407407409</v>
      </c>
      <c r="C1273" s="92">
        <v>41145.466574074075</v>
      </c>
      <c r="D1273" s="82" t="s">
        <v>16</v>
      </c>
      <c r="E1273" s="82">
        <v>1</v>
      </c>
      <c r="F1273" s="82">
        <v>3.91</v>
      </c>
      <c r="G1273" s="82">
        <v>84.4</v>
      </c>
      <c r="H1273" s="56">
        <v>1</v>
      </c>
      <c r="I1273" s="56">
        <v>2</v>
      </c>
      <c r="J1273" s="56">
        <f>VLOOKUP(I1273,'Stratification Schemes'!$J$2:$L$3,2,TRUE)</f>
        <v>9.59</v>
      </c>
      <c r="K1273" s="56">
        <f>VLOOKUP(I1273,'Stratification Schemes'!$J$2:$L$3,3,TRUE)</f>
        <v>10.42</v>
      </c>
      <c r="L1273" s="56">
        <f t="shared" si="94"/>
        <v>2</v>
      </c>
      <c r="M1273" s="56" t="s">
        <v>44</v>
      </c>
    </row>
    <row r="1274" spans="1:13" x14ac:dyDescent="0.25">
      <c r="A1274" s="85">
        <v>41145</v>
      </c>
      <c r="B1274" s="1">
        <v>0.53079861111111104</v>
      </c>
      <c r="C1274" s="92">
        <v>41145.530798611115</v>
      </c>
      <c r="D1274" s="82" t="s">
        <v>16</v>
      </c>
      <c r="E1274" s="82">
        <v>1</v>
      </c>
      <c r="F1274" s="82">
        <v>2.08</v>
      </c>
      <c r="G1274" s="82">
        <v>97.1</v>
      </c>
      <c r="H1274" s="56">
        <v>1</v>
      </c>
      <c r="I1274" s="56">
        <v>2</v>
      </c>
      <c r="J1274" s="56">
        <f>VLOOKUP(I1274,'Stratification Schemes'!$J$2:$L$3,2,TRUE)</f>
        <v>9.59</v>
      </c>
      <c r="K1274" s="56">
        <f>VLOOKUP(I1274,'Stratification Schemes'!$J$2:$L$3,3,TRUE)</f>
        <v>10.42</v>
      </c>
      <c r="L1274" s="56">
        <f t="shared" si="94"/>
        <v>2</v>
      </c>
      <c r="M1274" s="56" t="s">
        <v>44</v>
      </c>
    </row>
    <row r="1275" spans="1:13" x14ac:dyDescent="0.25">
      <c r="A1275" s="85">
        <v>41145</v>
      </c>
      <c r="B1275" s="1">
        <v>0.58710648148148148</v>
      </c>
      <c r="C1275" s="92">
        <v>41145.587106481478</v>
      </c>
      <c r="D1275" s="82" t="s">
        <v>16</v>
      </c>
      <c r="E1275" s="82">
        <v>1</v>
      </c>
      <c r="F1275" s="82">
        <v>1.95</v>
      </c>
      <c r="G1275" s="82">
        <v>83.9</v>
      </c>
      <c r="H1275" s="56">
        <v>1</v>
      </c>
      <c r="I1275" s="56">
        <v>2</v>
      </c>
      <c r="J1275" s="56">
        <f>VLOOKUP(I1275,'Stratification Schemes'!$J$2:$L$3,2,TRUE)</f>
        <v>9.59</v>
      </c>
      <c r="K1275" s="56">
        <f>VLOOKUP(I1275,'Stratification Schemes'!$J$2:$L$3,3,TRUE)</f>
        <v>10.42</v>
      </c>
      <c r="L1275" s="56">
        <f t="shared" si="94"/>
        <v>2</v>
      </c>
      <c r="M1275" s="56" t="s">
        <v>44</v>
      </c>
    </row>
    <row r="1276" spans="1:13" x14ac:dyDescent="0.25">
      <c r="A1276" s="85">
        <v>41145</v>
      </c>
      <c r="B1276" s="1">
        <v>0.58804398148148151</v>
      </c>
      <c r="C1276" s="92">
        <v>41145.588043981479</v>
      </c>
      <c r="D1276" s="82" t="s">
        <v>16</v>
      </c>
      <c r="E1276" s="82">
        <v>1</v>
      </c>
      <c r="F1276" s="82">
        <v>6.87</v>
      </c>
      <c r="G1276" s="82">
        <v>71</v>
      </c>
      <c r="H1276" s="56">
        <v>1</v>
      </c>
      <c r="I1276" s="56">
        <v>2</v>
      </c>
      <c r="J1276" s="56">
        <f>VLOOKUP(I1276,'Stratification Schemes'!$J$2:$L$3,2,TRUE)</f>
        <v>9.59</v>
      </c>
      <c r="K1276" s="56">
        <f>VLOOKUP(I1276,'Stratification Schemes'!$J$2:$L$3,3,TRUE)</f>
        <v>10.42</v>
      </c>
      <c r="L1276" s="56">
        <f t="shared" si="94"/>
        <v>2</v>
      </c>
      <c r="M1276" s="56" t="s">
        <v>44</v>
      </c>
    </row>
    <row r="1277" spans="1:13" x14ac:dyDescent="0.25">
      <c r="A1277" s="85">
        <v>41145</v>
      </c>
      <c r="B1277" s="1">
        <v>0.68884259259259262</v>
      </c>
      <c r="C1277" s="92">
        <v>41145.688842592594</v>
      </c>
      <c r="D1277" s="82" t="s">
        <v>16</v>
      </c>
      <c r="E1277" s="82">
        <v>1</v>
      </c>
      <c r="F1277" s="82">
        <v>2.42</v>
      </c>
      <c r="G1277" s="82">
        <v>73.5</v>
      </c>
      <c r="H1277" s="56">
        <v>1</v>
      </c>
      <c r="I1277" s="56">
        <v>2</v>
      </c>
      <c r="J1277" s="56">
        <f>VLOOKUP(I1277,'Stratification Schemes'!$J$2:$L$3,2,TRUE)</f>
        <v>9.59</v>
      </c>
      <c r="K1277" s="56">
        <f>VLOOKUP(I1277,'Stratification Schemes'!$J$2:$L$3,3,TRUE)</f>
        <v>10.42</v>
      </c>
      <c r="L1277" s="56">
        <f t="shared" si="94"/>
        <v>2</v>
      </c>
      <c r="M1277" s="56" t="s">
        <v>44</v>
      </c>
    </row>
    <row r="1278" spans="1:13" x14ac:dyDescent="0.25">
      <c r="A1278" s="85">
        <v>41145</v>
      </c>
      <c r="B1278" s="1">
        <v>0.84365740740740736</v>
      </c>
      <c r="C1278" s="92">
        <v>41145.843657407408</v>
      </c>
      <c r="D1278" s="82" t="s">
        <v>16</v>
      </c>
      <c r="E1278" s="82">
        <v>1</v>
      </c>
      <c r="F1278" s="82">
        <v>1.61</v>
      </c>
      <c r="G1278" s="82">
        <v>82.8</v>
      </c>
      <c r="H1278" s="56">
        <v>1</v>
      </c>
      <c r="I1278" s="56">
        <v>2</v>
      </c>
      <c r="J1278" s="56">
        <f>VLOOKUP(I1278,'Stratification Schemes'!$J$2:$L$3,2,TRUE)</f>
        <v>9.59</v>
      </c>
      <c r="K1278" s="56">
        <f>VLOOKUP(I1278,'Stratification Schemes'!$J$2:$L$3,3,TRUE)</f>
        <v>10.42</v>
      </c>
      <c r="L1278" s="56">
        <f t="shared" si="94"/>
        <v>2</v>
      </c>
      <c r="M1278" s="56" t="s">
        <v>44</v>
      </c>
    </row>
    <row r="1279" spans="1:13" x14ac:dyDescent="0.25">
      <c r="A1279" s="85">
        <v>41145</v>
      </c>
      <c r="B1279" s="1">
        <v>0.89726851851851863</v>
      </c>
      <c r="C1279" s="92">
        <v>41145.897268518522</v>
      </c>
      <c r="D1279" s="82" t="s">
        <v>16</v>
      </c>
      <c r="E1279" s="82">
        <v>1</v>
      </c>
      <c r="F1279" s="82">
        <v>2.56</v>
      </c>
      <c r="G1279" s="82">
        <v>69.2</v>
      </c>
      <c r="H1279" s="56">
        <v>1</v>
      </c>
      <c r="I1279" s="56">
        <v>2</v>
      </c>
      <c r="J1279" s="56">
        <f>VLOOKUP(I1279,'Stratification Schemes'!$J$2:$L$3,2,TRUE)</f>
        <v>9.59</v>
      </c>
      <c r="K1279" s="56">
        <f>VLOOKUP(I1279,'Stratification Schemes'!$J$2:$L$3,3,TRUE)</f>
        <v>10.42</v>
      </c>
      <c r="L1279" s="56">
        <f t="shared" si="94"/>
        <v>2</v>
      </c>
      <c r="M1279" s="56" t="s">
        <v>44</v>
      </c>
    </row>
    <row r="1280" spans="1:13" x14ac:dyDescent="0.25">
      <c r="A1280" s="85">
        <v>41145</v>
      </c>
      <c r="B1280" s="1">
        <v>0.94273148148148145</v>
      </c>
      <c r="C1280" s="92">
        <v>41145.942731481482</v>
      </c>
      <c r="D1280" s="82" t="s">
        <v>16</v>
      </c>
      <c r="E1280" s="82">
        <v>1</v>
      </c>
      <c r="F1280" s="82">
        <v>1.69</v>
      </c>
      <c r="G1280" s="82">
        <v>83.9</v>
      </c>
      <c r="H1280" s="56">
        <v>1</v>
      </c>
      <c r="I1280" s="56">
        <v>2</v>
      </c>
      <c r="J1280" s="56">
        <f>VLOOKUP(I1280,'Stratification Schemes'!$J$2:$L$3,2,TRUE)</f>
        <v>9.59</v>
      </c>
      <c r="K1280" s="56">
        <f>VLOOKUP(I1280,'Stratification Schemes'!$J$2:$L$3,3,TRUE)</f>
        <v>10.42</v>
      </c>
      <c r="L1280" s="56">
        <f t="shared" si="94"/>
        <v>2</v>
      </c>
      <c r="M1280" s="56" t="s">
        <v>44</v>
      </c>
    </row>
    <row r="1281" spans="1:13" x14ac:dyDescent="0.25">
      <c r="A1281" s="85">
        <v>41145</v>
      </c>
      <c r="B1281" s="1">
        <v>0.96429398148148149</v>
      </c>
      <c r="C1281" s="92">
        <v>41145.96429398148</v>
      </c>
      <c r="D1281" s="82" t="s">
        <v>16</v>
      </c>
      <c r="E1281" s="82">
        <v>1</v>
      </c>
      <c r="F1281" s="82">
        <v>1.66</v>
      </c>
      <c r="G1281" s="82">
        <v>80.5</v>
      </c>
      <c r="H1281" s="56">
        <v>1</v>
      </c>
      <c r="I1281" s="56">
        <v>2</v>
      </c>
      <c r="J1281" s="56">
        <f>VLOOKUP(I1281,'Stratification Schemes'!$J$2:$L$3,2,TRUE)</f>
        <v>9.59</v>
      </c>
      <c r="K1281" s="56">
        <f>VLOOKUP(I1281,'Stratification Schemes'!$J$2:$L$3,3,TRUE)</f>
        <v>10.42</v>
      </c>
      <c r="L1281" s="56">
        <f t="shared" si="94"/>
        <v>2</v>
      </c>
      <c r="M1281" s="56" t="s">
        <v>44</v>
      </c>
    </row>
    <row r="1282" spans="1:13" x14ac:dyDescent="0.25">
      <c r="A1282" s="85">
        <v>41146</v>
      </c>
      <c r="B1282" s="1">
        <v>2.4421296296296296E-3</v>
      </c>
      <c r="C1282" s="92">
        <v>41146.002442129633</v>
      </c>
      <c r="D1282" s="82" t="s">
        <v>16</v>
      </c>
      <c r="E1282" s="82">
        <v>1</v>
      </c>
      <c r="F1282" s="82">
        <v>2.71</v>
      </c>
      <c r="G1282" s="82">
        <v>66.599999999999994</v>
      </c>
      <c r="H1282" s="56">
        <v>1</v>
      </c>
      <c r="I1282" s="56">
        <v>2</v>
      </c>
      <c r="J1282" s="56">
        <f>VLOOKUP(I1282,'Stratification Schemes'!$J$2:$L$3,2,TRUE)</f>
        <v>9.59</v>
      </c>
      <c r="K1282" s="56">
        <f>VLOOKUP(I1282,'Stratification Schemes'!$J$2:$L$3,3,TRUE)</f>
        <v>10.42</v>
      </c>
      <c r="L1282" s="56">
        <f t="shared" ref="L1282:L1310" si="95">IF(AND(F1282&gt;J1282,F1282&lt;K1282),1*E1282,2*E1282)</f>
        <v>2</v>
      </c>
      <c r="M1282" s="56" t="s">
        <v>44</v>
      </c>
    </row>
    <row r="1283" spans="1:13" x14ac:dyDescent="0.25">
      <c r="A1283" s="85">
        <v>41146</v>
      </c>
      <c r="B1283" s="1">
        <v>2.5138888888888891E-2</v>
      </c>
      <c r="C1283" s="92">
        <v>41146.025138888886</v>
      </c>
      <c r="D1283" s="82" t="s">
        <v>16</v>
      </c>
      <c r="E1283" s="82">
        <v>1</v>
      </c>
      <c r="F1283" s="82">
        <v>1.77</v>
      </c>
      <c r="G1283" s="82">
        <v>83.1</v>
      </c>
      <c r="H1283" s="56">
        <v>1</v>
      </c>
      <c r="I1283" s="56">
        <v>2</v>
      </c>
      <c r="J1283" s="56">
        <f>VLOOKUP(I1283,'Stratification Schemes'!$J$2:$L$3,2,TRUE)</f>
        <v>9.59</v>
      </c>
      <c r="K1283" s="56">
        <f>VLOOKUP(I1283,'Stratification Schemes'!$J$2:$L$3,3,TRUE)</f>
        <v>10.42</v>
      </c>
      <c r="L1283" s="56">
        <f t="shared" si="95"/>
        <v>2</v>
      </c>
      <c r="M1283" s="56" t="s">
        <v>44</v>
      </c>
    </row>
    <row r="1284" spans="1:13" x14ac:dyDescent="0.25">
      <c r="A1284" s="85">
        <v>41146</v>
      </c>
      <c r="B1284" s="1">
        <v>4.8935185185185186E-2</v>
      </c>
      <c r="C1284" s="92">
        <v>41146.048935185187</v>
      </c>
      <c r="D1284" s="82" t="s">
        <v>16</v>
      </c>
      <c r="E1284" s="82">
        <v>1</v>
      </c>
      <c r="F1284" s="82">
        <v>2.2000000000000002</v>
      </c>
      <c r="G1284" s="82">
        <v>86.7</v>
      </c>
      <c r="H1284" s="56">
        <v>1</v>
      </c>
      <c r="I1284" s="56">
        <v>2</v>
      </c>
      <c r="J1284" s="56">
        <f>VLOOKUP(I1284,'Stratification Schemes'!$J$2:$L$3,2,TRUE)</f>
        <v>9.59</v>
      </c>
      <c r="K1284" s="56">
        <f>VLOOKUP(I1284,'Stratification Schemes'!$J$2:$L$3,3,TRUE)</f>
        <v>10.42</v>
      </c>
      <c r="L1284" s="56">
        <f t="shared" si="95"/>
        <v>2</v>
      </c>
      <c r="M1284" s="56" t="s">
        <v>44</v>
      </c>
    </row>
    <row r="1285" spans="1:13" x14ac:dyDescent="0.25">
      <c r="A1285" s="85">
        <v>41146</v>
      </c>
      <c r="B1285" s="1">
        <v>4.9814814814814812E-2</v>
      </c>
      <c r="C1285" s="92">
        <v>41146.049814814818</v>
      </c>
      <c r="D1285" s="82" t="s">
        <v>16</v>
      </c>
      <c r="E1285" s="82">
        <v>1</v>
      </c>
      <c r="F1285" s="82">
        <v>1.95</v>
      </c>
      <c r="G1285" s="82">
        <v>63.9</v>
      </c>
      <c r="H1285" s="56">
        <v>1</v>
      </c>
      <c r="I1285" s="56">
        <v>2</v>
      </c>
      <c r="J1285" s="56">
        <f>VLOOKUP(I1285,'Stratification Schemes'!$J$2:$L$3,2,TRUE)</f>
        <v>9.59</v>
      </c>
      <c r="K1285" s="56">
        <f>VLOOKUP(I1285,'Stratification Schemes'!$J$2:$L$3,3,TRUE)</f>
        <v>10.42</v>
      </c>
      <c r="L1285" s="56">
        <f t="shared" si="95"/>
        <v>2</v>
      </c>
      <c r="M1285" s="56" t="s">
        <v>44</v>
      </c>
    </row>
    <row r="1286" spans="1:13" x14ac:dyDescent="0.25">
      <c r="A1286" s="85">
        <v>41146</v>
      </c>
      <c r="B1286" s="1">
        <v>0.11321759259259261</v>
      </c>
      <c r="C1286" s="92">
        <v>41146.113217592596</v>
      </c>
      <c r="D1286" s="82" t="s">
        <v>16</v>
      </c>
      <c r="E1286" s="82">
        <v>1</v>
      </c>
      <c r="F1286" s="82">
        <v>2.58</v>
      </c>
      <c r="G1286" s="82">
        <v>67.400000000000006</v>
      </c>
      <c r="H1286" s="56">
        <v>1</v>
      </c>
      <c r="I1286" s="56">
        <v>2</v>
      </c>
      <c r="J1286" s="56">
        <f>VLOOKUP(I1286,'Stratification Schemes'!$J$2:$L$3,2,TRUE)</f>
        <v>9.59</v>
      </c>
      <c r="K1286" s="56">
        <f>VLOOKUP(I1286,'Stratification Schemes'!$J$2:$L$3,3,TRUE)</f>
        <v>10.42</v>
      </c>
      <c r="L1286" s="56">
        <f t="shared" si="95"/>
        <v>2</v>
      </c>
      <c r="M1286" s="56" t="s">
        <v>44</v>
      </c>
    </row>
    <row r="1287" spans="1:13" x14ac:dyDescent="0.25">
      <c r="A1287" s="85">
        <v>41146</v>
      </c>
      <c r="B1287" s="1">
        <v>0.13158564814814813</v>
      </c>
      <c r="C1287" s="92">
        <v>41146.131585648145</v>
      </c>
      <c r="D1287" s="82" t="s">
        <v>16</v>
      </c>
      <c r="E1287" s="82">
        <v>1</v>
      </c>
      <c r="F1287" s="82">
        <v>1.66</v>
      </c>
      <c r="G1287" s="82">
        <v>76.7</v>
      </c>
      <c r="H1287" s="56">
        <v>1</v>
      </c>
      <c r="I1287" s="56">
        <v>2</v>
      </c>
      <c r="J1287" s="56">
        <f>VLOOKUP(I1287,'Stratification Schemes'!$J$2:$L$3,2,TRUE)</f>
        <v>9.59</v>
      </c>
      <c r="K1287" s="56">
        <f>VLOOKUP(I1287,'Stratification Schemes'!$J$2:$L$3,3,TRUE)</f>
        <v>10.42</v>
      </c>
      <c r="L1287" s="56">
        <f t="shared" si="95"/>
        <v>2</v>
      </c>
      <c r="M1287" s="56" t="s">
        <v>44</v>
      </c>
    </row>
    <row r="1288" spans="1:13" x14ac:dyDescent="0.25">
      <c r="A1288" s="85">
        <v>41146</v>
      </c>
      <c r="B1288" s="1">
        <v>0.33555555555555555</v>
      </c>
      <c r="C1288" s="92">
        <v>41146.335555555554</v>
      </c>
      <c r="D1288" s="82" t="s">
        <v>16</v>
      </c>
      <c r="E1288" s="82">
        <v>1</v>
      </c>
      <c r="F1288" s="82">
        <v>1.98</v>
      </c>
      <c r="G1288" s="82">
        <v>96.1</v>
      </c>
      <c r="H1288" s="56">
        <v>1</v>
      </c>
      <c r="I1288" s="56">
        <v>2</v>
      </c>
      <c r="J1288" s="56">
        <f>VLOOKUP(I1288,'Stratification Schemes'!$J$2:$L$3,2,TRUE)</f>
        <v>9.59</v>
      </c>
      <c r="K1288" s="56">
        <f>VLOOKUP(I1288,'Stratification Schemes'!$J$2:$L$3,3,TRUE)</f>
        <v>10.42</v>
      </c>
      <c r="L1288" s="56">
        <f t="shared" si="95"/>
        <v>2</v>
      </c>
      <c r="M1288" s="56" t="s">
        <v>44</v>
      </c>
    </row>
    <row r="1289" spans="1:13" x14ac:dyDescent="0.25">
      <c r="A1289" s="85">
        <v>41146</v>
      </c>
      <c r="B1289" s="1">
        <v>0.33601851851851849</v>
      </c>
      <c r="C1289" s="92">
        <v>41146.336018518516</v>
      </c>
      <c r="D1289" s="82" t="s">
        <v>16</v>
      </c>
      <c r="E1289" s="82">
        <v>1</v>
      </c>
      <c r="F1289" s="82">
        <v>1.59</v>
      </c>
      <c r="G1289" s="82">
        <v>79.8</v>
      </c>
      <c r="H1289" s="56">
        <v>1</v>
      </c>
      <c r="I1289" s="56">
        <v>2</v>
      </c>
      <c r="J1289" s="56">
        <f>VLOOKUP(I1289,'Stratification Schemes'!$J$2:$L$3,2,TRUE)</f>
        <v>9.59</v>
      </c>
      <c r="K1289" s="56">
        <f>VLOOKUP(I1289,'Stratification Schemes'!$J$2:$L$3,3,TRUE)</f>
        <v>10.42</v>
      </c>
      <c r="L1289" s="56">
        <f t="shared" si="95"/>
        <v>2</v>
      </c>
      <c r="M1289" s="56" t="s">
        <v>44</v>
      </c>
    </row>
    <row r="1290" spans="1:13" x14ac:dyDescent="0.25">
      <c r="A1290" s="85">
        <v>41146</v>
      </c>
      <c r="B1290" s="1">
        <v>0.34196759259259263</v>
      </c>
      <c r="C1290" s="92">
        <v>41146.341967592591</v>
      </c>
      <c r="D1290" s="82" t="s">
        <v>16</v>
      </c>
      <c r="E1290" s="82">
        <v>1</v>
      </c>
      <c r="F1290" s="82">
        <v>2.4300000000000002</v>
      </c>
      <c r="G1290" s="82">
        <v>80.099999999999994</v>
      </c>
      <c r="H1290" s="56">
        <v>1</v>
      </c>
      <c r="I1290" s="56">
        <v>2</v>
      </c>
      <c r="J1290" s="56">
        <f>VLOOKUP(I1290,'Stratification Schemes'!$J$2:$L$3,2,TRUE)</f>
        <v>9.59</v>
      </c>
      <c r="K1290" s="56">
        <f>VLOOKUP(I1290,'Stratification Schemes'!$J$2:$L$3,3,TRUE)</f>
        <v>10.42</v>
      </c>
      <c r="L1290" s="56">
        <f t="shared" si="95"/>
        <v>2</v>
      </c>
      <c r="M1290" s="56" t="s">
        <v>44</v>
      </c>
    </row>
    <row r="1291" spans="1:13" x14ac:dyDescent="0.25">
      <c r="A1291" s="85">
        <v>41146</v>
      </c>
      <c r="B1291" s="1">
        <v>0.36108796296296292</v>
      </c>
      <c r="C1291" s="92">
        <v>41146.361087962963</v>
      </c>
      <c r="D1291" s="82" t="s">
        <v>16</v>
      </c>
      <c r="E1291" s="82">
        <v>1</v>
      </c>
      <c r="F1291" s="82">
        <v>1.95</v>
      </c>
      <c r="G1291" s="82">
        <v>95.8</v>
      </c>
      <c r="H1291" s="56">
        <v>1</v>
      </c>
      <c r="I1291" s="56">
        <v>2</v>
      </c>
      <c r="J1291" s="56">
        <f>VLOOKUP(I1291,'Stratification Schemes'!$J$2:$L$3,2,TRUE)</f>
        <v>9.59</v>
      </c>
      <c r="K1291" s="56">
        <f>VLOOKUP(I1291,'Stratification Schemes'!$J$2:$L$3,3,TRUE)</f>
        <v>10.42</v>
      </c>
      <c r="L1291" s="56">
        <f t="shared" si="95"/>
        <v>2</v>
      </c>
      <c r="M1291" s="56" t="s">
        <v>44</v>
      </c>
    </row>
    <row r="1292" spans="1:13" x14ac:dyDescent="0.25">
      <c r="A1292" s="85">
        <v>41146</v>
      </c>
      <c r="B1292" s="1">
        <v>0.37659722222222225</v>
      </c>
      <c r="C1292" s="92">
        <v>41146.376597222225</v>
      </c>
      <c r="D1292" s="82" t="s">
        <v>16</v>
      </c>
      <c r="E1292" s="82">
        <v>1</v>
      </c>
      <c r="F1292" s="82">
        <v>1.65</v>
      </c>
      <c r="G1292" s="82">
        <v>104.5</v>
      </c>
      <c r="H1292" s="56">
        <v>1</v>
      </c>
      <c r="I1292" s="56">
        <v>2</v>
      </c>
      <c r="J1292" s="56">
        <f>VLOOKUP(I1292,'Stratification Schemes'!$J$2:$L$3,2,TRUE)</f>
        <v>9.59</v>
      </c>
      <c r="K1292" s="56">
        <f>VLOOKUP(I1292,'Stratification Schemes'!$J$2:$L$3,3,TRUE)</f>
        <v>10.42</v>
      </c>
      <c r="L1292" s="56">
        <f t="shared" si="95"/>
        <v>2</v>
      </c>
      <c r="M1292" s="56" t="s">
        <v>44</v>
      </c>
    </row>
    <row r="1293" spans="1:13" x14ac:dyDescent="0.25">
      <c r="A1293" s="85">
        <v>41146</v>
      </c>
      <c r="B1293" s="1">
        <v>0.46555555555555556</v>
      </c>
      <c r="C1293" s="92">
        <v>41146.465555555558</v>
      </c>
      <c r="D1293" s="82" t="s">
        <v>16</v>
      </c>
      <c r="E1293" s="82">
        <v>1</v>
      </c>
      <c r="F1293" s="82">
        <v>1.74</v>
      </c>
      <c r="G1293" s="82">
        <v>88.4</v>
      </c>
      <c r="H1293" s="56">
        <v>1</v>
      </c>
      <c r="I1293" s="56">
        <v>2</v>
      </c>
      <c r="J1293" s="56">
        <f>VLOOKUP(I1293,'Stratification Schemes'!$J$2:$L$3,2,TRUE)</f>
        <v>9.59</v>
      </c>
      <c r="K1293" s="56">
        <f>VLOOKUP(I1293,'Stratification Schemes'!$J$2:$L$3,3,TRUE)</f>
        <v>10.42</v>
      </c>
      <c r="L1293" s="56">
        <f t="shared" si="95"/>
        <v>2</v>
      </c>
      <c r="M1293" s="56" t="s">
        <v>44</v>
      </c>
    </row>
    <row r="1294" spans="1:13" x14ac:dyDescent="0.25">
      <c r="A1294" s="85">
        <v>41146</v>
      </c>
      <c r="B1294" s="1">
        <v>0.58627314814814813</v>
      </c>
      <c r="C1294" s="92">
        <v>41146.586273148147</v>
      </c>
      <c r="D1294" s="82" t="s">
        <v>16</v>
      </c>
      <c r="E1294" s="82">
        <v>1</v>
      </c>
      <c r="F1294" s="82">
        <v>3.03</v>
      </c>
      <c r="G1294" s="82">
        <v>67.8</v>
      </c>
      <c r="H1294" s="56">
        <v>1</v>
      </c>
      <c r="I1294" s="56">
        <v>2</v>
      </c>
      <c r="J1294" s="56">
        <f>VLOOKUP(I1294,'Stratification Schemes'!$J$2:$L$3,2,TRUE)</f>
        <v>9.59</v>
      </c>
      <c r="K1294" s="56">
        <f>VLOOKUP(I1294,'Stratification Schemes'!$J$2:$L$3,3,TRUE)</f>
        <v>10.42</v>
      </c>
      <c r="L1294" s="56">
        <f t="shared" si="95"/>
        <v>2</v>
      </c>
      <c r="M1294" s="56" t="s">
        <v>44</v>
      </c>
    </row>
    <row r="1295" spans="1:13" x14ac:dyDescent="0.25">
      <c r="A1295" s="85">
        <v>41146</v>
      </c>
      <c r="B1295" s="1">
        <v>0.63006944444444446</v>
      </c>
      <c r="C1295" s="92">
        <v>41146.630069444444</v>
      </c>
      <c r="D1295" s="82" t="s">
        <v>16</v>
      </c>
      <c r="E1295" s="82">
        <v>1</v>
      </c>
      <c r="F1295" s="82">
        <v>2.81</v>
      </c>
      <c r="G1295" s="82">
        <v>68.8</v>
      </c>
      <c r="H1295" s="56">
        <v>1</v>
      </c>
      <c r="I1295" s="56">
        <v>2</v>
      </c>
      <c r="J1295" s="56">
        <f>VLOOKUP(I1295,'Stratification Schemes'!$J$2:$L$3,2,TRUE)</f>
        <v>9.59</v>
      </c>
      <c r="K1295" s="56">
        <f>VLOOKUP(I1295,'Stratification Schemes'!$J$2:$L$3,3,TRUE)</f>
        <v>10.42</v>
      </c>
      <c r="L1295" s="56">
        <f t="shared" si="95"/>
        <v>2</v>
      </c>
      <c r="M1295" s="56" t="s">
        <v>44</v>
      </c>
    </row>
    <row r="1296" spans="1:13" x14ac:dyDescent="0.25">
      <c r="A1296" s="85">
        <v>41146</v>
      </c>
      <c r="B1296" s="1">
        <v>0.63381944444444438</v>
      </c>
      <c r="C1296" s="92">
        <v>41146.633819444447</v>
      </c>
      <c r="D1296" s="82" t="s">
        <v>16</v>
      </c>
      <c r="E1296" s="82">
        <v>1</v>
      </c>
      <c r="F1296" s="82">
        <v>1.56</v>
      </c>
      <c r="G1296" s="82">
        <v>78</v>
      </c>
      <c r="H1296" s="56">
        <v>1</v>
      </c>
      <c r="I1296" s="56">
        <v>2</v>
      </c>
      <c r="J1296" s="56">
        <f>VLOOKUP(I1296,'Stratification Schemes'!$J$2:$L$3,2,TRUE)</f>
        <v>9.59</v>
      </c>
      <c r="K1296" s="56">
        <f>VLOOKUP(I1296,'Stratification Schemes'!$J$2:$L$3,3,TRUE)</f>
        <v>10.42</v>
      </c>
      <c r="L1296" s="56">
        <f t="shared" si="95"/>
        <v>2</v>
      </c>
      <c r="M1296" s="56" t="s">
        <v>44</v>
      </c>
    </row>
    <row r="1297" spans="1:13" x14ac:dyDescent="0.25">
      <c r="A1297" s="85">
        <v>41146</v>
      </c>
      <c r="B1297" s="1">
        <v>0.63472222222222219</v>
      </c>
      <c r="C1297" s="92">
        <v>41146.634722222225</v>
      </c>
      <c r="D1297" s="82" t="s">
        <v>16</v>
      </c>
      <c r="E1297" s="82">
        <v>1</v>
      </c>
      <c r="F1297" s="82">
        <v>1.69</v>
      </c>
      <c r="G1297" s="82">
        <v>85.1</v>
      </c>
      <c r="H1297" s="56">
        <v>1</v>
      </c>
      <c r="I1297" s="56">
        <v>2</v>
      </c>
      <c r="J1297" s="56">
        <f>VLOOKUP(I1297,'Stratification Schemes'!$J$2:$L$3,2,TRUE)</f>
        <v>9.59</v>
      </c>
      <c r="K1297" s="56">
        <f>VLOOKUP(I1297,'Stratification Schemes'!$J$2:$L$3,3,TRUE)</f>
        <v>10.42</v>
      </c>
      <c r="L1297" s="56">
        <f t="shared" si="95"/>
        <v>2</v>
      </c>
      <c r="M1297" s="56" t="s">
        <v>44</v>
      </c>
    </row>
    <row r="1298" spans="1:13" x14ac:dyDescent="0.25">
      <c r="A1298" s="85">
        <v>41146</v>
      </c>
      <c r="B1298" s="1">
        <v>0.65597222222222229</v>
      </c>
      <c r="C1298" s="92">
        <v>41146.655972222223</v>
      </c>
      <c r="D1298" s="82" t="s">
        <v>16</v>
      </c>
      <c r="E1298" s="82">
        <v>1</v>
      </c>
      <c r="F1298" s="82">
        <v>1.57</v>
      </c>
      <c r="G1298" s="82">
        <v>94.7</v>
      </c>
      <c r="H1298" s="56">
        <v>1</v>
      </c>
      <c r="I1298" s="56">
        <v>2</v>
      </c>
      <c r="J1298" s="56">
        <f>VLOOKUP(I1298,'Stratification Schemes'!$J$2:$L$3,2,TRUE)</f>
        <v>9.59</v>
      </c>
      <c r="K1298" s="56">
        <f>VLOOKUP(I1298,'Stratification Schemes'!$J$2:$L$3,3,TRUE)</f>
        <v>10.42</v>
      </c>
      <c r="L1298" s="56">
        <f t="shared" si="95"/>
        <v>2</v>
      </c>
      <c r="M1298" s="56" t="s">
        <v>44</v>
      </c>
    </row>
    <row r="1299" spans="1:13" x14ac:dyDescent="0.25">
      <c r="A1299" s="85">
        <v>41146</v>
      </c>
      <c r="B1299" s="1">
        <v>0.70848379629629632</v>
      </c>
      <c r="C1299" s="92">
        <v>41146.708483796298</v>
      </c>
      <c r="D1299" s="82" t="s">
        <v>16</v>
      </c>
      <c r="E1299" s="82">
        <v>1</v>
      </c>
      <c r="F1299" s="82">
        <v>1.93</v>
      </c>
      <c r="G1299" s="82">
        <v>91.7</v>
      </c>
      <c r="H1299" s="56">
        <v>1</v>
      </c>
      <c r="I1299" s="56">
        <v>2</v>
      </c>
      <c r="J1299" s="56">
        <f>VLOOKUP(I1299,'Stratification Schemes'!$J$2:$L$3,2,TRUE)</f>
        <v>9.59</v>
      </c>
      <c r="K1299" s="56">
        <f>VLOOKUP(I1299,'Stratification Schemes'!$J$2:$L$3,3,TRUE)</f>
        <v>10.42</v>
      </c>
      <c r="L1299" s="56">
        <f t="shared" si="95"/>
        <v>2</v>
      </c>
      <c r="M1299" s="56" t="s">
        <v>44</v>
      </c>
    </row>
    <row r="1300" spans="1:13" x14ac:dyDescent="0.25">
      <c r="A1300" s="85">
        <v>41146</v>
      </c>
      <c r="B1300" s="1">
        <v>0.7133449074074073</v>
      </c>
      <c r="C1300" s="92">
        <v>41146.71334490741</v>
      </c>
      <c r="D1300" s="82" t="s">
        <v>16</v>
      </c>
      <c r="E1300" s="82">
        <v>1</v>
      </c>
      <c r="F1300" s="82">
        <v>1.63</v>
      </c>
      <c r="G1300" s="82">
        <v>79.900000000000006</v>
      </c>
      <c r="H1300" s="56">
        <v>1</v>
      </c>
      <c r="I1300" s="56">
        <v>2</v>
      </c>
      <c r="J1300" s="56">
        <f>VLOOKUP(I1300,'Stratification Schemes'!$J$2:$L$3,2,TRUE)</f>
        <v>9.59</v>
      </c>
      <c r="K1300" s="56">
        <f>VLOOKUP(I1300,'Stratification Schemes'!$J$2:$L$3,3,TRUE)</f>
        <v>10.42</v>
      </c>
      <c r="L1300" s="56">
        <f t="shared" si="95"/>
        <v>2</v>
      </c>
      <c r="M1300" s="56" t="s">
        <v>44</v>
      </c>
    </row>
    <row r="1301" spans="1:13" x14ac:dyDescent="0.25">
      <c r="A1301" s="85">
        <v>41146</v>
      </c>
      <c r="B1301" s="1">
        <v>0.71392361111111102</v>
      </c>
      <c r="C1301" s="92">
        <v>41146.713923611111</v>
      </c>
      <c r="D1301" s="82" t="s">
        <v>16</v>
      </c>
      <c r="E1301" s="82">
        <v>1</v>
      </c>
      <c r="F1301" s="82">
        <v>2.36</v>
      </c>
      <c r="G1301" s="82">
        <v>72.7</v>
      </c>
      <c r="H1301" s="56">
        <v>1</v>
      </c>
      <c r="I1301" s="56">
        <v>2</v>
      </c>
      <c r="J1301" s="56">
        <f>VLOOKUP(I1301,'Stratification Schemes'!$J$2:$L$3,2,TRUE)</f>
        <v>9.59</v>
      </c>
      <c r="K1301" s="56">
        <f>VLOOKUP(I1301,'Stratification Schemes'!$J$2:$L$3,3,TRUE)</f>
        <v>10.42</v>
      </c>
      <c r="L1301" s="56">
        <f t="shared" si="95"/>
        <v>2</v>
      </c>
      <c r="M1301" s="56" t="s">
        <v>44</v>
      </c>
    </row>
    <row r="1302" spans="1:13" x14ac:dyDescent="0.25">
      <c r="A1302" s="85">
        <v>41146</v>
      </c>
      <c r="B1302" s="1">
        <v>0.73033564814814822</v>
      </c>
      <c r="C1302" s="92">
        <v>41146.73033564815</v>
      </c>
      <c r="D1302" s="82" t="s">
        <v>16</v>
      </c>
      <c r="E1302" s="82">
        <v>1</v>
      </c>
      <c r="F1302" s="82">
        <v>1.72</v>
      </c>
      <c r="G1302" s="82">
        <v>71.599999999999994</v>
      </c>
      <c r="H1302" s="56">
        <v>1</v>
      </c>
      <c r="I1302" s="56">
        <v>2</v>
      </c>
      <c r="J1302" s="56">
        <f>VLOOKUP(I1302,'Stratification Schemes'!$J$2:$L$3,2,TRUE)</f>
        <v>9.59</v>
      </c>
      <c r="K1302" s="56">
        <f>VLOOKUP(I1302,'Stratification Schemes'!$J$2:$L$3,3,TRUE)</f>
        <v>10.42</v>
      </c>
      <c r="L1302" s="56">
        <f t="shared" si="95"/>
        <v>2</v>
      </c>
      <c r="M1302" s="56" t="s">
        <v>44</v>
      </c>
    </row>
    <row r="1303" spans="1:13" x14ac:dyDescent="0.25">
      <c r="A1303" s="85">
        <v>41146</v>
      </c>
      <c r="B1303" s="1">
        <v>0.77265046296296302</v>
      </c>
      <c r="C1303" s="92">
        <v>41146.772650462961</v>
      </c>
      <c r="D1303" s="82" t="s">
        <v>16</v>
      </c>
      <c r="E1303" s="82">
        <v>1</v>
      </c>
      <c r="F1303" s="82">
        <v>1.92</v>
      </c>
      <c r="G1303" s="82">
        <v>79.099999999999994</v>
      </c>
      <c r="H1303" s="56">
        <v>1</v>
      </c>
      <c r="I1303" s="56">
        <v>2</v>
      </c>
      <c r="J1303" s="56">
        <f>VLOOKUP(I1303,'Stratification Schemes'!$J$2:$L$3,2,TRUE)</f>
        <v>9.59</v>
      </c>
      <c r="K1303" s="56">
        <f>VLOOKUP(I1303,'Stratification Schemes'!$J$2:$L$3,3,TRUE)</f>
        <v>10.42</v>
      </c>
      <c r="L1303" s="56">
        <f t="shared" si="95"/>
        <v>2</v>
      </c>
      <c r="M1303" s="56" t="s">
        <v>44</v>
      </c>
    </row>
    <row r="1304" spans="1:13" x14ac:dyDescent="0.25">
      <c r="A1304" s="85">
        <v>41146</v>
      </c>
      <c r="B1304" s="1">
        <v>0.77385416666666673</v>
      </c>
      <c r="C1304" s="92">
        <v>41146.773854166669</v>
      </c>
      <c r="D1304" s="82" t="s">
        <v>16</v>
      </c>
      <c r="E1304" s="82">
        <v>1</v>
      </c>
      <c r="F1304" s="82">
        <v>1.76</v>
      </c>
      <c r="G1304" s="82">
        <v>75.2</v>
      </c>
      <c r="H1304" s="56">
        <v>1</v>
      </c>
      <c r="I1304" s="56">
        <v>2</v>
      </c>
      <c r="J1304" s="56">
        <f>VLOOKUP(I1304,'Stratification Schemes'!$J$2:$L$3,2,TRUE)</f>
        <v>9.59</v>
      </c>
      <c r="K1304" s="56">
        <f>VLOOKUP(I1304,'Stratification Schemes'!$J$2:$L$3,3,TRUE)</f>
        <v>10.42</v>
      </c>
      <c r="L1304" s="56">
        <f t="shared" si="95"/>
        <v>2</v>
      </c>
      <c r="M1304" s="56" t="s">
        <v>44</v>
      </c>
    </row>
    <row r="1305" spans="1:13" x14ac:dyDescent="0.25">
      <c r="A1305" s="85">
        <v>41146</v>
      </c>
      <c r="B1305" s="1">
        <v>0.77784722222222225</v>
      </c>
      <c r="C1305" s="92">
        <v>41146.77784722222</v>
      </c>
      <c r="D1305" s="82" t="s">
        <v>16</v>
      </c>
      <c r="E1305" s="82">
        <v>1</v>
      </c>
      <c r="F1305" s="82">
        <v>1.78</v>
      </c>
      <c r="G1305" s="82">
        <v>80.900000000000006</v>
      </c>
      <c r="H1305" s="56">
        <v>1</v>
      </c>
      <c r="I1305" s="56">
        <v>2</v>
      </c>
      <c r="J1305" s="56">
        <f>VLOOKUP(I1305,'Stratification Schemes'!$J$2:$L$3,2,TRUE)</f>
        <v>9.59</v>
      </c>
      <c r="K1305" s="56">
        <f>VLOOKUP(I1305,'Stratification Schemes'!$J$2:$L$3,3,TRUE)</f>
        <v>10.42</v>
      </c>
      <c r="L1305" s="56">
        <f t="shared" si="95"/>
        <v>2</v>
      </c>
      <c r="M1305" s="56" t="s">
        <v>44</v>
      </c>
    </row>
    <row r="1306" spans="1:13" x14ac:dyDescent="0.25">
      <c r="A1306" s="85">
        <v>41146</v>
      </c>
      <c r="B1306" s="1">
        <v>0.80099537037037039</v>
      </c>
      <c r="C1306" s="92">
        <v>41146.800995370373</v>
      </c>
      <c r="D1306" s="82" t="s">
        <v>16</v>
      </c>
      <c r="E1306" s="82">
        <v>1</v>
      </c>
      <c r="F1306" s="82">
        <v>1.84</v>
      </c>
      <c r="G1306" s="82">
        <v>63.2</v>
      </c>
      <c r="H1306" s="56">
        <v>1</v>
      </c>
      <c r="I1306" s="56">
        <v>2</v>
      </c>
      <c r="J1306" s="56">
        <f>VLOOKUP(I1306,'Stratification Schemes'!$J$2:$L$3,2,TRUE)</f>
        <v>9.59</v>
      </c>
      <c r="K1306" s="56">
        <f>VLOOKUP(I1306,'Stratification Schemes'!$J$2:$L$3,3,TRUE)</f>
        <v>10.42</v>
      </c>
      <c r="L1306" s="56">
        <f t="shared" si="95"/>
        <v>2</v>
      </c>
      <c r="M1306" s="56" t="s">
        <v>44</v>
      </c>
    </row>
    <row r="1307" spans="1:13" x14ac:dyDescent="0.25">
      <c r="A1307" s="85">
        <v>41146</v>
      </c>
      <c r="B1307" s="1">
        <v>0.81293981481481481</v>
      </c>
      <c r="C1307" s="92">
        <v>41146.812939814816</v>
      </c>
      <c r="D1307" s="82" t="s">
        <v>16</v>
      </c>
      <c r="E1307" s="82">
        <v>1</v>
      </c>
      <c r="F1307" s="82">
        <v>2.36</v>
      </c>
      <c r="G1307" s="82">
        <v>74.7</v>
      </c>
      <c r="H1307" s="56">
        <v>1</v>
      </c>
      <c r="I1307" s="56">
        <v>2</v>
      </c>
      <c r="J1307" s="56">
        <f>VLOOKUP(I1307,'Stratification Schemes'!$J$2:$L$3,2,TRUE)</f>
        <v>9.59</v>
      </c>
      <c r="K1307" s="56">
        <f>VLOOKUP(I1307,'Stratification Schemes'!$J$2:$L$3,3,TRUE)</f>
        <v>10.42</v>
      </c>
      <c r="L1307" s="56">
        <f t="shared" si="95"/>
        <v>2</v>
      </c>
      <c r="M1307" s="56" t="s">
        <v>44</v>
      </c>
    </row>
    <row r="1308" spans="1:13" x14ac:dyDescent="0.25">
      <c r="A1308" s="85">
        <v>41146</v>
      </c>
      <c r="B1308" s="1">
        <v>0.8208333333333333</v>
      </c>
      <c r="C1308" s="92">
        <v>41146.820833333331</v>
      </c>
      <c r="D1308" s="82" t="s">
        <v>16</v>
      </c>
      <c r="E1308" s="82">
        <v>1</v>
      </c>
      <c r="F1308" s="82">
        <v>6.85</v>
      </c>
      <c r="G1308" s="82">
        <v>63</v>
      </c>
      <c r="H1308" s="56">
        <v>1</v>
      </c>
      <c r="I1308" s="56">
        <v>2</v>
      </c>
      <c r="J1308" s="56">
        <f>VLOOKUP(I1308,'Stratification Schemes'!$J$2:$L$3,2,TRUE)</f>
        <v>9.59</v>
      </c>
      <c r="K1308" s="56">
        <f>VLOOKUP(I1308,'Stratification Schemes'!$J$2:$L$3,3,TRUE)</f>
        <v>10.42</v>
      </c>
      <c r="L1308" s="56">
        <f t="shared" si="95"/>
        <v>2</v>
      </c>
      <c r="M1308" s="56" t="s">
        <v>44</v>
      </c>
    </row>
    <row r="1309" spans="1:13" x14ac:dyDescent="0.25">
      <c r="A1309" s="85">
        <v>41146</v>
      </c>
      <c r="B1309" s="1">
        <v>0.98421296296296301</v>
      </c>
      <c r="C1309" s="92">
        <v>41146.984212962961</v>
      </c>
      <c r="D1309" s="82" t="s">
        <v>16</v>
      </c>
      <c r="E1309" s="82">
        <v>1</v>
      </c>
      <c r="F1309" s="82">
        <v>5.03</v>
      </c>
      <c r="G1309" s="82">
        <v>68.400000000000006</v>
      </c>
      <c r="H1309" s="56">
        <v>1</v>
      </c>
      <c r="I1309" s="56">
        <v>2</v>
      </c>
      <c r="J1309" s="56">
        <f>VLOOKUP(I1309,'Stratification Schemes'!$J$2:$L$3,2,TRUE)</f>
        <v>9.59</v>
      </c>
      <c r="K1309" s="56">
        <f>VLOOKUP(I1309,'Stratification Schemes'!$J$2:$L$3,3,TRUE)</f>
        <v>10.42</v>
      </c>
      <c r="L1309" s="56">
        <f t="shared" si="95"/>
        <v>2</v>
      </c>
      <c r="M1309" s="56" t="s">
        <v>44</v>
      </c>
    </row>
    <row r="1310" spans="1:13" x14ac:dyDescent="0.25">
      <c r="A1310" s="85">
        <v>41146</v>
      </c>
      <c r="B1310" s="1">
        <v>0.98564814814814816</v>
      </c>
      <c r="C1310" s="92">
        <v>41146.985648148147</v>
      </c>
      <c r="D1310" s="82" t="s">
        <v>16</v>
      </c>
      <c r="E1310" s="82">
        <v>1</v>
      </c>
      <c r="F1310" s="82">
        <v>2.44</v>
      </c>
      <c r="G1310" s="82">
        <v>71.400000000000006</v>
      </c>
      <c r="H1310" s="56">
        <v>1</v>
      </c>
      <c r="I1310" s="56">
        <v>2</v>
      </c>
      <c r="J1310" s="56">
        <f>VLOOKUP(I1310,'Stratification Schemes'!$J$2:$L$3,2,TRUE)</f>
        <v>9.59</v>
      </c>
      <c r="K1310" s="56">
        <f>VLOOKUP(I1310,'Stratification Schemes'!$J$2:$L$3,3,TRUE)</f>
        <v>10.42</v>
      </c>
      <c r="L1310" s="56">
        <f t="shared" si="95"/>
        <v>2</v>
      </c>
      <c r="M1310" s="56" t="s">
        <v>44</v>
      </c>
    </row>
    <row r="1311" spans="1:13" x14ac:dyDescent="0.25">
      <c r="A1311" s="85">
        <v>41147</v>
      </c>
      <c r="B1311" s="1">
        <v>0.64738425925925924</v>
      </c>
      <c r="C1311" s="92">
        <v>41147.64738425926</v>
      </c>
      <c r="D1311" s="82" t="s">
        <v>16</v>
      </c>
      <c r="E1311" s="82">
        <v>1</v>
      </c>
      <c r="F1311" s="82">
        <v>1.6</v>
      </c>
      <c r="G1311" s="82">
        <v>75.400000000000006</v>
      </c>
      <c r="H1311" s="56">
        <v>1</v>
      </c>
      <c r="I1311" s="56">
        <v>2</v>
      </c>
      <c r="J1311" s="56">
        <f>VLOOKUP(I1311,'Stratification Schemes'!$J$2:$L$3,2,TRUE)</f>
        <v>9.59</v>
      </c>
      <c r="K1311" s="56">
        <f>VLOOKUP(I1311,'Stratification Schemes'!$J$2:$L$3,3,TRUE)</f>
        <v>10.42</v>
      </c>
      <c r="L1311" s="56">
        <f t="shared" ref="L1311:L1313" si="96">IF(AND(F1311&gt;J1311,F1311&lt;K1311),1*E1311,2*E1311)</f>
        <v>2</v>
      </c>
      <c r="M1311" s="56" t="s">
        <v>44</v>
      </c>
    </row>
    <row r="1312" spans="1:13" x14ac:dyDescent="0.25">
      <c r="A1312" s="85">
        <v>41147</v>
      </c>
      <c r="B1312" s="1">
        <v>0.67422453703703711</v>
      </c>
      <c r="C1312" s="92">
        <v>41147.674224537041</v>
      </c>
      <c r="D1312" s="82" t="s">
        <v>16</v>
      </c>
      <c r="E1312" s="82">
        <v>1</v>
      </c>
      <c r="F1312" s="82">
        <v>1.88</v>
      </c>
      <c r="G1312" s="82">
        <v>79.2</v>
      </c>
      <c r="H1312" s="56">
        <v>1</v>
      </c>
      <c r="I1312" s="56">
        <v>2</v>
      </c>
      <c r="J1312" s="56">
        <f>VLOOKUP(I1312,'Stratification Schemes'!$J$2:$L$3,2,TRUE)</f>
        <v>9.59</v>
      </c>
      <c r="K1312" s="56">
        <f>VLOOKUP(I1312,'Stratification Schemes'!$J$2:$L$3,3,TRUE)</f>
        <v>10.42</v>
      </c>
      <c r="L1312" s="56">
        <f t="shared" si="96"/>
        <v>2</v>
      </c>
      <c r="M1312" s="56" t="s">
        <v>44</v>
      </c>
    </row>
    <row r="1313" spans="1:13" x14ac:dyDescent="0.25">
      <c r="A1313" s="85">
        <v>41147</v>
      </c>
      <c r="B1313" s="1">
        <v>0.73631944444444442</v>
      </c>
      <c r="C1313" s="92">
        <v>41147.736319444448</v>
      </c>
      <c r="D1313" s="82" t="s">
        <v>16</v>
      </c>
      <c r="E1313" s="82">
        <v>1</v>
      </c>
      <c r="F1313" s="82">
        <v>1.89</v>
      </c>
      <c r="G1313" s="82">
        <v>72.2</v>
      </c>
      <c r="H1313" s="56">
        <v>1</v>
      </c>
      <c r="I1313" s="56">
        <v>2</v>
      </c>
      <c r="J1313" s="56">
        <f>VLOOKUP(I1313,'Stratification Schemes'!$J$2:$L$3,2,TRUE)</f>
        <v>9.59</v>
      </c>
      <c r="K1313" s="56">
        <f>VLOOKUP(I1313,'Stratification Schemes'!$J$2:$L$3,3,TRUE)</f>
        <v>10.42</v>
      </c>
      <c r="L1313" s="56">
        <f t="shared" si="96"/>
        <v>2</v>
      </c>
      <c r="M1313" s="56" t="s">
        <v>44</v>
      </c>
    </row>
    <row r="1314" spans="1:13" x14ac:dyDescent="0.25">
      <c r="A1314" s="85">
        <v>41148</v>
      </c>
      <c r="B1314" s="1">
        <v>0.59193287037037035</v>
      </c>
      <c r="C1314" s="92">
        <v>41148.591932870368</v>
      </c>
      <c r="D1314" s="82" t="s">
        <v>16</v>
      </c>
      <c r="E1314" s="82">
        <v>1</v>
      </c>
      <c r="F1314" s="82">
        <v>1.91</v>
      </c>
      <c r="G1314" s="82">
        <v>66.599999999999994</v>
      </c>
      <c r="H1314" s="56">
        <v>1</v>
      </c>
      <c r="I1314" s="56">
        <v>2</v>
      </c>
      <c r="J1314" s="56">
        <f>VLOOKUP(I1314,'Stratification Schemes'!$J$2:$L$3,2,TRUE)</f>
        <v>9.59</v>
      </c>
      <c r="K1314" s="56">
        <f>VLOOKUP(I1314,'Stratification Schemes'!$J$2:$L$3,3,TRUE)</f>
        <v>10.42</v>
      </c>
      <c r="L1314" s="56">
        <f t="shared" ref="L1314:L1315" si="97">IF(AND(F1314&gt;J1314,F1314&lt;K1314),1*E1314,2*E1314)</f>
        <v>2</v>
      </c>
      <c r="M1314" s="56" t="s">
        <v>44</v>
      </c>
    </row>
    <row r="1315" spans="1:13" x14ac:dyDescent="0.25">
      <c r="A1315" s="85">
        <v>41148</v>
      </c>
      <c r="B1315" s="1">
        <v>0.69504629629629633</v>
      </c>
      <c r="C1315" s="92">
        <v>41148.6950462963</v>
      </c>
      <c r="D1315" s="82" t="s">
        <v>16</v>
      </c>
      <c r="E1315" s="82">
        <v>1</v>
      </c>
      <c r="F1315" s="82">
        <v>3.75</v>
      </c>
      <c r="G1315" s="82">
        <v>61.2</v>
      </c>
      <c r="H1315" s="56">
        <v>1</v>
      </c>
      <c r="I1315" s="56">
        <v>2</v>
      </c>
      <c r="J1315" s="56">
        <f>VLOOKUP(I1315,'Stratification Schemes'!$J$2:$L$3,2,TRUE)</f>
        <v>9.59</v>
      </c>
      <c r="K1315" s="56">
        <f>VLOOKUP(I1315,'Stratification Schemes'!$J$2:$L$3,3,TRUE)</f>
        <v>10.42</v>
      </c>
      <c r="L1315" s="56">
        <f t="shared" si="97"/>
        <v>2</v>
      </c>
      <c r="M1315" s="56" t="s">
        <v>44</v>
      </c>
    </row>
    <row r="1316" spans="1:13" x14ac:dyDescent="0.25">
      <c r="A1316" s="85">
        <v>41149</v>
      </c>
      <c r="B1316" s="50">
        <v>0.98851851851851846</v>
      </c>
      <c r="C1316" s="92">
        <v>41149.988518518519</v>
      </c>
      <c r="D1316" s="82" t="s">
        <v>16</v>
      </c>
      <c r="E1316" s="82">
        <v>1</v>
      </c>
      <c r="F1316" s="82">
        <v>7.88</v>
      </c>
      <c r="G1316" s="82">
        <v>44.9</v>
      </c>
      <c r="H1316" s="56">
        <v>1</v>
      </c>
      <c r="I1316" s="56">
        <v>2</v>
      </c>
      <c r="J1316" s="56">
        <f>VLOOKUP(I1316,'Stratification Schemes'!$J$2:$L$3,2,TRUE)</f>
        <v>9.59</v>
      </c>
      <c r="K1316" s="56">
        <f>VLOOKUP(I1316,'Stratification Schemes'!$J$2:$L$3,3,TRUE)</f>
        <v>10.42</v>
      </c>
      <c r="L1316" s="56">
        <f t="shared" ref="L1316:L1318" si="98">IF(AND(F1316&gt;J1316,F1316&lt;K1316),1*E1316,2*E1316)</f>
        <v>2</v>
      </c>
      <c r="M1316" s="56" t="s">
        <v>44</v>
      </c>
    </row>
    <row r="1317" spans="1:13" x14ac:dyDescent="0.25">
      <c r="A1317" s="85">
        <v>41150</v>
      </c>
      <c r="B1317" s="1">
        <v>0.61149305555555555</v>
      </c>
      <c r="C1317" s="92">
        <v>41150.611493055556</v>
      </c>
      <c r="D1317" s="82" t="s">
        <v>16</v>
      </c>
      <c r="E1317" s="82">
        <v>1</v>
      </c>
      <c r="F1317" s="82">
        <v>3.89</v>
      </c>
      <c r="G1317" s="82">
        <v>82.3</v>
      </c>
      <c r="H1317" s="56">
        <v>1</v>
      </c>
      <c r="I1317" s="56">
        <v>2</v>
      </c>
      <c r="J1317" s="56">
        <f>VLOOKUP(I1317,'Stratification Schemes'!$J$2:$L$3,2,TRUE)</f>
        <v>9.59</v>
      </c>
      <c r="K1317" s="56">
        <f>VLOOKUP(I1317,'Stratification Schemes'!$J$2:$L$3,3,TRUE)</f>
        <v>10.42</v>
      </c>
      <c r="L1317" s="56">
        <f t="shared" si="98"/>
        <v>2</v>
      </c>
      <c r="M1317" s="56" t="s">
        <v>44</v>
      </c>
    </row>
    <row r="1318" spans="1:13" x14ac:dyDescent="0.25">
      <c r="A1318" s="85">
        <v>41150</v>
      </c>
      <c r="B1318" s="1">
        <v>0.6272685185185185</v>
      </c>
      <c r="C1318" s="92">
        <v>41150.627268518518</v>
      </c>
      <c r="D1318" s="82" t="s">
        <v>16</v>
      </c>
      <c r="E1318" s="82">
        <v>1</v>
      </c>
      <c r="F1318" s="82">
        <v>3.79</v>
      </c>
      <c r="G1318" s="82">
        <v>60.6</v>
      </c>
      <c r="H1318" s="56">
        <v>1</v>
      </c>
      <c r="I1318" s="56">
        <v>2</v>
      </c>
      <c r="J1318" s="56">
        <f>VLOOKUP(I1318,'Stratification Schemes'!$J$2:$L$3,2,TRUE)</f>
        <v>9.59</v>
      </c>
      <c r="K1318" s="56">
        <f>VLOOKUP(I1318,'Stratification Schemes'!$J$2:$L$3,3,TRUE)</f>
        <v>10.42</v>
      </c>
      <c r="L1318" s="56">
        <f t="shared" si="98"/>
        <v>2</v>
      </c>
      <c r="M1318" s="56" t="s">
        <v>44</v>
      </c>
    </row>
    <row r="1319" spans="1:13" x14ac:dyDescent="0.25">
      <c r="A1319" s="85">
        <v>41150</v>
      </c>
      <c r="B1319" s="1">
        <v>0.63245370370370368</v>
      </c>
      <c r="C1319" s="92">
        <v>41150.632453703707</v>
      </c>
      <c r="D1319" s="82" t="s">
        <v>16</v>
      </c>
      <c r="E1319" s="82">
        <v>1</v>
      </c>
      <c r="F1319" s="82">
        <v>2.77</v>
      </c>
      <c r="G1319" s="82">
        <v>69.099999999999994</v>
      </c>
      <c r="H1319" s="56">
        <v>1</v>
      </c>
      <c r="I1319" s="56">
        <v>2</v>
      </c>
      <c r="J1319" s="56">
        <f>VLOOKUP(I1319,'Stratification Schemes'!$J$2:$L$3,2,TRUE)</f>
        <v>9.59</v>
      </c>
      <c r="K1319" s="56">
        <f>VLOOKUP(I1319,'Stratification Schemes'!$J$2:$L$3,3,TRUE)</f>
        <v>10.42</v>
      </c>
      <c r="L1319" s="56">
        <f t="shared" ref="L1319:L1329" si="99">IF(AND(F1319&gt;J1319,F1319&lt;K1319),1*E1319,2*E1319)</f>
        <v>2</v>
      </c>
      <c r="M1319" s="56" t="s">
        <v>44</v>
      </c>
    </row>
    <row r="1320" spans="1:13" x14ac:dyDescent="0.25">
      <c r="A1320" s="85">
        <v>41150</v>
      </c>
      <c r="B1320" s="1">
        <v>0.73336805555555562</v>
      </c>
      <c r="C1320" s="92">
        <v>41150.733368055553</v>
      </c>
      <c r="D1320" s="82" t="s">
        <v>16</v>
      </c>
      <c r="E1320" s="82">
        <v>1</v>
      </c>
      <c r="F1320" s="82">
        <v>4.55</v>
      </c>
      <c r="G1320" s="82">
        <v>59.3</v>
      </c>
      <c r="H1320" s="56">
        <v>1</v>
      </c>
      <c r="I1320" s="56">
        <v>2</v>
      </c>
      <c r="J1320" s="56">
        <f>VLOOKUP(I1320,'Stratification Schemes'!$J$2:$L$3,2,TRUE)</f>
        <v>9.59</v>
      </c>
      <c r="K1320" s="56">
        <f>VLOOKUP(I1320,'Stratification Schemes'!$J$2:$L$3,3,TRUE)</f>
        <v>10.42</v>
      </c>
      <c r="L1320" s="56">
        <f t="shared" si="99"/>
        <v>2</v>
      </c>
      <c r="M1320" s="56" t="s">
        <v>44</v>
      </c>
    </row>
    <row r="1321" spans="1:13" x14ac:dyDescent="0.25">
      <c r="A1321" s="85">
        <v>41150</v>
      </c>
      <c r="B1321" s="1">
        <v>0.7378703703703704</v>
      </c>
      <c r="C1321" s="92">
        <v>41150.737870370373</v>
      </c>
      <c r="D1321" s="82" t="s">
        <v>16</v>
      </c>
      <c r="E1321" s="82">
        <v>1</v>
      </c>
      <c r="F1321" s="82">
        <v>1.46</v>
      </c>
      <c r="G1321" s="82">
        <v>52.1</v>
      </c>
      <c r="H1321" s="56">
        <v>1</v>
      </c>
      <c r="I1321" s="56">
        <v>2</v>
      </c>
      <c r="J1321" s="56">
        <f>VLOOKUP(I1321,'Stratification Schemes'!$J$2:$L$3,2,TRUE)</f>
        <v>9.59</v>
      </c>
      <c r="K1321" s="56">
        <f>VLOOKUP(I1321,'Stratification Schemes'!$J$2:$L$3,3,TRUE)</f>
        <v>10.42</v>
      </c>
      <c r="L1321" s="56">
        <f t="shared" si="99"/>
        <v>2</v>
      </c>
      <c r="M1321" s="56" t="s">
        <v>44</v>
      </c>
    </row>
    <row r="1322" spans="1:13" x14ac:dyDescent="0.25">
      <c r="A1322" s="85">
        <v>41150</v>
      </c>
      <c r="B1322" s="1">
        <v>0.81891203703703708</v>
      </c>
      <c r="C1322" s="92">
        <v>41150.818912037037</v>
      </c>
      <c r="D1322" s="82" t="s">
        <v>16</v>
      </c>
      <c r="E1322" s="82">
        <v>1</v>
      </c>
      <c r="F1322" s="82">
        <v>2.97</v>
      </c>
      <c r="G1322" s="82">
        <v>66.400000000000006</v>
      </c>
      <c r="H1322" s="56">
        <v>1</v>
      </c>
      <c r="I1322" s="56">
        <v>2</v>
      </c>
      <c r="J1322" s="56">
        <f>VLOOKUP(I1322,'Stratification Schemes'!$J$2:$L$3,2,TRUE)</f>
        <v>9.59</v>
      </c>
      <c r="K1322" s="56">
        <f>VLOOKUP(I1322,'Stratification Schemes'!$J$2:$L$3,3,TRUE)</f>
        <v>10.42</v>
      </c>
      <c r="L1322" s="56">
        <f t="shared" si="99"/>
        <v>2</v>
      </c>
      <c r="M1322" s="56" t="s">
        <v>44</v>
      </c>
    </row>
    <row r="1323" spans="1:13" x14ac:dyDescent="0.25">
      <c r="A1323" s="85">
        <v>41150</v>
      </c>
      <c r="B1323" s="1">
        <v>0.83711805555555552</v>
      </c>
      <c r="C1323" s="92">
        <v>41150.837118055555</v>
      </c>
      <c r="D1323" s="82" t="s">
        <v>16</v>
      </c>
      <c r="E1323" s="82">
        <v>1</v>
      </c>
      <c r="F1323" s="82">
        <v>2.71</v>
      </c>
      <c r="G1323" s="82">
        <v>75.2</v>
      </c>
      <c r="H1323" s="56">
        <v>1</v>
      </c>
      <c r="I1323" s="56">
        <v>2</v>
      </c>
      <c r="J1323" s="56">
        <f>VLOOKUP(I1323,'Stratification Schemes'!$J$2:$L$3,2,TRUE)</f>
        <v>9.59</v>
      </c>
      <c r="K1323" s="56">
        <f>VLOOKUP(I1323,'Stratification Schemes'!$J$2:$L$3,3,TRUE)</f>
        <v>10.42</v>
      </c>
      <c r="L1323" s="56">
        <f t="shared" si="99"/>
        <v>2</v>
      </c>
      <c r="M1323" s="56" t="s">
        <v>44</v>
      </c>
    </row>
    <row r="1324" spans="1:13" x14ac:dyDescent="0.25">
      <c r="A1324" s="85">
        <v>41150</v>
      </c>
      <c r="B1324" s="1">
        <v>0.8421412037037036</v>
      </c>
      <c r="C1324" s="92">
        <v>41150.842141203706</v>
      </c>
      <c r="D1324" s="82" t="s">
        <v>16</v>
      </c>
      <c r="E1324" s="82">
        <v>1</v>
      </c>
      <c r="F1324" s="82">
        <v>1.53</v>
      </c>
      <c r="G1324" s="82">
        <v>78.900000000000006</v>
      </c>
      <c r="H1324" s="56">
        <v>1</v>
      </c>
      <c r="I1324" s="56">
        <v>2</v>
      </c>
      <c r="J1324" s="56">
        <f>VLOOKUP(I1324,'Stratification Schemes'!$J$2:$L$3,2,TRUE)</f>
        <v>9.59</v>
      </c>
      <c r="K1324" s="56">
        <f>VLOOKUP(I1324,'Stratification Schemes'!$J$2:$L$3,3,TRUE)</f>
        <v>10.42</v>
      </c>
      <c r="L1324" s="56">
        <f t="shared" si="99"/>
        <v>2</v>
      </c>
      <c r="M1324" s="56" t="s">
        <v>44</v>
      </c>
    </row>
    <row r="1325" spans="1:13" x14ac:dyDescent="0.25">
      <c r="A1325" s="85">
        <v>41150</v>
      </c>
      <c r="B1325" s="1">
        <v>0.88401620370370371</v>
      </c>
      <c r="C1325" s="92">
        <v>41150.884016203701</v>
      </c>
      <c r="D1325" s="82" t="s">
        <v>16</v>
      </c>
      <c r="E1325" s="82">
        <v>1</v>
      </c>
      <c r="F1325" s="82">
        <v>2.5299999999999998</v>
      </c>
      <c r="G1325" s="82">
        <v>70.7</v>
      </c>
      <c r="H1325" s="56">
        <v>1</v>
      </c>
      <c r="I1325" s="56">
        <v>2</v>
      </c>
      <c r="J1325" s="56">
        <f>VLOOKUP(I1325,'Stratification Schemes'!$J$2:$L$3,2,TRUE)</f>
        <v>9.59</v>
      </c>
      <c r="K1325" s="56">
        <f>VLOOKUP(I1325,'Stratification Schemes'!$J$2:$L$3,3,TRUE)</f>
        <v>10.42</v>
      </c>
      <c r="L1325" s="56">
        <f t="shared" si="99"/>
        <v>2</v>
      </c>
      <c r="M1325" s="56" t="s">
        <v>44</v>
      </c>
    </row>
    <row r="1326" spans="1:13" x14ac:dyDescent="0.25">
      <c r="A1326" s="85">
        <v>41150</v>
      </c>
      <c r="B1326" s="1">
        <v>0.92392361111111121</v>
      </c>
      <c r="C1326" s="92">
        <v>41150.92392361111</v>
      </c>
      <c r="D1326" s="82" t="s">
        <v>16</v>
      </c>
      <c r="E1326" s="82">
        <v>1</v>
      </c>
      <c r="F1326" s="82">
        <v>2.97</v>
      </c>
      <c r="G1326" s="82">
        <v>76</v>
      </c>
      <c r="H1326" s="56">
        <v>1</v>
      </c>
      <c r="I1326" s="56">
        <v>2</v>
      </c>
      <c r="J1326" s="56">
        <f>VLOOKUP(I1326,'Stratification Schemes'!$J$2:$L$3,2,TRUE)</f>
        <v>9.59</v>
      </c>
      <c r="K1326" s="56">
        <f>VLOOKUP(I1326,'Stratification Schemes'!$J$2:$L$3,3,TRUE)</f>
        <v>10.42</v>
      </c>
      <c r="L1326" s="56">
        <f t="shared" si="99"/>
        <v>2</v>
      </c>
      <c r="M1326" s="56" t="s">
        <v>44</v>
      </c>
    </row>
    <row r="1327" spans="1:13" x14ac:dyDescent="0.25">
      <c r="A1327" s="85">
        <v>41150</v>
      </c>
      <c r="B1327" s="1">
        <v>0.9377199074074074</v>
      </c>
      <c r="C1327" s="92">
        <v>41150.937719907408</v>
      </c>
      <c r="D1327" s="82" t="s">
        <v>16</v>
      </c>
      <c r="E1327" s="82">
        <v>1</v>
      </c>
      <c r="F1327" s="82">
        <v>5.28</v>
      </c>
      <c r="G1327" s="82">
        <v>68.400000000000006</v>
      </c>
      <c r="H1327" s="56">
        <v>1</v>
      </c>
      <c r="I1327" s="56">
        <v>2</v>
      </c>
      <c r="J1327" s="56">
        <f>VLOOKUP(I1327,'Stratification Schemes'!$J$2:$L$3,2,TRUE)</f>
        <v>9.59</v>
      </c>
      <c r="K1327" s="56">
        <f>VLOOKUP(I1327,'Stratification Schemes'!$J$2:$L$3,3,TRUE)</f>
        <v>10.42</v>
      </c>
      <c r="L1327" s="56">
        <f t="shared" si="99"/>
        <v>2</v>
      </c>
      <c r="M1327" s="56" t="s">
        <v>44</v>
      </c>
    </row>
    <row r="1328" spans="1:13" x14ac:dyDescent="0.25">
      <c r="A1328" s="85">
        <v>41150</v>
      </c>
      <c r="B1328" s="1">
        <v>0.9418171296296296</v>
      </c>
      <c r="C1328" s="92">
        <v>41150.941817129627</v>
      </c>
      <c r="D1328" s="82" t="s">
        <v>16</v>
      </c>
      <c r="E1328" s="82">
        <v>1</v>
      </c>
      <c r="F1328" s="82">
        <v>4.3</v>
      </c>
      <c r="G1328" s="82">
        <v>89.7</v>
      </c>
      <c r="H1328" s="56">
        <v>1</v>
      </c>
      <c r="I1328" s="56">
        <v>2</v>
      </c>
      <c r="J1328" s="56">
        <f>VLOOKUP(I1328,'Stratification Schemes'!$J$2:$L$3,2,TRUE)</f>
        <v>9.59</v>
      </c>
      <c r="K1328" s="56">
        <f>VLOOKUP(I1328,'Stratification Schemes'!$J$2:$L$3,3,TRUE)</f>
        <v>10.42</v>
      </c>
      <c r="L1328" s="56">
        <f t="shared" si="99"/>
        <v>2</v>
      </c>
      <c r="M1328" s="56" t="s">
        <v>44</v>
      </c>
    </row>
    <row r="1329" spans="1:13" x14ac:dyDescent="0.25">
      <c r="A1329" s="85">
        <v>41150</v>
      </c>
      <c r="B1329" s="1">
        <v>0.94378472222222232</v>
      </c>
      <c r="C1329" s="92">
        <v>41150.943784722222</v>
      </c>
      <c r="D1329" s="82" t="s">
        <v>16</v>
      </c>
      <c r="E1329" s="82">
        <v>1</v>
      </c>
      <c r="F1329" s="82">
        <v>5.68</v>
      </c>
      <c r="G1329" s="82">
        <v>64.7</v>
      </c>
      <c r="H1329" s="56">
        <v>1</v>
      </c>
      <c r="I1329" s="56">
        <v>2</v>
      </c>
      <c r="J1329" s="56">
        <f>VLOOKUP(I1329,'Stratification Schemes'!$J$2:$L$3,2,TRUE)</f>
        <v>9.59</v>
      </c>
      <c r="K1329" s="56">
        <f>VLOOKUP(I1329,'Stratification Schemes'!$J$2:$L$3,3,TRUE)</f>
        <v>10.42</v>
      </c>
      <c r="L1329" s="56">
        <f t="shared" si="99"/>
        <v>2</v>
      </c>
      <c r="M1329" s="56" t="s">
        <v>44</v>
      </c>
    </row>
    <row r="1330" spans="1:13" x14ac:dyDescent="0.25">
      <c r="A1330" s="85">
        <v>41151</v>
      </c>
      <c r="B1330" s="1">
        <v>0.35694444444444445</v>
      </c>
      <c r="C1330" s="92">
        <v>41151.356944444444</v>
      </c>
      <c r="D1330" s="82" t="s">
        <v>16</v>
      </c>
      <c r="E1330" s="82">
        <v>1</v>
      </c>
      <c r="F1330" s="82">
        <v>1.74</v>
      </c>
      <c r="G1330" s="82">
        <v>152.6</v>
      </c>
      <c r="H1330" s="56">
        <v>1</v>
      </c>
      <c r="I1330" s="56">
        <v>2</v>
      </c>
      <c r="J1330" s="56">
        <f>VLOOKUP(I1330,'Stratification Schemes'!$J$2:$L$3,2,TRUE)</f>
        <v>9.59</v>
      </c>
      <c r="K1330" s="56">
        <f>VLOOKUP(I1330,'Stratification Schemes'!$J$2:$L$3,3,TRUE)</f>
        <v>10.42</v>
      </c>
      <c r="L1330" s="56">
        <f t="shared" ref="L1330:L1335" si="100">IF(AND(F1330&gt;J1330,F1330&lt;K1330),1*E1330,2*E1330)</f>
        <v>2</v>
      </c>
      <c r="M1330" s="56" t="s">
        <v>44</v>
      </c>
    </row>
    <row r="1331" spans="1:13" x14ac:dyDescent="0.25">
      <c r="A1331" s="85">
        <v>41151</v>
      </c>
      <c r="B1331" s="1">
        <v>0.56684027777777779</v>
      </c>
      <c r="C1331" s="92">
        <v>41151.566840277781</v>
      </c>
      <c r="D1331" s="82" t="s">
        <v>16</v>
      </c>
      <c r="E1331" s="82">
        <v>1</v>
      </c>
      <c r="F1331" s="82">
        <v>4.96</v>
      </c>
      <c r="G1331" s="82">
        <v>58.6</v>
      </c>
      <c r="H1331" s="56">
        <v>1</v>
      </c>
      <c r="I1331" s="56">
        <v>2</v>
      </c>
      <c r="J1331" s="56">
        <f>VLOOKUP(I1331,'Stratification Schemes'!$J$2:$L$3,2,TRUE)</f>
        <v>9.59</v>
      </c>
      <c r="K1331" s="56">
        <f>VLOOKUP(I1331,'Stratification Schemes'!$J$2:$L$3,3,TRUE)</f>
        <v>10.42</v>
      </c>
      <c r="L1331" s="56">
        <f t="shared" si="100"/>
        <v>2</v>
      </c>
      <c r="M1331" s="56" t="s">
        <v>44</v>
      </c>
    </row>
    <row r="1332" spans="1:13" x14ac:dyDescent="0.25">
      <c r="A1332" s="85">
        <v>41151</v>
      </c>
      <c r="B1332" s="1">
        <v>0.56841435185185185</v>
      </c>
      <c r="C1332" s="92">
        <v>41151.568414351852</v>
      </c>
      <c r="D1332" s="82" t="s">
        <v>16</v>
      </c>
      <c r="E1332" s="82">
        <v>1</v>
      </c>
      <c r="F1332" s="82">
        <v>1.83</v>
      </c>
      <c r="G1332" s="82">
        <v>84.4</v>
      </c>
      <c r="H1332" s="56">
        <v>1</v>
      </c>
      <c r="I1332" s="56">
        <v>2</v>
      </c>
      <c r="J1332" s="56">
        <f>VLOOKUP(I1332,'Stratification Schemes'!$J$2:$L$3,2,TRUE)</f>
        <v>9.59</v>
      </c>
      <c r="K1332" s="56">
        <f>VLOOKUP(I1332,'Stratification Schemes'!$J$2:$L$3,3,TRUE)</f>
        <v>10.42</v>
      </c>
      <c r="L1332" s="56">
        <f t="shared" si="100"/>
        <v>2</v>
      </c>
      <c r="M1332" s="56" t="s">
        <v>44</v>
      </c>
    </row>
    <row r="1333" spans="1:13" x14ac:dyDescent="0.25">
      <c r="A1333" s="85">
        <v>41151</v>
      </c>
      <c r="B1333" s="1">
        <v>0.85637731481481483</v>
      </c>
      <c r="C1333" s="92">
        <v>41151.856377314813</v>
      </c>
      <c r="D1333" s="82" t="s">
        <v>16</v>
      </c>
      <c r="E1333" s="82">
        <v>1</v>
      </c>
      <c r="F1333" s="82">
        <v>2.79</v>
      </c>
      <c r="G1333" s="82">
        <v>68.3</v>
      </c>
      <c r="H1333" s="56">
        <v>1</v>
      </c>
      <c r="I1333" s="56">
        <v>2</v>
      </c>
      <c r="J1333" s="56">
        <f>VLOOKUP(I1333,'Stratification Schemes'!$J$2:$L$3,2,TRUE)</f>
        <v>9.59</v>
      </c>
      <c r="K1333" s="56">
        <f>VLOOKUP(I1333,'Stratification Schemes'!$J$2:$L$3,3,TRUE)</f>
        <v>10.42</v>
      </c>
      <c r="L1333" s="56">
        <f t="shared" si="100"/>
        <v>2</v>
      </c>
      <c r="M1333" s="56" t="s">
        <v>44</v>
      </c>
    </row>
    <row r="1334" spans="1:13" x14ac:dyDescent="0.25">
      <c r="A1334" s="85">
        <v>41151</v>
      </c>
      <c r="B1334" s="1">
        <v>0.92136574074074085</v>
      </c>
      <c r="C1334" s="92">
        <v>41151.921365740738</v>
      </c>
      <c r="D1334" s="82" t="s">
        <v>16</v>
      </c>
      <c r="E1334" s="82">
        <v>1</v>
      </c>
      <c r="F1334" s="82">
        <v>3.04</v>
      </c>
      <c r="G1334" s="82">
        <v>64.599999999999994</v>
      </c>
      <c r="H1334" s="56">
        <v>1</v>
      </c>
      <c r="I1334" s="56">
        <v>2</v>
      </c>
      <c r="J1334" s="56">
        <f>VLOOKUP(I1334,'Stratification Schemes'!$J$2:$L$3,2,TRUE)</f>
        <v>9.59</v>
      </c>
      <c r="K1334" s="56">
        <f>VLOOKUP(I1334,'Stratification Schemes'!$J$2:$L$3,3,TRUE)</f>
        <v>10.42</v>
      </c>
      <c r="L1334" s="56">
        <f t="shared" si="100"/>
        <v>2</v>
      </c>
      <c r="M1334" s="56" t="s">
        <v>44</v>
      </c>
    </row>
    <row r="1335" spans="1:13" x14ac:dyDescent="0.25">
      <c r="A1335" s="85">
        <v>41151</v>
      </c>
      <c r="B1335" s="1">
        <v>0.9651967592592593</v>
      </c>
      <c r="C1335" s="92">
        <v>41151.965196759258</v>
      </c>
      <c r="D1335" s="82" t="s">
        <v>16</v>
      </c>
      <c r="E1335" s="82">
        <v>1</v>
      </c>
      <c r="F1335" s="82">
        <v>6.05</v>
      </c>
      <c r="G1335" s="82">
        <v>64.8</v>
      </c>
      <c r="H1335" s="56">
        <v>1</v>
      </c>
      <c r="I1335" s="56">
        <v>2</v>
      </c>
      <c r="J1335" s="56">
        <f>VLOOKUP(I1335,'Stratification Schemes'!$J$2:$L$3,2,TRUE)</f>
        <v>9.59</v>
      </c>
      <c r="K1335" s="56">
        <f>VLOOKUP(I1335,'Stratification Schemes'!$J$2:$L$3,3,TRUE)</f>
        <v>10.42</v>
      </c>
      <c r="L1335" s="56">
        <f t="shared" si="100"/>
        <v>2</v>
      </c>
      <c r="M1335" s="56" t="s">
        <v>44</v>
      </c>
    </row>
    <row r="1336" spans="1:13" x14ac:dyDescent="0.25">
      <c r="A1336" s="85">
        <v>41152</v>
      </c>
      <c r="B1336" s="1">
        <v>0.67142361111111104</v>
      </c>
      <c r="C1336" s="92">
        <v>41152.671423611115</v>
      </c>
      <c r="D1336" s="82" t="s">
        <v>16</v>
      </c>
      <c r="E1336" s="82">
        <v>1</v>
      </c>
      <c r="F1336" s="82">
        <v>2.58</v>
      </c>
      <c r="G1336" s="82">
        <v>61.3</v>
      </c>
      <c r="H1336" s="56">
        <v>1</v>
      </c>
      <c r="I1336" s="56">
        <v>2</v>
      </c>
      <c r="J1336" s="56">
        <f>VLOOKUP(I1336,'Stratification Schemes'!$J$2:$L$3,2,TRUE)</f>
        <v>9.59</v>
      </c>
      <c r="K1336" s="56">
        <f>VLOOKUP(I1336,'Stratification Schemes'!$J$2:$L$3,3,TRUE)</f>
        <v>10.42</v>
      </c>
      <c r="L1336" s="56">
        <f t="shared" ref="L1336:L1338" si="101">IF(AND(F1336&gt;J1336,F1336&lt;K1336),1*E1336,2*E1336)</f>
        <v>2</v>
      </c>
      <c r="M1336" s="56" t="s">
        <v>44</v>
      </c>
    </row>
    <row r="1337" spans="1:13" x14ac:dyDescent="0.25">
      <c r="A1337" s="85">
        <v>41152</v>
      </c>
      <c r="B1337" s="1">
        <v>0.67519675925925926</v>
      </c>
      <c r="C1337" s="92">
        <v>41152.675196759257</v>
      </c>
      <c r="D1337" s="82" t="s">
        <v>16</v>
      </c>
      <c r="E1337" s="82">
        <v>1</v>
      </c>
      <c r="F1337" s="82">
        <v>2.5299999999999998</v>
      </c>
      <c r="G1337" s="82">
        <v>62.6</v>
      </c>
      <c r="H1337" s="56">
        <v>1</v>
      </c>
      <c r="I1337" s="56">
        <v>2</v>
      </c>
      <c r="J1337" s="56">
        <f>VLOOKUP(I1337,'Stratification Schemes'!$J$2:$L$3,2,TRUE)</f>
        <v>9.59</v>
      </c>
      <c r="K1337" s="56">
        <f>VLOOKUP(I1337,'Stratification Schemes'!$J$2:$L$3,3,TRUE)</f>
        <v>10.42</v>
      </c>
      <c r="L1337" s="56">
        <f t="shared" si="101"/>
        <v>2</v>
      </c>
      <c r="M1337" s="56" t="s">
        <v>44</v>
      </c>
    </row>
    <row r="1338" spans="1:13" x14ac:dyDescent="0.25">
      <c r="A1338" s="85">
        <v>41152</v>
      </c>
      <c r="B1338" s="1">
        <v>0.96665509259259252</v>
      </c>
      <c r="C1338" s="92">
        <v>41152.96665509259</v>
      </c>
      <c r="D1338" s="82" t="s">
        <v>16</v>
      </c>
      <c r="E1338" s="82">
        <v>1</v>
      </c>
      <c r="F1338" s="82">
        <v>4.8899999999999997</v>
      </c>
      <c r="G1338" s="82">
        <v>87</v>
      </c>
      <c r="H1338" s="56">
        <v>1</v>
      </c>
      <c r="I1338" s="56">
        <v>2</v>
      </c>
      <c r="J1338" s="56">
        <f>VLOOKUP(I1338,'Stratification Schemes'!$J$2:$L$3,2,TRUE)</f>
        <v>9.59</v>
      </c>
      <c r="K1338" s="56">
        <f>VLOOKUP(I1338,'Stratification Schemes'!$J$2:$L$3,3,TRUE)</f>
        <v>10.42</v>
      </c>
      <c r="L1338" s="56">
        <f t="shared" si="101"/>
        <v>2</v>
      </c>
      <c r="M1338" s="56" t="s">
        <v>44</v>
      </c>
    </row>
    <row r="1339" spans="1:13" x14ac:dyDescent="0.25">
      <c r="A1339" s="85">
        <v>41153</v>
      </c>
      <c r="B1339" s="1">
        <v>0.56866898148148148</v>
      </c>
      <c r="C1339" s="92">
        <v>41153.568668981483</v>
      </c>
      <c r="D1339" s="82" t="s">
        <v>16</v>
      </c>
      <c r="E1339" s="82">
        <v>1</v>
      </c>
      <c r="F1339" s="82">
        <v>3.1</v>
      </c>
      <c r="G1339" s="82">
        <v>70.599999999999994</v>
      </c>
      <c r="H1339" s="56">
        <v>1</v>
      </c>
      <c r="I1339" s="56">
        <v>2</v>
      </c>
      <c r="J1339" s="56">
        <f>VLOOKUP(I1339,'Stratification Schemes'!$J$2:$L$3,2,TRUE)</f>
        <v>9.59</v>
      </c>
      <c r="K1339" s="56">
        <f>VLOOKUP(I1339,'Stratification Schemes'!$J$2:$L$3,3,TRUE)</f>
        <v>10.42</v>
      </c>
      <c r="L1339" s="56">
        <f t="shared" ref="L1339:L1340" si="102">IF(AND(F1339&gt;J1339,F1339&lt;K1339),1*E1339,2*E1339)</f>
        <v>2</v>
      </c>
      <c r="M1339" s="56" t="s">
        <v>44</v>
      </c>
    </row>
    <row r="1340" spans="1:13" x14ac:dyDescent="0.25">
      <c r="A1340" s="85">
        <v>41153</v>
      </c>
      <c r="B1340" s="1">
        <v>0.56865740740740744</v>
      </c>
      <c r="C1340" s="92">
        <v>41153.568657407406</v>
      </c>
      <c r="D1340" s="82" t="s">
        <v>16</v>
      </c>
      <c r="E1340" s="82">
        <v>1</v>
      </c>
      <c r="F1340" s="82">
        <v>3.03</v>
      </c>
      <c r="G1340" s="82">
        <v>72.099999999999994</v>
      </c>
      <c r="H1340" s="56">
        <v>1</v>
      </c>
      <c r="I1340" s="56">
        <v>2</v>
      </c>
      <c r="J1340" s="56">
        <f>VLOOKUP(I1340,'Stratification Schemes'!$J$2:$L$3,2,TRUE)</f>
        <v>9.59</v>
      </c>
      <c r="K1340" s="56">
        <f>VLOOKUP(I1340,'Stratification Schemes'!$J$2:$L$3,3,TRUE)</f>
        <v>10.42</v>
      </c>
      <c r="L1340" s="56">
        <f t="shared" si="102"/>
        <v>2</v>
      </c>
      <c r="M1340" s="56" t="s">
        <v>44</v>
      </c>
    </row>
    <row r="1341" spans="1:13" x14ac:dyDescent="0.25">
      <c r="A1341" s="85">
        <v>41154</v>
      </c>
      <c r="B1341" s="1">
        <v>0.46751157407407407</v>
      </c>
      <c r="C1341" s="92">
        <v>41154.467511574076</v>
      </c>
      <c r="D1341" s="82" t="s">
        <v>16</v>
      </c>
      <c r="E1341" s="82">
        <v>1</v>
      </c>
      <c r="F1341" s="82">
        <v>1.57</v>
      </c>
      <c r="G1341" s="82">
        <v>88.7</v>
      </c>
      <c r="H1341" s="56">
        <v>1</v>
      </c>
      <c r="I1341" s="56">
        <v>2</v>
      </c>
      <c r="J1341" s="56">
        <f>VLOOKUP(I1341,'Stratification Schemes'!$J$2:$L$3,2,TRUE)</f>
        <v>9.59</v>
      </c>
      <c r="K1341" s="56">
        <f>VLOOKUP(I1341,'Stratification Schemes'!$J$2:$L$3,3,TRUE)</f>
        <v>10.42</v>
      </c>
      <c r="L1341" s="56">
        <f t="shared" ref="L1341:L1345" si="103">IF(AND(F1341&gt;J1341,F1341&lt;K1341),1*E1341,2*E1341)</f>
        <v>2</v>
      </c>
      <c r="M1341" s="56" t="s">
        <v>44</v>
      </c>
    </row>
    <row r="1342" spans="1:13" x14ac:dyDescent="0.25">
      <c r="A1342" s="85">
        <v>41154</v>
      </c>
      <c r="B1342" s="1">
        <v>0.77728009259259256</v>
      </c>
      <c r="C1342" s="92">
        <v>41154.777280092596</v>
      </c>
      <c r="D1342" s="82" t="s">
        <v>16</v>
      </c>
      <c r="E1342" s="82">
        <v>1</v>
      </c>
      <c r="F1342" s="82">
        <v>1.61</v>
      </c>
      <c r="G1342" s="82">
        <v>82.2</v>
      </c>
      <c r="H1342" s="56">
        <v>1</v>
      </c>
      <c r="I1342" s="56">
        <v>2</v>
      </c>
      <c r="J1342" s="56">
        <f>VLOOKUP(I1342,'Stratification Schemes'!$J$2:$L$3,2,TRUE)</f>
        <v>9.59</v>
      </c>
      <c r="K1342" s="56">
        <f>VLOOKUP(I1342,'Stratification Schemes'!$J$2:$L$3,3,TRUE)</f>
        <v>10.42</v>
      </c>
      <c r="L1342" s="56">
        <f t="shared" si="103"/>
        <v>2</v>
      </c>
      <c r="M1342" s="56" t="s">
        <v>44</v>
      </c>
    </row>
    <row r="1343" spans="1:13" x14ac:dyDescent="0.25">
      <c r="A1343" s="85">
        <v>41154</v>
      </c>
      <c r="B1343" s="1">
        <v>0.85796296296296293</v>
      </c>
      <c r="C1343" s="92">
        <v>41154.85796296296</v>
      </c>
      <c r="D1343" s="82" t="s">
        <v>16</v>
      </c>
      <c r="E1343" s="82">
        <v>1</v>
      </c>
      <c r="F1343" s="82">
        <v>3.99</v>
      </c>
      <c r="G1343" s="82">
        <v>71.7</v>
      </c>
      <c r="H1343" s="56">
        <v>1</v>
      </c>
      <c r="I1343" s="56">
        <v>2</v>
      </c>
      <c r="J1343" s="56">
        <f>VLOOKUP(I1343,'Stratification Schemes'!$J$2:$L$3,2,TRUE)</f>
        <v>9.59</v>
      </c>
      <c r="K1343" s="56">
        <f>VLOOKUP(I1343,'Stratification Schemes'!$J$2:$L$3,3,TRUE)</f>
        <v>10.42</v>
      </c>
      <c r="L1343" s="56">
        <f t="shared" si="103"/>
        <v>2</v>
      </c>
      <c r="M1343" s="56" t="s">
        <v>44</v>
      </c>
    </row>
    <row r="1344" spans="1:13" x14ac:dyDescent="0.25">
      <c r="A1344" s="85">
        <v>41154</v>
      </c>
      <c r="B1344" s="1">
        <v>0.896550925925926</v>
      </c>
      <c r="C1344" s="92">
        <v>41154.896550925929</v>
      </c>
      <c r="D1344" s="82" t="s">
        <v>16</v>
      </c>
      <c r="E1344" s="82">
        <v>1</v>
      </c>
      <c r="F1344" s="82">
        <v>4.3899999999999997</v>
      </c>
      <c r="G1344" s="82">
        <v>64</v>
      </c>
      <c r="H1344" s="56">
        <v>1</v>
      </c>
      <c r="I1344" s="56">
        <v>2</v>
      </c>
      <c r="J1344" s="56">
        <f>VLOOKUP(I1344,'Stratification Schemes'!$J$2:$L$3,2,TRUE)</f>
        <v>9.59</v>
      </c>
      <c r="K1344" s="56">
        <f>VLOOKUP(I1344,'Stratification Schemes'!$J$2:$L$3,3,TRUE)</f>
        <v>10.42</v>
      </c>
      <c r="L1344" s="56">
        <f t="shared" si="103"/>
        <v>2</v>
      </c>
      <c r="M1344" s="56" t="s">
        <v>44</v>
      </c>
    </row>
    <row r="1345" spans="1:13" x14ac:dyDescent="0.25">
      <c r="A1345" s="85">
        <v>41154</v>
      </c>
      <c r="B1345" s="1">
        <v>0.89840277777777777</v>
      </c>
      <c r="C1345" s="92">
        <v>41154.898402777777</v>
      </c>
      <c r="D1345" s="82" t="s">
        <v>16</v>
      </c>
      <c r="E1345" s="82">
        <v>1</v>
      </c>
      <c r="F1345" s="82">
        <v>1.91</v>
      </c>
      <c r="G1345" s="82">
        <v>74.599999999999994</v>
      </c>
      <c r="H1345" s="56">
        <v>1</v>
      </c>
      <c r="I1345" s="56">
        <v>2</v>
      </c>
      <c r="J1345" s="56">
        <f>VLOOKUP(I1345,'Stratification Schemes'!$J$2:$L$3,2,TRUE)</f>
        <v>9.59</v>
      </c>
      <c r="K1345" s="56">
        <f>VLOOKUP(I1345,'Stratification Schemes'!$J$2:$L$3,3,TRUE)</f>
        <v>10.42</v>
      </c>
      <c r="L1345" s="56">
        <f t="shared" si="103"/>
        <v>2</v>
      </c>
      <c r="M1345" s="56" t="s">
        <v>44</v>
      </c>
    </row>
    <row r="1346" spans="1:13" x14ac:dyDescent="0.25">
      <c r="A1346" s="85">
        <v>41155</v>
      </c>
      <c r="B1346" s="1">
        <v>8.9097222222222217E-2</v>
      </c>
      <c r="C1346" s="92">
        <v>41155.089097222219</v>
      </c>
      <c r="D1346" s="82" t="s">
        <v>16</v>
      </c>
      <c r="E1346" s="82">
        <v>1</v>
      </c>
      <c r="F1346" s="82">
        <v>2.11</v>
      </c>
      <c r="G1346" s="82">
        <v>76</v>
      </c>
      <c r="H1346" s="56">
        <v>1</v>
      </c>
      <c r="I1346" s="56">
        <v>2</v>
      </c>
      <c r="J1346" s="56">
        <f>VLOOKUP(I1346,'Stratification Schemes'!$J$2:$L$3,2,TRUE)</f>
        <v>9.59</v>
      </c>
      <c r="K1346" s="56">
        <f>VLOOKUP(I1346,'Stratification Schemes'!$J$2:$L$3,3,TRUE)</f>
        <v>10.42</v>
      </c>
      <c r="L1346" s="56">
        <f t="shared" ref="L1346:L1349" si="104">IF(AND(F1346&gt;J1346,F1346&lt;K1346),1*E1346,2*E1346)</f>
        <v>2</v>
      </c>
      <c r="M1346" s="56" t="s">
        <v>44</v>
      </c>
    </row>
    <row r="1347" spans="1:13" x14ac:dyDescent="0.25">
      <c r="A1347" s="85">
        <v>41155</v>
      </c>
      <c r="B1347" s="1">
        <v>0.16766203703703705</v>
      </c>
      <c r="C1347" s="92">
        <v>41155.167662037034</v>
      </c>
      <c r="D1347" s="82" t="s">
        <v>16</v>
      </c>
      <c r="E1347" s="82">
        <v>1</v>
      </c>
      <c r="F1347" s="82">
        <v>3.87</v>
      </c>
      <c r="G1347" s="82">
        <v>67.8</v>
      </c>
      <c r="H1347" s="56">
        <v>1</v>
      </c>
      <c r="I1347" s="56">
        <v>2</v>
      </c>
      <c r="J1347" s="56">
        <f>VLOOKUP(I1347,'Stratification Schemes'!$J$2:$L$3,2,TRUE)</f>
        <v>9.59</v>
      </c>
      <c r="K1347" s="56">
        <f>VLOOKUP(I1347,'Stratification Schemes'!$J$2:$L$3,3,TRUE)</f>
        <v>10.42</v>
      </c>
      <c r="L1347" s="56">
        <f t="shared" si="104"/>
        <v>2</v>
      </c>
      <c r="M1347" s="56" t="s">
        <v>44</v>
      </c>
    </row>
    <row r="1348" spans="1:13" x14ac:dyDescent="0.25">
      <c r="A1348" s="85">
        <v>41155</v>
      </c>
      <c r="B1348" s="1">
        <v>0.40557870370370369</v>
      </c>
      <c r="C1348" s="92">
        <v>41155.405578703707</v>
      </c>
      <c r="D1348" s="82" t="s">
        <v>16</v>
      </c>
      <c r="E1348" s="82">
        <v>1</v>
      </c>
      <c r="F1348" s="82">
        <v>2.1</v>
      </c>
      <c r="G1348" s="82">
        <v>52.7</v>
      </c>
      <c r="H1348" s="56">
        <v>1</v>
      </c>
      <c r="I1348" s="56">
        <v>2</v>
      </c>
      <c r="J1348" s="56">
        <f>VLOOKUP(I1348,'Stratification Schemes'!$J$2:$L$3,2,TRUE)</f>
        <v>9.59</v>
      </c>
      <c r="K1348" s="56">
        <f>VLOOKUP(I1348,'Stratification Schemes'!$J$2:$L$3,3,TRUE)</f>
        <v>10.42</v>
      </c>
      <c r="L1348" s="56">
        <f t="shared" si="104"/>
        <v>2</v>
      </c>
      <c r="M1348" s="56" t="s">
        <v>44</v>
      </c>
    </row>
    <row r="1349" spans="1:13" x14ac:dyDescent="0.25">
      <c r="A1349" s="85">
        <v>41155</v>
      </c>
      <c r="B1349" s="1">
        <v>0.62543981481481481</v>
      </c>
      <c r="C1349" s="92">
        <v>41155.625439814816</v>
      </c>
      <c r="D1349" s="82" t="s">
        <v>16</v>
      </c>
      <c r="E1349" s="82">
        <v>1</v>
      </c>
      <c r="F1349" s="82">
        <v>1.56</v>
      </c>
      <c r="G1349" s="82">
        <v>76.599999999999994</v>
      </c>
      <c r="H1349" s="56">
        <v>1</v>
      </c>
      <c r="I1349" s="56">
        <v>2</v>
      </c>
      <c r="J1349" s="56">
        <f>VLOOKUP(I1349,'Stratification Schemes'!$J$2:$L$3,2,TRUE)</f>
        <v>9.59</v>
      </c>
      <c r="K1349" s="56">
        <f>VLOOKUP(I1349,'Stratification Schemes'!$J$2:$L$3,3,TRUE)</f>
        <v>10.42</v>
      </c>
      <c r="L1349" s="56">
        <f t="shared" si="104"/>
        <v>2</v>
      </c>
      <c r="M1349" s="56" t="s">
        <v>44</v>
      </c>
    </row>
    <row r="1350" spans="1:13" x14ac:dyDescent="0.25">
      <c r="A1350" s="85">
        <v>41156</v>
      </c>
      <c r="B1350" s="1">
        <v>0.40174768518518517</v>
      </c>
      <c r="C1350" s="92">
        <v>41156.401747685188</v>
      </c>
      <c r="D1350" s="82" t="s">
        <v>16</v>
      </c>
      <c r="E1350" s="82">
        <v>1</v>
      </c>
      <c r="F1350" s="82">
        <v>2.0099999999999998</v>
      </c>
      <c r="G1350" s="82">
        <v>74</v>
      </c>
      <c r="H1350" s="56">
        <v>1</v>
      </c>
      <c r="I1350" s="56">
        <v>2</v>
      </c>
      <c r="J1350" s="56">
        <f>VLOOKUP(I1350,'Stratification Schemes'!$J$2:$L$3,2,TRUE)</f>
        <v>9.59</v>
      </c>
      <c r="K1350" s="56">
        <f>VLOOKUP(I1350,'Stratification Schemes'!$J$2:$L$3,3,TRUE)</f>
        <v>10.42</v>
      </c>
      <c r="L1350" s="56">
        <f t="shared" ref="L1350:L1353" si="105">IF(AND(F1350&gt;J1350,F1350&lt;K1350),1*E1350,2*E1350)</f>
        <v>2</v>
      </c>
      <c r="M1350" s="56" t="s">
        <v>44</v>
      </c>
    </row>
    <row r="1351" spans="1:13" x14ac:dyDescent="0.25">
      <c r="A1351" s="85">
        <v>41156</v>
      </c>
      <c r="B1351" s="1">
        <v>0.52086805555555549</v>
      </c>
      <c r="C1351" s="92">
        <v>41156.520868055559</v>
      </c>
      <c r="D1351" s="82" t="s">
        <v>16</v>
      </c>
      <c r="E1351" s="82">
        <v>1</v>
      </c>
      <c r="F1351" s="82">
        <v>2.61</v>
      </c>
      <c r="G1351" s="82">
        <v>89.8</v>
      </c>
      <c r="H1351" s="56">
        <v>1</v>
      </c>
      <c r="I1351" s="56">
        <v>2</v>
      </c>
      <c r="J1351" s="56">
        <f>VLOOKUP(I1351,'Stratification Schemes'!$J$2:$L$3,2,TRUE)</f>
        <v>9.59</v>
      </c>
      <c r="K1351" s="56">
        <f>VLOOKUP(I1351,'Stratification Schemes'!$J$2:$L$3,3,TRUE)</f>
        <v>10.42</v>
      </c>
      <c r="L1351" s="56">
        <f t="shared" si="105"/>
        <v>2</v>
      </c>
      <c r="M1351" s="56" t="s">
        <v>44</v>
      </c>
    </row>
    <row r="1352" spans="1:13" x14ac:dyDescent="0.25">
      <c r="A1352" s="85">
        <v>41156</v>
      </c>
      <c r="B1352" s="1">
        <v>0.54799768518518521</v>
      </c>
      <c r="C1352" s="92">
        <v>41156.547997685186</v>
      </c>
      <c r="D1352" s="82" t="s">
        <v>16</v>
      </c>
      <c r="E1352" s="82">
        <v>1</v>
      </c>
      <c r="F1352" s="82">
        <v>1.54</v>
      </c>
      <c r="G1352" s="82">
        <v>96.2</v>
      </c>
      <c r="H1352" s="56">
        <v>1</v>
      </c>
      <c r="I1352" s="56">
        <v>2</v>
      </c>
      <c r="J1352" s="56">
        <f>VLOOKUP(I1352,'Stratification Schemes'!$J$2:$L$3,2,TRUE)</f>
        <v>9.59</v>
      </c>
      <c r="K1352" s="56">
        <f>VLOOKUP(I1352,'Stratification Schemes'!$J$2:$L$3,3,TRUE)</f>
        <v>10.42</v>
      </c>
      <c r="L1352" s="56">
        <f t="shared" si="105"/>
        <v>2</v>
      </c>
      <c r="M1352" s="56" t="s">
        <v>44</v>
      </c>
    </row>
    <row r="1353" spans="1:13" x14ac:dyDescent="0.25">
      <c r="A1353" s="85">
        <v>41156</v>
      </c>
      <c r="B1353" s="1">
        <v>0.69513888888888886</v>
      </c>
      <c r="C1353" s="92">
        <v>41156.695138888892</v>
      </c>
      <c r="D1353" s="82" t="s">
        <v>16</v>
      </c>
      <c r="E1353" s="82">
        <v>1</v>
      </c>
      <c r="F1353" s="82">
        <v>2.39</v>
      </c>
      <c r="G1353" s="82">
        <v>94.6</v>
      </c>
      <c r="H1353" s="56">
        <v>1</v>
      </c>
      <c r="I1353" s="56">
        <v>2</v>
      </c>
      <c r="J1353" s="56">
        <f>VLOOKUP(I1353,'Stratification Schemes'!$J$2:$L$3,2,TRUE)</f>
        <v>9.59</v>
      </c>
      <c r="K1353" s="56">
        <f>VLOOKUP(I1353,'Stratification Schemes'!$J$2:$L$3,3,TRUE)</f>
        <v>10.42</v>
      </c>
      <c r="L1353" s="56">
        <f t="shared" si="105"/>
        <v>2</v>
      </c>
      <c r="M1353" s="56" t="s">
        <v>44</v>
      </c>
    </row>
    <row r="1354" spans="1:13" x14ac:dyDescent="0.25">
      <c r="A1354" s="85">
        <v>41160</v>
      </c>
      <c r="B1354" s="1">
        <v>0.44429398148148147</v>
      </c>
      <c r="C1354" s="92">
        <v>41160.444293981483</v>
      </c>
      <c r="D1354" s="82" t="s">
        <v>16</v>
      </c>
      <c r="E1354" s="82">
        <v>1</v>
      </c>
      <c r="F1354" s="82">
        <v>2.87</v>
      </c>
      <c r="G1354" s="82">
        <v>59.1</v>
      </c>
      <c r="H1354" s="56">
        <v>1</v>
      </c>
      <c r="I1354" s="56">
        <v>2</v>
      </c>
      <c r="J1354" s="56">
        <f>VLOOKUP(I1354,'Stratification Schemes'!$J$2:$L$3,2,TRUE)</f>
        <v>9.59</v>
      </c>
      <c r="K1354" s="56">
        <f>VLOOKUP(I1354,'Stratification Schemes'!$J$2:$L$3,3,TRUE)</f>
        <v>10.42</v>
      </c>
      <c r="L1354" s="56">
        <f t="shared" ref="L1354:L1356" si="106">IF(AND(F1354&gt;J1354,F1354&lt;K1354),1*E1354,2*E1354)</f>
        <v>2</v>
      </c>
      <c r="M1354" s="56" t="s">
        <v>44</v>
      </c>
    </row>
    <row r="1355" spans="1:13" x14ac:dyDescent="0.25">
      <c r="A1355" s="85">
        <v>41160</v>
      </c>
      <c r="B1355" s="1">
        <v>0.56899305555555557</v>
      </c>
      <c r="C1355" s="92">
        <v>41160.568993055553</v>
      </c>
      <c r="D1355" s="82" t="s">
        <v>16</v>
      </c>
      <c r="E1355" s="82">
        <v>1</v>
      </c>
      <c r="F1355" s="82">
        <v>3.82</v>
      </c>
      <c r="G1355" s="82">
        <v>69.400000000000006</v>
      </c>
      <c r="H1355" s="56">
        <v>1</v>
      </c>
      <c r="I1355" s="56">
        <v>2</v>
      </c>
      <c r="J1355" s="56">
        <f>VLOOKUP(I1355,'Stratification Schemes'!$J$2:$L$3,2,TRUE)</f>
        <v>9.59</v>
      </c>
      <c r="K1355" s="56">
        <f>VLOOKUP(I1355,'Stratification Schemes'!$J$2:$L$3,3,TRUE)</f>
        <v>10.42</v>
      </c>
      <c r="L1355" s="56">
        <f t="shared" si="106"/>
        <v>2</v>
      </c>
      <c r="M1355" s="56" t="s">
        <v>44</v>
      </c>
    </row>
    <row r="1356" spans="1:13" x14ac:dyDescent="0.25">
      <c r="A1356" s="85">
        <v>41160</v>
      </c>
      <c r="B1356" s="1">
        <v>0.7096527777777778</v>
      </c>
      <c r="C1356" s="92">
        <v>41160.709652777776</v>
      </c>
      <c r="D1356" s="82" t="s">
        <v>16</v>
      </c>
      <c r="E1356" s="82">
        <v>1</v>
      </c>
      <c r="F1356" s="82">
        <v>4.82</v>
      </c>
      <c r="G1356" s="82">
        <v>70.2</v>
      </c>
      <c r="H1356" s="56">
        <v>1</v>
      </c>
      <c r="I1356" s="56">
        <v>2</v>
      </c>
      <c r="J1356" s="56">
        <f>VLOOKUP(I1356,'Stratification Schemes'!$J$2:$L$3,2,TRUE)</f>
        <v>9.59</v>
      </c>
      <c r="K1356" s="56">
        <f>VLOOKUP(I1356,'Stratification Schemes'!$J$2:$L$3,3,TRUE)</f>
        <v>10.42</v>
      </c>
      <c r="L1356" s="56">
        <f t="shared" si="106"/>
        <v>2</v>
      </c>
      <c r="M1356" s="56" t="s">
        <v>44</v>
      </c>
    </row>
    <row r="1357" spans="1:13" x14ac:dyDescent="0.25">
      <c r="A1357" s="85">
        <v>41161</v>
      </c>
      <c r="B1357" s="1">
        <v>2.2951388888888886E-2</v>
      </c>
      <c r="C1357" s="92">
        <v>41161.022951388892</v>
      </c>
      <c r="D1357" s="82" t="s">
        <v>16</v>
      </c>
      <c r="E1357" s="82">
        <v>1</v>
      </c>
      <c r="F1357" s="82">
        <v>2.91</v>
      </c>
      <c r="G1357" s="82">
        <v>72.7</v>
      </c>
      <c r="H1357" s="56">
        <v>1</v>
      </c>
      <c r="I1357" s="56">
        <v>2</v>
      </c>
      <c r="J1357" s="56">
        <f>VLOOKUP(I1357,'Stratification Schemes'!$J$2:$L$3,2,TRUE)</f>
        <v>9.59</v>
      </c>
      <c r="K1357" s="56">
        <f>VLOOKUP(I1357,'Stratification Schemes'!$J$2:$L$3,3,TRUE)</f>
        <v>10.42</v>
      </c>
      <c r="L1357" s="56">
        <f t="shared" ref="L1357:L1358" si="107">IF(AND(F1357&gt;J1357,F1357&lt;K1357),1*E1357,2*E1357)</f>
        <v>2</v>
      </c>
      <c r="M1357" s="56" t="s">
        <v>44</v>
      </c>
    </row>
    <row r="1358" spans="1:13" x14ac:dyDescent="0.25">
      <c r="A1358" s="85">
        <v>41161</v>
      </c>
      <c r="B1358" s="1">
        <v>0.13434027777777777</v>
      </c>
      <c r="C1358" s="92">
        <v>41161.134340277778</v>
      </c>
      <c r="D1358" s="82" t="s">
        <v>16</v>
      </c>
      <c r="E1358" s="82">
        <v>1</v>
      </c>
      <c r="F1358" s="82">
        <v>2.0699999999999998</v>
      </c>
      <c r="G1358" s="82">
        <v>74.900000000000006</v>
      </c>
      <c r="H1358" s="56">
        <v>1</v>
      </c>
      <c r="I1358" s="56">
        <v>2</v>
      </c>
      <c r="J1358" s="56">
        <f>VLOOKUP(I1358,'Stratification Schemes'!$J$2:$L$3,2,TRUE)</f>
        <v>9.59</v>
      </c>
      <c r="K1358" s="56">
        <f>VLOOKUP(I1358,'Stratification Schemes'!$J$2:$L$3,3,TRUE)</f>
        <v>10.42</v>
      </c>
      <c r="L1358" s="56">
        <f t="shared" si="107"/>
        <v>2</v>
      </c>
      <c r="M1358" s="56" t="s">
        <v>44</v>
      </c>
    </row>
    <row r="1359" spans="1:13" x14ac:dyDescent="0.25">
      <c r="A1359" s="85">
        <v>41163</v>
      </c>
      <c r="B1359" s="1">
        <v>0.13203703703703704</v>
      </c>
      <c r="C1359" s="92">
        <v>41163.132037037038</v>
      </c>
      <c r="D1359" s="82" t="s">
        <v>16</v>
      </c>
      <c r="E1359" s="82">
        <v>1</v>
      </c>
      <c r="F1359" s="82">
        <v>1.71</v>
      </c>
      <c r="G1359" s="82">
        <v>67.900000000000006</v>
      </c>
      <c r="H1359" s="56">
        <v>1</v>
      </c>
      <c r="I1359" s="56">
        <v>2</v>
      </c>
      <c r="J1359" s="56">
        <f>VLOOKUP(I1359,'Stratification Schemes'!$J$2:$L$3,2,TRUE)</f>
        <v>9.59</v>
      </c>
      <c r="K1359" s="56">
        <f>VLOOKUP(I1359,'Stratification Schemes'!$J$2:$L$3,3,TRUE)</f>
        <v>10.42</v>
      </c>
      <c r="L1359" s="56">
        <f t="shared" ref="L1359:L1362" si="108">IF(AND(F1359&gt;J1359,F1359&lt;K1359),1*E1359,2*E1359)</f>
        <v>2</v>
      </c>
      <c r="M1359" s="56" t="s">
        <v>44</v>
      </c>
    </row>
    <row r="1360" spans="1:13" x14ac:dyDescent="0.25">
      <c r="A1360" s="85">
        <v>41163</v>
      </c>
      <c r="B1360" s="1">
        <v>0.13228009259259257</v>
      </c>
      <c r="C1360" s="92">
        <v>41163.132280092592</v>
      </c>
      <c r="D1360" s="82" t="s">
        <v>16</v>
      </c>
      <c r="E1360" s="82">
        <v>1</v>
      </c>
      <c r="F1360" s="82">
        <v>1.71</v>
      </c>
      <c r="G1360" s="82">
        <v>73.5</v>
      </c>
      <c r="H1360" s="56">
        <v>1</v>
      </c>
      <c r="I1360" s="56">
        <v>2</v>
      </c>
      <c r="J1360" s="56">
        <f>VLOOKUP(I1360,'Stratification Schemes'!$J$2:$L$3,2,TRUE)</f>
        <v>9.59</v>
      </c>
      <c r="K1360" s="56">
        <f>VLOOKUP(I1360,'Stratification Schemes'!$J$2:$L$3,3,TRUE)</f>
        <v>10.42</v>
      </c>
      <c r="L1360" s="56">
        <f t="shared" si="108"/>
        <v>2</v>
      </c>
      <c r="M1360" s="56" t="s">
        <v>44</v>
      </c>
    </row>
    <row r="1361" spans="1:13" x14ac:dyDescent="0.25">
      <c r="A1361" s="85">
        <v>41163</v>
      </c>
      <c r="B1361" s="1">
        <v>0.21229166666666666</v>
      </c>
      <c r="C1361" s="92">
        <v>41163.212291666663</v>
      </c>
      <c r="D1361" s="82" t="s">
        <v>16</v>
      </c>
      <c r="E1361" s="82">
        <v>1</v>
      </c>
      <c r="F1361" s="82">
        <v>2.98</v>
      </c>
      <c r="G1361" s="82">
        <v>73.099999999999994</v>
      </c>
      <c r="H1361" s="56">
        <v>1</v>
      </c>
      <c r="I1361" s="56">
        <v>2</v>
      </c>
      <c r="J1361" s="56">
        <f>VLOOKUP(I1361,'Stratification Schemes'!$J$2:$L$3,2,TRUE)</f>
        <v>9.59</v>
      </c>
      <c r="K1361" s="56">
        <f>VLOOKUP(I1361,'Stratification Schemes'!$J$2:$L$3,3,TRUE)</f>
        <v>10.42</v>
      </c>
      <c r="L1361" s="56">
        <f t="shared" si="108"/>
        <v>2</v>
      </c>
      <c r="M1361" s="56" t="s">
        <v>44</v>
      </c>
    </row>
    <row r="1362" spans="1:13" x14ac:dyDescent="0.25">
      <c r="A1362" s="85">
        <v>41163</v>
      </c>
      <c r="B1362" s="1">
        <v>0.27414351851851854</v>
      </c>
      <c r="C1362" s="92">
        <v>41163.274143518516</v>
      </c>
      <c r="D1362" s="82" t="s">
        <v>16</v>
      </c>
      <c r="E1362" s="82">
        <v>1</v>
      </c>
      <c r="F1362" s="82">
        <v>1.7</v>
      </c>
      <c r="G1362" s="82">
        <v>83.4</v>
      </c>
      <c r="H1362" s="56">
        <v>1</v>
      </c>
      <c r="I1362" s="56">
        <v>2</v>
      </c>
      <c r="J1362" s="56">
        <f>VLOOKUP(I1362,'Stratification Schemes'!$J$2:$L$3,2,TRUE)</f>
        <v>9.59</v>
      </c>
      <c r="K1362" s="56">
        <f>VLOOKUP(I1362,'Stratification Schemes'!$J$2:$L$3,3,TRUE)</f>
        <v>10.42</v>
      </c>
      <c r="L1362" s="56">
        <f t="shared" si="108"/>
        <v>2</v>
      </c>
      <c r="M1362" s="56" t="s">
        <v>44</v>
      </c>
    </row>
    <row r="1363" spans="1:13" x14ac:dyDescent="0.25">
      <c r="A1363" s="85">
        <v>41165</v>
      </c>
      <c r="B1363" s="1">
        <v>0.15503472222222223</v>
      </c>
      <c r="C1363" s="92">
        <v>41165.155034722222</v>
      </c>
      <c r="D1363" s="82" t="s">
        <v>16</v>
      </c>
      <c r="E1363" s="82">
        <v>1</v>
      </c>
      <c r="F1363" s="82">
        <v>1.77</v>
      </c>
      <c r="G1363" s="82">
        <v>75.599999999999994</v>
      </c>
      <c r="H1363" s="56">
        <v>1</v>
      </c>
      <c r="I1363" s="56">
        <v>2</v>
      </c>
      <c r="J1363" s="56">
        <f>VLOOKUP(I1363,'Stratification Schemes'!$J$2:$L$3,2,TRUE)</f>
        <v>9.59</v>
      </c>
      <c r="K1363" s="56">
        <f>VLOOKUP(I1363,'Stratification Schemes'!$J$2:$L$3,3,TRUE)</f>
        <v>10.42</v>
      </c>
      <c r="L1363" s="56">
        <f t="shared" ref="L1363:L1365" si="109">IF(AND(F1363&gt;J1363,F1363&lt;K1363),1*E1363,2*E1363)</f>
        <v>2</v>
      </c>
      <c r="M1363" s="56" t="s">
        <v>44</v>
      </c>
    </row>
    <row r="1364" spans="1:13" x14ac:dyDescent="0.25">
      <c r="A1364" s="85">
        <v>41165</v>
      </c>
      <c r="B1364" s="1">
        <v>0.27281250000000001</v>
      </c>
      <c r="C1364" s="92">
        <v>41165.272812499999</v>
      </c>
      <c r="D1364" s="82" t="s">
        <v>16</v>
      </c>
      <c r="E1364" s="82">
        <v>1</v>
      </c>
      <c r="F1364" s="82">
        <v>1.65</v>
      </c>
      <c r="G1364" s="82">
        <v>77.3</v>
      </c>
      <c r="H1364" s="56">
        <v>1</v>
      </c>
      <c r="I1364" s="56">
        <v>2</v>
      </c>
      <c r="J1364" s="56">
        <f>VLOOKUP(I1364,'Stratification Schemes'!$J$2:$L$3,2,TRUE)</f>
        <v>9.59</v>
      </c>
      <c r="K1364" s="56">
        <f>VLOOKUP(I1364,'Stratification Schemes'!$J$2:$L$3,3,TRUE)</f>
        <v>10.42</v>
      </c>
      <c r="L1364" s="56">
        <f t="shared" si="109"/>
        <v>2</v>
      </c>
      <c r="M1364" s="56" t="s">
        <v>44</v>
      </c>
    </row>
    <row r="1365" spans="1:13" x14ac:dyDescent="0.25">
      <c r="A1365" s="85">
        <v>41165</v>
      </c>
      <c r="B1365" s="1">
        <v>0.40429398148148149</v>
      </c>
      <c r="C1365" s="92">
        <v>41165.404293981483</v>
      </c>
      <c r="D1365" s="82" t="s">
        <v>16</v>
      </c>
      <c r="E1365" s="82">
        <v>1</v>
      </c>
      <c r="F1365" s="82">
        <v>1.8</v>
      </c>
      <c r="G1365" s="82">
        <v>80.599999999999994</v>
      </c>
      <c r="H1365" s="56">
        <v>1</v>
      </c>
      <c r="I1365" s="56">
        <v>2</v>
      </c>
      <c r="J1365" s="56">
        <f>VLOOKUP(I1365,'Stratification Schemes'!$J$2:$L$3,2,TRUE)</f>
        <v>9.59</v>
      </c>
      <c r="K1365" s="56">
        <f>VLOOKUP(I1365,'Stratification Schemes'!$J$2:$L$3,3,TRUE)</f>
        <v>10.42</v>
      </c>
      <c r="L1365" s="56">
        <f t="shared" si="109"/>
        <v>2</v>
      </c>
      <c r="M1365" s="56" t="s">
        <v>44</v>
      </c>
    </row>
    <row r="1366" spans="1:13" x14ac:dyDescent="0.25">
      <c r="A1366" s="85">
        <v>41166</v>
      </c>
      <c r="B1366" s="1">
        <v>0.56841435185185185</v>
      </c>
      <c r="C1366" s="92">
        <v>41166.568414351852</v>
      </c>
      <c r="D1366" s="82" t="s">
        <v>16</v>
      </c>
      <c r="E1366" s="82">
        <v>1</v>
      </c>
      <c r="F1366" s="82">
        <v>3.73</v>
      </c>
      <c r="G1366" s="82">
        <v>42.9</v>
      </c>
      <c r="H1366" s="56">
        <v>1</v>
      </c>
      <c r="I1366" s="56">
        <v>2</v>
      </c>
      <c r="J1366" s="56">
        <f>VLOOKUP(I1366,'Stratification Schemes'!$J$2:$L$3,2,TRUE)</f>
        <v>9.59</v>
      </c>
      <c r="K1366" s="56">
        <f>VLOOKUP(I1366,'Stratification Schemes'!$J$2:$L$3,3,TRUE)</f>
        <v>10.42</v>
      </c>
      <c r="L1366" s="56">
        <f t="shared" ref="L1366:L1367" si="110">IF(AND(F1366&gt;J1366,F1366&lt;K1366),1*E1366,2*E1366)</f>
        <v>2</v>
      </c>
      <c r="M1366" s="56" t="s">
        <v>44</v>
      </c>
    </row>
    <row r="1367" spans="1:13" x14ac:dyDescent="0.25">
      <c r="A1367" s="85">
        <v>41166</v>
      </c>
      <c r="B1367" s="1">
        <v>0.92614583333333333</v>
      </c>
      <c r="C1367" s="92">
        <v>41166.926145833335</v>
      </c>
      <c r="D1367" s="82" t="s">
        <v>16</v>
      </c>
      <c r="E1367" s="82">
        <v>1</v>
      </c>
      <c r="F1367" s="82">
        <v>1.58</v>
      </c>
      <c r="G1367" s="82">
        <v>64.2</v>
      </c>
      <c r="H1367" s="56">
        <v>1</v>
      </c>
      <c r="I1367" s="56">
        <v>2</v>
      </c>
      <c r="J1367" s="56">
        <f>VLOOKUP(I1367,'Stratification Schemes'!$J$2:$L$3,2,TRUE)</f>
        <v>9.59</v>
      </c>
      <c r="K1367" s="56">
        <f>VLOOKUP(I1367,'Stratification Schemes'!$J$2:$L$3,3,TRUE)</f>
        <v>10.42</v>
      </c>
      <c r="L1367" s="56">
        <f t="shared" si="110"/>
        <v>2</v>
      </c>
      <c r="M1367" s="56" t="s">
        <v>44</v>
      </c>
    </row>
    <row r="1369" spans="1:13" x14ac:dyDescent="0.25">
      <c r="C1369" s="93"/>
    </row>
    <row r="1370" spans="1:13" x14ac:dyDescent="0.25">
      <c r="B1370" s="50"/>
    </row>
    <row r="1371" spans="1:13" x14ac:dyDescent="0.25">
      <c r="B1371" s="50"/>
    </row>
    <row r="1374" spans="1:13" x14ac:dyDescent="0.25">
      <c r="C1374" s="93"/>
    </row>
    <row r="1375" spans="1:13" x14ac:dyDescent="0.25">
      <c r="B1375" s="50"/>
    </row>
    <row r="1376" spans="1:13" x14ac:dyDescent="0.25">
      <c r="B1376" s="50"/>
    </row>
    <row r="1379" spans="2:3" x14ac:dyDescent="0.25">
      <c r="C1379" s="93"/>
    </row>
    <row r="1380" spans="2:3" x14ac:dyDescent="0.25">
      <c r="B1380" s="50"/>
    </row>
    <row r="1381" spans="2:3" x14ac:dyDescent="0.25">
      <c r="B1381" s="50"/>
    </row>
    <row r="1384" spans="2:3" x14ac:dyDescent="0.25">
      <c r="C1384" s="93"/>
    </row>
    <row r="1385" spans="2:3" x14ac:dyDescent="0.25">
      <c r="B1385" s="50"/>
    </row>
    <row r="1386" spans="2:3" x14ac:dyDescent="0.25">
      <c r="B1386" s="50"/>
    </row>
    <row r="1389" spans="2:3" x14ac:dyDescent="0.25">
      <c r="C1389" s="93"/>
    </row>
    <row r="1390" spans="2:3" x14ac:dyDescent="0.25">
      <c r="B1390" s="50"/>
    </row>
    <row r="1391" spans="2:3" x14ac:dyDescent="0.25">
      <c r="B1391" s="50"/>
    </row>
    <row r="1394" spans="2:3" x14ac:dyDescent="0.25">
      <c r="C1394" s="93"/>
    </row>
    <row r="1395" spans="2:3" x14ac:dyDescent="0.25">
      <c r="B1395" s="50"/>
    </row>
    <row r="1396" spans="2:3" x14ac:dyDescent="0.25">
      <c r="B1396" s="50"/>
    </row>
    <row r="1399" spans="2:3" x14ac:dyDescent="0.25">
      <c r="C1399" s="93"/>
    </row>
    <row r="1400" spans="2:3" x14ac:dyDescent="0.25">
      <c r="B1400" s="50"/>
    </row>
    <row r="1401" spans="2:3" x14ac:dyDescent="0.25">
      <c r="B1401" s="50"/>
    </row>
    <row r="1404" spans="2:3" x14ac:dyDescent="0.25">
      <c r="C1404" s="93"/>
    </row>
    <row r="1405" spans="2:3" x14ac:dyDescent="0.25">
      <c r="B1405" s="50"/>
    </row>
    <row r="1406" spans="2:3" x14ac:dyDescent="0.25">
      <c r="B1406" s="50"/>
    </row>
    <row r="1409" spans="2:3" x14ac:dyDescent="0.25">
      <c r="C1409" s="93"/>
    </row>
    <row r="1410" spans="2:3" x14ac:dyDescent="0.25">
      <c r="B1410" s="50"/>
    </row>
    <row r="1411" spans="2:3" x14ac:dyDescent="0.25">
      <c r="B1411" s="50"/>
    </row>
    <row r="1414" spans="2:3" x14ac:dyDescent="0.25">
      <c r="C1414" s="93"/>
    </row>
    <row r="1415" spans="2:3" x14ac:dyDescent="0.25">
      <c r="B1415" s="50"/>
    </row>
    <row r="1416" spans="2:3" x14ac:dyDescent="0.25">
      <c r="B1416" s="50"/>
    </row>
    <row r="1419" spans="2:3" x14ac:dyDescent="0.25">
      <c r="C1419" s="93"/>
    </row>
    <row r="1420" spans="2:3" x14ac:dyDescent="0.25">
      <c r="B1420" s="50"/>
    </row>
    <row r="1421" spans="2:3" x14ac:dyDescent="0.25">
      <c r="B1421" s="50"/>
    </row>
    <row r="1424" spans="2:3" x14ac:dyDescent="0.25">
      <c r="C1424" s="93"/>
    </row>
    <row r="1425" spans="2:3" x14ac:dyDescent="0.25">
      <c r="B1425" s="50"/>
    </row>
    <row r="1426" spans="2:3" x14ac:dyDescent="0.25">
      <c r="B1426" s="50"/>
    </row>
    <row r="1429" spans="2:3" x14ac:dyDescent="0.25">
      <c r="C1429" s="93"/>
    </row>
    <row r="1430" spans="2:3" x14ac:dyDescent="0.25">
      <c r="B1430" s="50"/>
    </row>
    <row r="1431" spans="2:3" x14ac:dyDescent="0.25">
      <c r="B1431" s="50"/>
    </row>
    <row r="1434" spans="2:3" x14ac:dyDescent="0.25">
      <c r="C1434" s="93"/>
    </row>
    <row r="1435" spans="2:3" x14ac:dyDescent="0.25">
      <c r="B1435" s="50"/>
    </row>
    <row r="1436" spans="2:3" x14ac:dyDescent="0.25">
      <c r="B1436" s="50"/>
    </row>
    <row r="1439" spans="2:3" x14ac:dyDescent="0.25">
      <c r="C1439" s="93"/>
    </row>
    <row r="1440" spans="2:3" x14ac:dyDescent="0.25">
      <c r="B1440" s="50"/>
    </row>
    <row r="1441" spans="2:3" x14ac:dyDescent="0.25">
      <c r="B1441" s="50"/>
    </row>
    <row r="1444" spans="2:3" x14ac:dyDescent="0.25">
      <c r="C1444" s="93"/>
    </row>
    <row r="1445" spans="2:3" x14ac:dyDescent="0.25">
      <c r="B1445" s="50"/>
    </row>
    <row r="1446" spans="2:3" x14ac:dyDescent="0.25">
      <c r="B1446" s="50"/>
    </row>
    <row r="1449" spans="2:3" x14ac:dyDescent="0.25">
      <c r="C1449" s="93"/>
    </row>
    <row r="1450" spans="2:3" x14ac:dyDescent="0.25">
      <c r="B1450" s="50"/>
    </row>
    <row r="1451" spans="2:3" x14ac:dyDescent="0.25">
      <c r="B1451" s="50"/>
    </row>
    <row r="1454" spans="2:3" x14ac:dyDescent="0.25">
      <c r="C1454" s="93"/>
    </row>
    <row r="1455" spans="2:3" x14ac:dyDescent="0.25">
      <c r="B1455" s="50"/>
    </row>
    <row r="1456" spans="2:3" x14ac:dyDescent="0.25">
      <c r="B1456" s="50"/>
    </row>
    <row r="1459" spans="2:3" x14ac:dyDescent="0.25">
      <c r="C1459" s="93"/>
    </row>
    <row r="1460" spans="2:3" x14ac:dyDescent="0.25">
      <c r="B1460" s="50"/>
    </row>
    <row r="1461" spans="2:3" x14ac:dyDescent="0.25">
      <c r="B1461" s="50"/>
    </row>
    <row r="1464" spans="2:3" x14ac:dyDescent="0.25">
      <c r="C1464" s="93"/>
    </row>
    <row r="1465" spans="2:3" x14ac:dyDescent="0.25">
      <c r="B1465" s="50"/>
    </row>
    <row r="1466" spans="2:3" x14ac:dyDescent="0.25">
      <c r="B1466" s="50"/>
    </row>
    <row r="1469" spans="2:3" x14ac:dyDescent="0.25">
      <c r="C1469" s="93"/>
    </row>
    <row r="1470" spans="2:3" x14ac:dyDescent="0.25">
      <c r="B1470" s="50"/>
    </row>
    <row r="1471" spans="2:3" x14ac:dyDescent="0.25">
      <c r="B1471" s="50"/>
    </row>
    <row r="1474" spans="2:3" x14ac:dyDescent="0.25">
      <c r="C1474" s="93"/>
    </row>
    <row r="1475" spans="2:3" x14ac:dyDescent="0.25">
      <c r="B1475" s="50"/>
    </row>
    <row r="1476" spans="2:3" x14ac:dyDescent="0.25">
      <c r="B1476" s="50"/>
    </row>
    <row r="1479" spans="2:3" x14ac:dyDescent="0.25">
      <c r="C1479" s="93"/>
    </row>
    <row r="1480" spans="2:3" x14ac:dyDescent="0.25">
      <c r="B1480" s="50"/>
    </row>
    <row r="1481" spans="2:3" x14ac:dyDescent="0.25">
      <c r="B1481" s="50"/>
    </row>
    <row r="1484" spans="2:3" x14ac:dyDescent="0.25">
      <c r="C1484" s="93"/>
    </row>
    <row r="1485" spans="2:3" x14ac:dyDescent="0.25">
      <c r="B1485" s="50"/>
    </row>
    <row r="1486" spans="2:3" x14ac:dyDescent="0.25">
      <c r="B1486" s="50"/>
    </row>
    <row r="1489" spans="2:3" x14ac:dyDescent="0.25">
      <c r="C1489" s="93"/>
    </row>
    <row r="1490" spans="2:3" x14ac:dyDescent="0.25">
      <c r="B1490" s="50"/>
    </row>
    <row r="1491" spans="2:3" x14ac:dyDescent="0.25">
      <c r="B1491" s="50"/>
    </row>
    <row r="1494" spans="2:3" x14ac:dyDescent="0.25">
      <c r="C1494" s="93"/>
    </row>
    <row r="1495" spans="2:3" x14ac:dyDescent="0.25">
      <c r="B1495" s="50"/>
    </row>
    <row r="1496" spans="2:3" x14ac:dyDescent="0.25">
      <c r="B1496" s="50"/>
    </row>
    <row r="1499" spans="2:3" x14ac:dyDescent="0.25">
      <c r="C1499" s="93"/>
    </row>
    <row r="1500" spans="2:3" x14ac:dyDescent="0.25">
      <c r="B1500" s="50"/>
    </row>
    <row r="1501" spans="2:3" x14ac:dyDescent="0.25">
      <c r="B1501" s="50"/>
    </row>
    <row r="1504" spans="2:3" x14ac:dyDescent="0.25">
      <c r="C1504" s="93"/>
    </row>
    <row r="1505" spans="2:3" x14ac:dyDescent="0.25">
      <c r="B1505" s="50"/>
    </row>
    <row r="1506" spans="2:3" x14ac:dyDescent="0.25">
      <c r="B1506" s="50"/>
    </row>
    <row r="1509" spans="2:3" x14ac:dyDescent="0.25">
      <c r="C1509" s="93"/>
    </row>
    <row r="1510" spans="2:3" x14ac:dyDescent="0.25">
      <c r="B1510" s="50"/>
    </row>
    <row r="1511" spans="2:3" x14ac:dyDescent="0.25">
      <c r="B1511" s="50"/>
    </row>
    <row r="1514" spans="2:3" x14ac:dyDescent="0.25">
      <c r="C1514" s="93"/>
    </row>
    <row r="1515" spans="2:3" x14ac:dyDescent="0.25">
      <c r="B1515" s="50"/>
    </row>
    <row r="1516" spans="2:3" x14ac:dyDescent="0.25">
      <c r="B1516" s="50"/>
    </row>
    <row r="1519" spans="2:3" x14ac:dyDescent="0.25">
      <c r="C1519" s="93"/>
    </row>
    <row r="1520" spans="2:3" x14ac:dyDescent="0.25">
      <c r="B1520" s="50"/>
    </row>
    <row r="1521" spans="2:3" x14ac:dyDescent="0.25">
      <c r="B1521" s="50"/>
    </row>
    <row r="1524" spans="2:3" x14ac:dyDescent="0.25">
      <c r="C1524" s="93"/>
    </row>
    <row r="1525" spans="2:3" x14ac:dyDescent="0.25">
      <c r="B1525" s="50"/>
    </row>
    <row r="1526" spans="2:3" x14ac:dyDescent="0.25">
      <c r="B1526" s="50"/>
    </row>
  </sheetData>
  <sortState ref="A2:Q216">
    <sortCondition ref="C2:C216"/>
    <sortCondition ref="A2:A216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3"/>
  <sheetViews>
    <sheetView workbookViewId="0">
      <selection activeCell="F93" sqref="A2:F93"/>
    </sheetView>
  </sheetViews>
  <sheetFormatPr defaultRowHeight="15" x14ac:dyDescent="0.25"/>
  <cols>
    <col min="1" max="1" width="9.7109375" style="53" bestFit="1" customWidth="1"/>
    <col min="2" max="2" width="9.140625" style="83"/>
    <col min="3" max="3" width="19.5703125" style="53" bestFit="1" customWidth="1"/>
    <col min="4" max="5" width="9.140625" style="53"/>
    <col min="6" max="6" width="9.140625" style="58"/>
    <col min="7" max="7" width="11.42578125" style="83" bestFit="1" customWidth="1"/>
    <col min="8" max="8" width="9.140625" style="53"/>
    <col min="9" max="9" width="20.140625" style="53" bestFit="1" customWidth="1"/>
    <col min="10" max="10" width="14.28515625" style="53" bestFit="1" customWidth="1"/>
    <col min="11" max="11" width="13.42578125" style="53" bestFit="1" customWidth="1"/>
    <col min="12" max="12" width="15.5703125" style="53" bestFit="1" customWidth="1"/>
    <col min="13" max="13" width="10.7109375" style="53" customWidth="1"/>
    <col min="14" max="16384" width="9.140625" style="53"/>
  </cols>
  <sheetData>
    <row r="1" spans="1:13" x14ac:dyDescent="0.25">
      <c r="A1" s="7" t="s">
        <v>1</v>
      </c>
      <c r="B1" s="7" t="s">
        <v>2</v>
      </c>
      <c r="C1" s="44" t="s">
        <v>17</v>
      </c>
      <c r="D1" s="7" t="s">
        <v>3</v>
      </c>
      <c r="E1" s="34" t="s">
        <v>22</v>
      </c>
      <c r="F1" s="8" t="s">
        <v>18</v>
      </c>
      <c r="G1" s="7" t="s">
        <v>19</v>
      </c>
      <c r="H1" s="6" t="s">
        <v>0</v>
      </c>
      <c r="I1" s="6" t="s">
        <v>37</v>
      </c>
      <c r="J1" s="6" t="s">
        <v>9</v>
      </c>
      <c r="K1" s="6" t="s">
        <v>8</v>
      </c>
      <c r="L1" s="6" t="s">
        <v>20</v>
      </c>
      <c r="M1" s="15" t="s">
        <v>33</v>
      </c>
    </row>
    <row r="2" spans="1:13" x14ac:dyDescent="0.25">
      <c r="A2" s="14">
        <v>41046</v>
      </c>
      <c r="B2" s="13">
        <v>0.20371527777777776</v>
      </c>
      <c r="C2" s="45">
        <f t="shared" ref="C2:C33" si="0">A2+B2</f>
        <v>41046.203715277778</v>
      </c>
      <c r="D2" s="53" t="s">
        <v>16</v>
      </c>
      <c r="E2" s="53">
        <f>IF(D2="Up", 1, -2)</f>
        <v>1</v>
      </c>
      <c r="F2" s="83">
        <v>9.6300000000000008</v>
      </c>
      <c r="G2" s="83">
        <v>39.299999999999997</v>
      </c>
      <c r="H2" s="53">
        <v>2</v>
      </c>
      <c r="I2" s="53">
        <v>1</v>
      </c>
      <c r="J2" s="53">
        <f>VLOOKUP(I2,'Stratification Schemes'!$J$2:$L$3,2,TRUE)</f>
        <v>3.33</v>
      </c>
      <c r="K2" s="53">
        <f>VLOOKUP(I2,'Stratification Schemes'!$J$2:$L$3,3,TRUE)</f>
        <v>10.42</v>
      </c>
      <c r="L2" s="53">
        <f>IF(AND(F2&gt;J2,F2&lt;K2),1*E2,2*E2)</f>
        <v>1</v>
      </c>
      <c r="M2" s="53" t="s">
        <v>34</v>
      </c>
    </row>
    <row r="3" spans="1:13" x14ac:dyDescent="0.25">
      <c r="A3" s="14">
        <v>41049</v>
      </c>
      <c r="B3" s="13">
        <v>0.49299768518518516</v>
      </c>
      <c r="C3" s="45">
        <f t="shared" si="0"/>
        <v>41049.492997685185</v>
      </c>
      <c r="D3" s="53" t="s">
        <v>16</v>
      </c>
      <c r="E3" s="53">
        <f t="shared" ref="E3:E66" si="1">IF(D3="Up", 1, -2)</f>
        <v>1</v>
      </c>
      <c r="F3" s="83">
        <v>7.05</v>
      </c>
      <c r="G3" s="83">
        <v>34.6</v>
      </c>
      <c r="H3" s="53">
        <v>2</v>
      </c>
      <c r="I3" s="53">
        <v>1</v>
      </c>
      <c r="J3" s="53">
        <f>VLOOKUP(I3,'Stratification Schemes'!$J$2:$L$3,2,TRUE)</f>
        <v>3.33</v>
      </c>
      <c r="K3" s="53">
        <f>VLOOKUP(I3,'Stratification Schemes'!$J$2:$L$3,3,TRUE)</f>
        <v>10.42</v>
      </c>
      <c r="L3" s="53">
        <f t="shared" ref="L3:L63" si="2">IF(AND(F3&gt;J3,F3&lt;K3),1*E3,2*E3)</f>
        <v>1</v>
      </c>
      <c r="M3" s="53" t="s">
        <v>34</v>
      </c>
    </row>
    <row r="4" spans="1:13" x14ac:dyDescent="0.25">
      <c r="A4" s="14">
        <v>41051</v>
      </c>
      <c r="B4" s="13">
        <v>9.4745370370370383E-2</v>
      </c>
      <c r="C4" s="45">
        <f t="shared" si="0"/>
        <v>41051.09474537037</v>
      </c>
      <c r="D4" s="53" t="s">
        <v>16</v>
      </c>
      <c r="E4" s="53">
        <f t="shared" si="1"/>
        <v>1</v>
      </c>
      <c r="F4" s="83">
        <v>5.63</v>
      </c>
      <c r="G4" s="83">
        <v>87.3</v>
      </c>
      <c r="H4" s="53">
        <v>2</v>
      </c>
      <c r="I4" s="53">
        <v>1</v>
      </c>
      <c r="J4" s="53">
        <f>VLOOKUP(I4,'Stratification Schemes'!$J$2:$L$3,2,TRUE)</f>
        <v>3.33</v>
      </c>
      <c r="K4" s="53">
        <f>VLOOKUP(I4,'Stratification Schemes'!$J$2:$L$3,3,TRUE)</f>
        <v>10.42</v>
      </c>
      <c r="L4" s="53">
        <f t="shared" si="2"/>
        <v>1</v>
      </c>
      <c r="M4" s="53" t="s">
        <v>34</v>
      </c>
    </row>
    <row r="5" spans="1:13" x14ac:dyDescent="0.25">
      <c r="A5" s="14">
        <v>41055</v>
      </c>
      <c r="B5" s="13">
        <v>0.12430555555555556</v>
      </c>
      <c r="C5" s="45">
        <f t="shared" si="0"/>
        <v>41055.124305555553</v>
      </c>
      <c r="D5" s="53" t="s">
        <v>16</v>
      </c>
      <c r="E5" s="53">
        <f t="shared" si="1"/>
        <v>1</v>
      </c>
      <c r="F5" s="83">
        <v>15.91</v>
      </c>
      <c r="G5" s="83">
        <v>75.2</v>
      </c>
      <c r="H5" s="53">
        <v>2</v>
      </c>
      <c r="I5" s="53">
        <v>2</v>
      </c>
      <c r="J5" s="53">
        <f>VLOOKUP(I5,'Stratification Schemes'!$J$2:$L$3,2,TRUE)</f>
        <v>9.59</v>
      </c>
      <c r="K5" s="53">
        <f>VLOOKUP(I5,'Stratification Schemes'!$J$2:$L$3,3,TRUE)</f>
        <v>10.42</v>
      </c>
      <c r="L5" s="53">
        <f t="shared" si="2"/>
        <v>2</v>
      </c>
      <c r="M5" s="53" t="s">
        <v>34</v>
      </c>
    </row>
    <row r="6" spans="1:13" x14ac:dyDescent="0.25">
      <c r="A6" s="14">
        <v>41057</v>
      </c>
      <c r="B6" s="13">
        <v>0.12472222222222222</v>
      </c>
      <c r="C6" s="45">
        <f t="shared" si="0"/>
        <v>41057.124722222223</v>
      </c>
      <c r="D6" s="53" t="s">
        <v>16</v>
      </c>
      <c r="E6" s="53">
        <f t="shared" si="1"/>
        <v>1</v>
      </c>
      <c r="F6" s="83">
        <v>9.93</v>
      </c>
      <c r="G6" s="83">
        <v>64.7</v>
      </c>
      <c r="H6" s="53">
        <v>2</v>
      </c>
      <c r="I6" s="53">
        <v>2</v>
      </c>
      <c r="J6" s="53">
        <f>VLOOKUP(I6,'Stratification Schemes'!$J$2:$L$3,2,TRUE)</f>
        <v>9.59</v>
      </c>
      <c r="K6" s="53">
        <f>VLOOKUP(I6,'Stratification Schemes'!$J$2:$L$3,3,TRUE)</f>
        <v>10.42</v>
      </c>
      <c r="L6" s="53">
        <f t="shared" si="2"/>
        <v>1</v>
      </c>
      <c r="M6" s="53" t="s">
        <v>34</v>
      </c>
    </row>
    <row r="7" spans="1:13" x14ac:dyDescent="0.25">
      <c r="A7" s="14">
        <v>41059</v>
      </c>
      <c r="B7" s="13">
        <v>3.243055555555556E-2</v>
      </c>
      <c r="C7" s="45">
        <f t="shared" si="0"/>
        <v>41059.032430555555</v>
      </c>
      <c r="D7" s="53" t="s">
        <v>16</v>
      </c>
      <c r="E7" s="53">
        <f t="shared" si="1"/>
        <v>1</v>
      </c>
      <c r="F7" s="83">
        <v>14.49</v>
      </c>
      <c r="G7" s="83">
        <v>93.1</v>
      </c>
      <c r="H7" s="53">
        <v>2</v>
      </c>
      <c r="I7" s="53">
        <v>2</v>
      </c>
      <c r="J7" s="53">
        <f>VLOOKUP(I7,'Stratification Schemes'!$J$2:$L$3,2,TRUE)</f>
        <v>9.59</v>
      </c>
      <c r="K7" s="53">
        <f>VLOOKUP(I7,'Stratification Schemes'!$J$2:$L$3,3,TRUE)</f>
        <v>10.42</v>
      </c>
      <c r="L7" s="53">
        <f t="shared" si="2"/>
        <v>2</v>
      </c>
      <c r="M7" s="53" t="s">
        <v>34</v>
      </c>
    </row>
    <row r="8" spans="1:13" x14ac:dyDescent="0.25">
      <c r="A8" s="14">
        <v>41059</v>
      </c>
      <c r="B8" s="13">
        <v>0.11983796296296297</v>
      </c>
      <c r="C8" s="45">
        <f t="shared" si="0"/>
        <v>41059.119837962964</v>
      </c>
      <c r="D8" s="53" t="s">
        <v>16</v>
      </c>
      <c r="E8" s="53">
        <f t="shared" si="1"/>
        <v>1</v>
      </c>
      <c r="F8" s="83">
        <v>15.22</v>
      </c>
      <c r="G8" s="83">
        <v>80.400000000000006</v>
      </c>
      <c r="H8" s="53">
        <v>2</v>
      </c>
      <c r="I8" s="53">
        <v>2</v>
      </c>
      <c r="J8" s="53">
        <f>VLOOKUP(I8,'Stratification Schemes'!$J$2:$L$3,2,TRUE)</f>
        <v>9.59</v>
      </c>
      <c r="K8" s="53">
        <f>VLOOKUP(I8,'Stratification Schemes'!$J$2:$L$3,3,TRUE)</f>
        <v>10.42</v>
      </c>
      <c r="L8" s="53">
        <f t="shared" si="2"/>
        <v>2</v>
      </c>
      <c r="M8" s="53" t="s">
        <v>34</v>
      </c>
    </row>
    <row r="9" spans="1:13" x14ac:dyDescent="0.25">
      <c r="A9" s="14">
        <v>41059</v>
      </c>
      <c r="B9" s="13">
        <v>0.139375</v>
      </c>
      <c r="C9" s="45">
        <f t="shared" si="0"/>
        <v>41059.139374999999</v>
      </c>
      <c r="D9" s="53" t="s">
        <v>16</v>
      </c>
      <c r="E9" s="53">
        <f t="shared" si="1"/>
        <v>1</v>
      </c>
      <c r="F9" s="83">
        <v>14.42</v>
      </c>
      <c r="G9" s="83">
        <v>91.5</v>
      </c>
      <c r="H9" s="53">
        <v>2</v>
      </c>
      <c r="I9" s="53">
        <v>2</v>
      </c>
      <c r="J9" s="53">
        <f>VLOOKUP(I9,'Stratification Schemes'!$J$2:$L$3,2,TRUE)</f>
        <v>9.59</v>
      </c>
      <c r="K9" s="53">
        <f>VLOOKUP(I9,'Stratification Schemes'!$J$2:$L$3,3,TRUE)</f>
        <v>10.42</v>
      </c>
      <c r="L9" s="53">
        <f t="shared" si="2"/>
        <v>2</v>
      </c>
      <c r="M9" s="53" t="s">
        <v>34</v>
      </c>
    </row>
    <row r="10" spans="1:13" x14ac:dyDescent="0.25">
      <c r="A10" s="14">
        <v>41061</v>
      </c>
      <c r="B10" s="13">
        <v>0.14335648148148147</v>
      </c>
      <c r="C10" s="45">
        <f t="shared" si="0"/>
        <v>41061.14335648148</v>
      </c>
      <c r="D10" s="53" t="s">
        <v>16</v>
      </c>
      <c r="E10" s="53">
        <f t="shared" si="1"/>
        <v>1</v>
      </c>
      <c r="F10" s="83">
        <v>11.18</v>
      </c>
      <c r="G10" s="83">
        <v>102.2</v>
      </c>
      <c r="H10" s="53">
        <v>2</v>
      </c>
      <c r="I10" s="53">
        <v>2</v>
      </c>
      <c r="J10" s="53">
        <f>VLOOKUP(I10,'Stratification Schemes'!$J$2:$L$3,2,TRUE)</f>
        <v>9.59</v>
      </c>
      <c r="K10" s="53">
        <f>VLOOKUP(I10,'Stratification Schemes'!$J$2:$L$3,3,TRUE)</f>
        <v>10.42</v>
      </c>
      <c r="L10" s="53">
        <f t="shared" si="2"/>
        <v>2</v>
      </c>
      <c r="M10" s="53" t="s">
        <v>34</v>
      </c>
    </row>
    <row r="11" spans="1:13" x14ac:dyDescent="0.25">
      <c r="A11" s="14">
        <v>41062</v>
      </c>
      <c r="B11" s="13">
        <v>8.2442129629629629E-2</v>
      </c>
      <c r="C11" s="45">
        <f t="shared" si="0"/>
        <v>41062.082442129627</v>
      </c>
      <c r="D11" s="53" t="s">
        <v>16</v>
      </c>
      <c r="E11" s="53">
        <f t="shared" si="1"/>
        <v>1</v>
      </c>
      <c r="F11" s="83">
        <v>12.84</v>
      </c>
      <c r="G11" s="83">
        <v>126.8</v>
      </c>
      <c r="H11" s="53">
        <v>2</v>
      </c>
      <c r="I11" s="53">
        <v>2</v>
      </c>
      <c r="J11" s="53">
        <f>VLOOKUP(I11,'Stratification Schemes'!$J$2:$L$3,2,TRUE)</f>
        <v>9.59</v>
      </c>
      <c r="K11" s="53">
        <f>VLOOKUP(I11,'Stratification Schemes'!$J$2:$L$3,3,TRUE)</f>
        <v>10.42</v>
      </c>
      <c r="L11" s="53">
        <f t="shared" si="2"/>
        <v>2</v>
      </c>
      <c r="M11" s="53" t="s">
        <v>34</v>
      </c>
    </row>
    <row r="12" spans="1:13" x14ac:dyDescent="0.25">
      <c r="A12" s="14">
        <v>41062</v>
      </c>
      <c r="B12" s="13">
        <v>0.26086805555555553</v>
      </c>
      <c r="C12" s="45">
        <f t="shared" si="0"/>
        <v>41062.260868055557</v>
      </c>
      <c r="D12" s="53" t="s">
        <v>16</v>
      </c>
      <c r="E12" s="53">
        <f t="shared" si="1"/>
        <v>1</v>
      </c>
      <c r="F12" s="83">
        <v>10.3</v>
      </c>
      <c r="G12" s="83">
        <v>100.6</v>
      </c>
      <c r="H12" s="53">
        <v>2</v>
      </c>
      <c r="I12" s="53">
        <v>2</v>
      </c>
      <c r="J12" s="53">
        <f>VLOOKUP(I12,'Stratification Schemes'!$J$2:$L$3,2,TRUE)</f>
        <v>9.59</v>
      </c>
      <c r="K12" s="53">
        <f>VLOOKUP(I12,'Stratification Schemes'!$J$2:$L$3,3,TRUE)</f>
        <v>10.42</v>
      </c>
      <c r="L12" s="53">
        <f t="shared" si="2"/>
        <v>1</v>
      </c>
      <c r="M12" s="53" t="s">
        <v>34</v>
      </c>
    </row>
    <row r="13" spans="1:13" x14ac:dyDescent="0.25">
      <c r="A13" s="14">
        <v>41063</v>
      </c>
      <c r="B13" s="13">
        <v>6.0729166666666667E-2</v>
      </c>
      <c r="C13" s="45">
        <f t="shared" si="0"/>
        <v>41063.060729166667</v>
      </c>
      <c r="D13" s="53" t="s">
        <v>16</v>
      </c>
      <c r="E13" s="53">
        <f t="shared" si="1"/>
        <v>1</v>
      </c>
      <c r="F13" s="83">
        <v>15.38</v>
      </c>
      <c r="G13" s="83">
        <v>123.9</v>
      </c>
      <c r="H13" s="53">
        <v>2</v>
      </c>
      <c r="I13" s="53">
        <v>2</v>
      </c>
      <c r="J13" s="53">
        <f>VLOOKUP(I13,'Stratification Schemes'!$J$2:$L$3,2,TRUE)</f>
        <v>9.59</v>
      </c>
      <c r="K13" s="53">
        <f>VLOOKUP(I13,'Stratification Schemes'!$J$2:$L$3,3,TRUE)</f>
        <v>10.42</v>
      </c>
      <c r="L13" s="53">
        <f t="shared" si="2"/>
        <v>2</v>
      </c>
      <c r="M13" s="53" t="s">
        <v>34</v>
      </c>
    </row>
    <row r="14" spans="1:13" x14ac:dyDescent="0.25">
      <c r="A14" s="14">
        <v>41063</v>
      </c>
      <c r="B14" s="13">
        <v>7.8599537037037037E-2</v>
      </c>
      <c r="C14" s="45">
        <f t="shared" si="0"/>
        <v>41063.078599537039</v>
      </c>
      <c r="D14" s="53" t="s">
        <v>16</v>
      </c>
      <c r="E14" s="53">
        <f t="shared" si="1"/>
        <v>1</v>
      </c>
      <c r="F14" s="83">
        <v>13.03</v>
      </c>
      <c r="G14" s="83">
        <v>127.8</v>
      </c>
      <c r="H14" s="53">
        <v>2</v>
      </c>
      <c r="I14" s="53">
        <v>2</v>
      </c>
      <c r="J14" s="53">
        <f>VLOOKUP(I14,'Stratification Schemes'!$J$2:$L$3,2,TRUE)</f>
        <v>9.59</v>
      </c>
      <c r="K14" s="53">
        <f>VLOOKUP(I14,'Stratification Schemes'!$J$2:$L$3,3,TRUE)</f>
        <v>10.42</v>
      </c>
      <c r="L14" s="53">
        <f t="shared" si="2"/>
        <v>2</v>
      </c>
      <c r="M14" s="53" t="s">
        <v>34</v>
      </c>
    </row>
    <row r="15" spans="1:13" x14ac:dyDescent="0.25">
      <c r="A15" s="14">
        <v>41063</v>
      </c>
      <c r="B15" s="13">
        <v>0.16376157407407407</v>
      </c>
      <c r="C15" s="45">
        <f t="shared" si="0"/>
        <v>41063.163761574076</v>
      </c>
      <c r="D15" s="53" t="s">
        <v>16</v>
      </c>
      <c r="E15" s="53">
        <f t="shared" si="1"/>
        <v>1</v>
      </c>
      <c r="F15" s="83">
        <v>12.69</v>
      </c>
      <c r="G15" s="83">
        <v>109.2</v>
      </c>
      <c r="H15" s="53">
        <v>2</v>
      </c>
      <c r="I15" s="53">
        <v>2</v>
      </c>
      <c r="J15" s="53">
        <f>VLOOKUP(I15,'Stratification Schemes'!$J$2:$L$3,2,TRUE)</f>
        <v>9.59</v>
      </c>
      <c r="K15" s="53">
        <f>VLOOKUP(I15,'Stratification Schemes'!$J$2:$L$3,3,TRUE)</f>
        <v>10.42</v>
      </c>
      <c r="L15" s="53">
        <f t="shared" si="2"/>
        <v>2</v>
      </c>
      <c r="M15" s="53" t="s">
        <v>34</v>
      </c>
    </row>
    <row r="16" spans="1:13" x14ac:dyDescent="0.25">
      <c r="A16" s="14">
        <v>41063</v>
      </c>
      <c r="B16" s="13">
        <v>0.62427083333333333</v>
      </c>
      <c r="C16" s="45">
        <f t="shared" si="0"/>
        <v>41063.62427083333</v>
      </c>
      <c r="D16" s="53" t="s">
        <v>16</v>
      </c>
      <c r="E16" s="53">
        <f t="shared" si="1"/>
        <v>1</v>
      </c>
      <c r="F16" s="83">
        <v>12.99</v>
      </c>
      <c r="G16" s="83">
        <v>116.5</v>
      </c>
      <c r="H16" s="53">
        <v>2</v>
      </c>
      <c r="I16" s="53">
        <v>2</v>
      </c>
      <c r="J16" s="53">
        <f>VLOOKUP(I16,'Stratification Schemes'!$J$2:$L$3,2,TRUE)</f>
        <v>9.59</v>
      </c>
      <c r="K16" s="53">
        <f>VLOOKUP(I16,'Stratification Schemes'!$J$2:$L$3,3,TRUE)</f>
        <v>10.42</v>
      </c>
      <c r="L16" s="53">
        <f t="shared" si="2"/>
        <v>2</v>
      </c>
      <c r="M16" s="53" t="s">
        <v>34</v>
      </c>
    </row>
    <row r="17" spans="1:13" x14ac:dyDescent="0.25">
      <c r="A17" s="14">
        <v>41063</v>
      </c>
      <c r="B17" s="13">
        <v>0.64538194444444441</v>
      </c>
      <c r="C17" s="45">
        <f t="shared" si="0"/>
        <v>41063.645381944443</v>
      </c>
      <c r="D17" s="53" t="s">
        <v>16</v>
      </c>
      <c r="E17" s="53">
        <f t="shared" si="1"/>
        <v>1</v>
      </c>
      <c r="F17" s="83">
        <v>12.18</v>
      </c>
      <c r="G17" s="83">
        <v>117.3</v>
      </c>
      <c r="H17" s="53">
        <v>2</v>
      </c>
      <c r="I17" s="53">
        <v>2</v>
      </c>
      <c r="J17" s="53">
        <f>VLOOKUP(I17,'Stratification Schemes'!$J$2:$L$3,2,TRUE)</f>
        <v>9.59</v>
      </c>
      <c r="K17" s="53">
        <f>VLOOKUP(I17,'Stratification Schemes'!$J$2:$L$3,3,TRUE)</f>
        <v>10.42</v>
      </c>
      <c r="L17" s="53">
        <f t="shared" si="2"/>
        <v>2</v>
      </c>
      <c r="M17" s="53" t="s">
        <v>34</v>
      </c>
    </row>
    <row r="18" spans="1:13" x14ac:dyDescent="0.25">
      <c r="A18" s="14">
        <v>41063</v>
      </c>
      <c r="B18" s="13">
        <v>0.70222222222222219</v>
      </c>
      <c r="C18" s="45">
        <f t="shared" si="0"/>
        <v>41063.702222222222</v>
      </c>
      <c r="D18" s="53" t="s">
        <v>16</v>
      </c>
      <c r="E18" s="53">
        <f t="shared" si="1"/>
        <v>1</v>
      </c>
      <c r="F18" s="83">
        <v>10.220000000000001</v>
      </c>
      <c r="G18" s="83">
        <v>102.9</v>
      </c>
      <c r="H18" s="53">
        <v>2</v>
      </c>
      <c r="I18" s="53">
        <v>2</v>
      </c>
      <c r="J18" s="53">
        <f>VLOOKUP(I18,'Stratification Schemes'!$J$2:$L$3,2,TRUE)</f>
        <v>9.59</v>
      </c>
      <c r="K18" s="53">
        <f>VLOOKUP(I18,'Stratification Schemes'!$J$2:$L$3,3,TRUE)</f>
        <v>10.42</v>
      </c>
      <c r="L18" s="53">
        <f t="shared" si="2"/>
        <v>1</v>
      </c>
      <c r="M18" s="53" t="s">
        <v>34</v>
      </c>
    </row>
    <row r="19" spans="1:13" x14ac:dyDescent="0.25">
      <c r="A19" s="14">
        <v>41064</v>
      </c>
      <c r="B19" s="13">
        <v>0.12415509259259259</v>
      </c>
      <c r="C19" s="45">
        <f t="shared" si="0"/>
        <v>41064.124155092592</v>
      </c>
      <c r="D19" s="53" t="s">
        <v>16</v>
      </c>
      <c r="E19" s="53">
        <f t="shared" si="1"/>
        <v>1</v>
      </c>
      <c r="F19" s="83">
        <v>11.25</v>
      </c>
      <c r="G19" s="83">
        <v>128.30000000000001</v>
      </c>
      <c r="H19" s="53">
        <v>2</v>
      </c>
      <c r="I19" s="53">
        <v>2</v>
      </c>
      <c r="J19" s="53">
        <f>VLOOKUP(I19,'Stratification Schemes'!$J$2:$L$3,2,TRUE)</f>
        <v>9.59</v>
      </c>
      <c r="K19" s="53">
        <f>VLOOKUP(I19,'Stratification Schemes'!$J$2:$L$3,3,TRUE)</f>
        <v>10.42</v>
      </c>
      <c r="L19" s="53">
        <f t="shared" si="2"/>
        <v>2</v>
      </c>
      <c r="M19" s="53" t="s">
        <v>34</v>
      </c>
    </row>
    <row r="20" spans="1:13" x14ac:dyDescent="0.25">
      <c r="A20" s="14">
        <v>41064</v>
      </c>
      <c r="B20" s="13">
        <v>0.46879629629629632</v>
      </c>
      <c r="C20" s="45">
        <f t="shared" si="0"/>
        <v>41064.4687962963</v>
      </c>
      <c r="D20" s="53" t="s">
        <v>16</v>
      </c>
      <c r="E20" s="53">
        <f t="shared" si="1"/>
        <v>1</v>
      </c>
      <c r="F20" s="83">
        <v>10.79</v>
      </c>
      <c r="G20" s="83">
        <v>120.5</v>
      </c>
      <c r="H20" s="53">
        <v>2</v>
      </c>
      <c r="I20" s="53">
        <v>2</v>
      </c>
      <c r="J20" s="53">
        <f>VLOOKUP(I20,'Stratification Schemes'!$J$2:$L$3,2,TRUE)</f>
        <v>9.59</v>
      </c>
      <c r="K20" s="53">
        <f>VLOOKUP(I20,'Stratification Schemes'!$J$2:$L$3,3,TRUE)</f>
        <v>10.42</v>
      </c>
      <c r="L20" s="53">
        <f t="shared" si="2"/>
        <v>2</v>
      </c>
      <c r="M20" s="53" t="s">
        <v>34</v>
      </c>
    </row>
    <row r="21" spans="1:13" x14ac:dyDescent="0.25">
      <c r="A21" s="14">
        <v>41065</v>
      </c>
      <c r="B21" s="13">
        <v>6.1678240740740742E-2</v>
      </c>
      <c r="C21" s="45">
        <f t="shared" si="0"/>
        <v>41065.061678240738</v>
      </c>
      <c r="D21" s="53" t="s">
        <v>16</v>
      </c>
      <c r="E21" s="53">
        <f t="shared" si="1"/>
        <v>1</v>
      </c>
      <c r="F21" s="83">
        <v>10.33</v>
      </c>
      <c r="G21" s="83">
        <v>86.2</v>
      </c>
      <c r="H21" s="53">
        <v>2</v>
      </c>
      <c r="I21" s="53">
        <v>2</v>
      </c>
      <c r="J21" s="53">
        <f>VLOOKUP(I21,'Stratification Schemes'!$J$2:$L$3,2,TRUE)</f>
        <v>9.59</v>
      </c>
      <c r="K21" s="53">
        <f>VLOOKUP(I21,'Stratification Schemes'!$J$2:$L$3,3,TRUE)</f>
        <v>10.42</v>
      </c>
      <c r="L21" s="53">
        <f t="shared" si="2"/>
        <v>1</v>
      </c>
      <c r="M21" s="53" t="s">
        <v>34</v>
      </c>
    </row>
    <row r="22" spans="1:13" x14ac:dyDescent="0.25">
      <c r="A22" s="14">
        <v>41065</v>
      </c>
      <c r="B22" s="13">
        <v>0.5621180555555555</v>
      </c>
      <c r="C22" s="45">
        <f t="shared" si="0"/>
        <v>41065.562118055554</v>
      </c>
      <c r="D22" s="53" t="s">
        <v>16</v>
      </c>
      <c r="E22" s="53">
        <f t="shared" si="1"/>
        <v>1</v>
      </c>
      <c r="F22" s="83">
        <v>13.03</v>
      </c>
      <c r="G22" s="83">
        <v>115.2</v>
      </c>
      <c r="H22" s="53">
        <v>2</v>
      </c>
      <c r="I22" s="53">
        <v>2</v>
      </c>
      <c r="J22" s="53">
        <f>VLOOKUP(I22,'Stratification Schemes'!$J$2:$L$3,2,TRUE)</f>
        <v>9.59</v>
      </c>
      <c r="K22" s="53">
        <f>VLOOKUP(I22,'Stratification Schemes'!$J$2:$L$3,3,TRUE)</f>
        <v>10.42</v>
      </c>
      <c r="L22" s="53">
        <f t="shared" si="2"/>
        <v>2</v>
      </c>
      <c r="M22" s="53" t="s">
        <v>34</v>
      </c>
    </row>
    <row r="23" spans="1:13" x14ac:dyDescent="0.25">
      <c r="A23" s="14">
        <v>41065</v>
      </c>
      <c r="B23" s="13">
        <v>0.74651620370370375</v>
      </c>
      <c r="C23" s="45">
        <f t="shared" si="0"/>
        <v>41065.746516203704</v>
      </c>
      <c r="D23" s="53" t="s">
        <v>16</v>
      </c>
      <c r="E23" s="53">
        <f t="shared" si="1"/>
        <v>1</v>
      </c>
      <c r="F23" s="83">
        <v>14.74</v>
      </c>
      <c r="G23" s="83">
        <v>105.7</v>
      </c>
      <c r="H23" s="53">
        <v>2</v>
      </c>
      <c r="I23" s="53">
        <v>2</v>
      </c>
      <c r="J23" s="53">
        <f>VLOOKUP(I23,'Stratification Schemes'!$J$2:$L$3,2,TRUE)</f>
        <v>9.59</v>
      </c>
      <c r="K23" s="53">
        <f>VLOOKUP(I23,'Stratification Schemes'!$J$2:$L$3,3,TRUE)</f>
        <v>10.42</v>
      </c>
      <c r="L23" s="53">
        <f t="shared" si="2"/>
        <v>2</v>
      </c>
      <c r="M23" s="53" t="s">
        <v>34</v>
      </c>
    </row>
    <row r="24" spans="1:13" x14ac:dyDescent="0.25">
      <c r="A24" s="14">
        <v>41065</v>
      </c>
      <c r="B24" s="13">
        <v>0.76194444444444442</v>
      </c>
      <c r="C24" s="45">
        <f t="shared" si="0"/>
        <v>41065.761944444443</v>
      </c>
      <c r="D24" s="53" t="s">
        <v>16</v>
      </c>
      <c r="E24" s="53">
        <f t="shared" si="1"/>
        <v>1</v>
      </c>
      <c r="F24" s="83">
        <v>12.58</v>
      </c>
      <c r="G24" s="83">
        <v>107.9</v>
      </c>
      <c r="H24" s="53">
        <v>2</v>
      </c>
      <c r="I24" s="53">
        <v>2</v>
      </c>
      <c r="J24" s="53">
        <f>VLOOKUP(I24,'Stratification Schemes'!$J$2:$L$3,2,TRUE)</f>
        <v>9.59</v>
      </c>
      <c r="K24" s="53">
        <f>VLOOKUP(I24,'Stratification Schemes'!$J$2:$L$3,3,TRUE)</f>
        <v>10.42</v>
      </c>
      <c r="L24" s="53">
        <f t="shared" si="2"/>
        <v>2</v>
      </c>
      <c r="M24" s="53" t="s">
        <v>34</v>
      </c>
    </row>
    <row r="25" spans="1:13" x14ac:dyDescent="0.25">
      <c r="A25" s="14">
        <v>41066</v>
      </c>
      <c r="B25" s="13">
        <v>5.4571759259259257E-2</v>
      </c>
      <c r="C25" s="45">
        <f t="shared" si="0"/>
        <v>41066.054571759261</v>
      </c>
      <c r="D25" s="53" t="s">
        <v>16</v>
      </c>
      <c r="E25" s="53">
        <f t="shared" si="1"/>
        <v>1</v>
      </c>
      <c r="F25" s="83">
        <v>10.6</v>
      </c>
      <c r="G25" s="83">
        <v>72.5</v>
      </c>
      <c r="H25" s="53">
        <v>2</v>
      </c>
      <c r="I25" s="53">
        <v>2</v>
      </c>
      <c r="J25" s="53">
        <f>VLOOKUP(I25,'Stratification Schemes'!$J$2:$L$3,2,TRUE)</f>
        <v>9.59</v>
      </c>
      <c r="K25" s="53">
        <f>VLOOKUP(I25,'Stratification Schemes'!$J$2:$L$3,3,TRUE)</f>
        <v>10.42</v>
      </c>
      <c r="L25" s="53">
        <f t="shared" si="2"/>
        <v>2</v>
      </c>
      <c r="M25" s="53" t="s">
        <v>34</v>
      </c>
    </row>
    <row r="26" spans="1:13" x14ac:dyDescent="0.25">
      <c r="A26" s="14">
        <v>41066</v>
      </c>
      <c r="B26" s="13">
        <v>0.13603009259259261</v>
      </c>
      <c r="C26" s="45">
        <f t="shared" si="0"/>
        <v>41066.136030092595</v>
      </c>
      <c r="D26" s="53" t="s">
        <v>16</v>
      </c>
      <c r="E26" s="53">
        <f t="shared" si="1"/>
        <v>1</v>
      </c>
      <c r="F26" s="83">
        <v>13.81</v>
      </c>
      <c r="G26" s="83">
        <v>90.1</v>
      </c>
      <c r="H26" s="53">
        <v>2</v>
      </c>
      <c r="I26" s="53">
        <v>2</v>
      </c>
      <c r="J26" s="53">
        <f>VLOOKUP(I26,'Stratification Schemes'!$J$2:$L$3,2,TRUE)</f>
        <v>9.59</v>
      </c>
      <c r="K26" s="53">
        <f>VLOOKUP(I26,'Stratification Schemes'!$J$2:$L$3,3,TRUE)</f>
        <v>10.42</v>
      </c>
      <c r="L26" s="53">
        <f t="shared" si="2"/>
        <v>2</v>
      </c>
      <c r="M26" s="53" t="s">
        <v>34</v>
      </c>
    </row>
    <row r="27" spans="1:13" x14ac:dyDescent="0.25">
      <c r="A27" s="14">
        <v>41066</v>
      </c>
      <c r="B27" s="13">
        <v>0.32839120370370373</v>
      </c>
      <c r="C27" s="45">
        <f t="shared" si="0"/>
        <v>41066.3283912037</v>
      </c>
      <c r="D27" s="53" t="s">
        <v>16</v>
      </c>
      <c r="E27" s="53">
        <f t="shared" si="1"/>
        <v>1</v>
      </c>
      <c r="F27" s="83">
        <v>11.45</v>
      </c>
      <c r="G27" s="83">
        <v>66.900000000000006</v>
      </c>
      <c r="H27" s="53">
        <v>2</v>
      </c>
      <c r="I27" s="53">
        <v>2</v>
      </c>
      <c r="J27" s="53">
        <f>VLOOKUP(I27,'Stratification Schemes'!$J$2:$L$3,2,TRUE)</f>
        <v>9.59</v>
      </c>
      <c r="K27" s="53">
        <f>VLOOKUP(I27,'Stratification Schemes'!$J$2:$L$3,3,TRUE)</f>
        <v>10.42</v>
      </c>
      <c r="L27" s="53">
        <f t="shared" si="2"/>
        <v>2</v>
      </c>
      <c r="M27" s="53" t="s">
        <v>34</v>
      </c>
    </row>
    <row r="28" spans="1:13" x14ac:dyDescent="0.25">
      <c r="A28" s="14">
        <v>41066</v>
      </c>
      <c r="B28" s="13">
        <v>0.35391203703703705</v>
      </c>
      <c r="C28" s="45">
        <f t="shared" si="0"/>
        <v>41066.353912037041</v>
      </c>
      <c r="D28" s="53" t="s">
        <v>16</v>
      </c>
      <c r="E28" s="53">
        <f t="shared" si="1"/>
        <v>1</v>
      </c>
      <c r="F28" s="83">
        <v>9.82</v>
      </c>
      <c r="G28" s="83">
        <v>65.099999999999994</v>
      </c>
      <c r="H28" s="53">
        <v>2</v>
      </c>
      <c r="I28" s="53">
        <v>2</v>
      </c>
      <c r="J28" s="53">
        <f>VLOOKUP(I28,'Stratification Schemes'!$J$2:$L$3,2,TRUE)</f>
        <v>9.59</v>
      </c>
      <c r="K28" s="53">
        <f>VLOOKUP(I28,'Stratification Schemes'!$J$2:$L$3,3,TRUE)</f>
        <v>10.42</v>
      </c>
      <c r="L28" s="53">
        <f t="shared" si="2"/>
        <v>1</v>
      </c>
      <c r="M28" s="53" t="s">
        <v>34</v>
      </c>
    </row>
    <row r="29" spans="1:13" x14ac:dyDescent="0.25">
      <c r="A29" s="14">
        <v>41066</v>
      </c>
      <c r="B29" s="13">
        <v>0.42936342592592597</v>
      </c>
      <c r="C29" s="45">
        <f t="shared" si="0"/>
        <v>41066.429363425923</v>
      </c>
      <c r="D29" s="53" t="s">
        <v>16</v>
      </c>
      <c r="E29" s="53">
        <f t="shared" si="1"/>
        <v>1</v>
      </c>
      <c r="F29" s="83">
        <v>14.63</v>
      </c>
      <c r="G29" s="83">
        <v>74.2</v>
      </c>
      <c r="H29" s="53">
        <v>2</v>
      </c>
      <c r="I29" s="53">
        <v>2</v>
      </c>
      <c r="J29" s="53">
        <f>VLOOKUP(I29,'Stratification Schemes'!$J$2:$L$3,2,TRUE)</f>
        <v>9.59</v>
      </c>
      <c r="K29" s="53">
        <f>VLOOKUP(I29,'Stratification Schemes'!$J$2:$L$3,3,TRUE)</f>
        <v>10.42</v>
      </c>
      <c r="L29" s="53">
        <f t="shared" si="2"/>
        <v>2</v>
      </c>
      <c r="M29" s="53" t="s">
        <v>34</v>
      </c>
    </row>
    <row r="30" spans="1:13" x14ac:dyDescent="0.25">
      <c r="A30" s="14">
        <v>41066</v>
      </c>
      <c r="B30" s="13">
        <v>0.74021990740740751</v>
      </c>
      <c r="C30" s="45">
        <f t="shared" si="0"/>
        <v>41066.740219907406</v>
      </c>
      <c r="D30" s="53" t="s">
        <v>16</v>
      </c>
      <c r="E30" s="53">
        <f t="shared" si="1"/>
        <v>1</v>
      </c>
      <c r="F30" s="83">
        <v>14.76</v>
      </c>
      <c r="G30" s="83">
        <v>79.099999999999994</v>
      </c>
      <c r="H30" s="53">
        <v>2</v>
      </c>
      <c r="I30" s="53">
        <v>2</v>
      </c>
      <c r="J30" s="53">
        <f>VLOOKUP(I30,'Stratification Schemes'!$J$2:$L$3,2,TRUE)</f>
        <v>9.59</v>
      </c>
      <c r="K30" s="53">
        <f>VLOOKUP(I30,'Stratification Schemes'!$J$2:$L$3,3,TRUE)</f>
        <v>10.42</v>
      </c>
      <c r="L30" s="53">
        <f t="shared" si="2"/>
        <v>2</v>
      </c>
      <c r="M30" s="53" t="s">
        <v>34</v>
      </c>
    </row>
    <row r="31" spans="1:13" x14ac:dyDescent="0.25">
      <c r="A31" s="14">
        <v>41066</v>
      </c>
      <c r="B31" s="13">
        <v>0.96908564814814813</v>
      </c>
      <c r="C31" s="45">
        <f t="shared" si="0"/>
        <v>41066.969085648147</v>
      </c>
      <c r="D31" s="53" t="s">
        <v>16</v>
      </c>
      <c r="E31" s="53">
        <f t="shared" si="1"/>
        <v>1</v>
      </c>
      <c r="F31" s="83">
        <v>11.96</v>
      </c>
      <c r="G31" s="83">
        <v>84.5</v>
      </c>
      <c r="H31" s="53">
        <v>2</v>
      </c>
      <c r="I31" s="53">
        <v>2</v>
      </c>
      <c r="J31" s="53">
        <f>VLOOKUP(I31,'Stratification Schemes'!$J$2:$L$3,2,TRUE)</f>
        <v>9.59</v>
      </c>
      <c r="K31" s="53">
        <f>VLOOKUP(I31,'Stratification Schemes'!$J$2:$L$3,3,TRUE)</f>
        <v>10.42</v>
      </c>
      <c r="L31" s="53">
        <f t="shared" si="2"/>
        <v>2</v>
      </c>
      <c r="M31" s="53" t="s">
        <v>34</v>
      </c>
    </row>
    <row r="32" spans="1:13" x14ac:dyDescent="0.25">
      <c r="A32" s="14">
        <v>41067</v>
      </c>
      <c r="B32" s="13">
        <v>3.5798611111111107E-2</v>
      </c>
      <c r="C32" s="45">
        <f t="shared" si="0"/>
        <v>41067.035798611112</v>
      </c>
      <c r="D32" s="53" t="s">
        <v>16</v>
      </c>
      <c r="E32" s="53">
        <f t="shared" si="1"/>
        <v>1</v>
      </c>
      <c r="F32" s="83">
        <v>15.6</v>
      </c>
      <c r="G32" s="83">
        <v>99.4</v>
      </c>
      <c r="H32" s="53">
        <v>2</v>
      </c>
      <c r="I32" s="53">
        <v>2</v>
      </c>
      <c r="J32" s="53">
        <f>VLOOKUP(I32,'Stratification Schemes'!$J$2:$L$3,2,TRUE)</f>
        <v>9.59</v>
      </c>
      <c r="K32" s="53">
        <f>VLOOKUP(I32,'Stratification Schemes'!$J$2:$L$3,3,TRUE)</f>
        <v>10.42</v>
      </c>
      <c r="L32" s="53">
        <f t="shared" si="2"/>
        <v>2</v>
      </c>
      <c r="M32" s="53" t="s">
        <v>34</v>
      </c>
    </row>
    <row r="33" spans="1:13" x14ac:dyDescent="0.25">
      <c r="A33" s="14">
        <v>41067</v>
      </c>
      <c r="B33" s="13">
        <v>0.22576388888888888</v>
      </c>
      <c r="C33" s="45">
        <f t="shared" si="0"/>
        <v>41067.225763888891</v>
      </c>
      <c r="D33" s="53" t="s">
        <v>16</v>
      </c>
      <c r="E33" s="53">
        <f t="shared" si="1"/>
        <v>1</v>
      </c>
      <c r="F33" s="83">
        <v>10.029999999999999</v>
      </c>
      <c r="G33" s="83">
        <v>59.6</v>
      </c>
      <c r="H33" s="53">
        <v>2</v>
      </c>
      <c r="I33" s="53">
        <v>2</v>
      </c>
      <c r="J33" s="53">
        <f>VLOOKUP(I33,'Stratification Schemes'!$J$2:$L$3,2,TRUE)</f>
        <v>9.59</v>
      </c>
      <c r="K33" s="53">
        <f>VLOOKUP(I33,'Stratification Schemes'!$J$2:$L$3,3,TRUE)</f>
        <v>10.42</v>
      </c>
      <c r="L33" s="53">
        <f t="shared" si="2"/>
        <v>1</v>
      </c>
      <c r="M33" s="53" t="s">
        <v>34</v>
      </c>
    </row>
    <row r="34" spans="1:13" x14ac:dyDescent="0.25">
      <c r="A34" s="14">
        <v>41067</v>
      </c>
      <c r="B34" s="13">
        <v>0.30888888888888888</v>
      </c>
      <c r="C34" s="45">
        <f t="shared" ref="C34:C65" si="3">A34+B34</f>
        <v>41067.308888888889</v>
      </c>
      <c r="D34" s="53" t="s">
        <v>16</v>
      </c>
      <c r="E34" s="53">
        <f t="shared" si="1"/>
        <v>1</v>
      </c>
      <c r="F34" s="83">
        <v>13.74</v>
      </c>
      <c r="G34" s="83">
        <v>88.6</v>
      </c>
      <c r="H34" s="53">
        <v>2</v>
      </c>
      <c r="I34" s="53">
        <v>2</v>
      </c>
      <c r="J34" s="53">
        <f>VLOOKUP(I34,'Stratification Schemes'!$J$2:$L$3,2,TRUE)</f>
        <v>9.59</v>
      </c>
      <c r="K34" s="53">
        <f>VLOOKUP(I34,'Stratification Schemes'!$J$2:$L$3,3,TRUE)</f>
        <v>10.42</v>
      </c>
      <c r="L34" s="53">
        <f t="shared" si="2"/>
        <v>2</v>
      </c>
      <c r="M34" s="53" t="s">
        <v>34</v>
      </c>
    </row>
    <row r="35" spans="1:13" x14ac:dyDescent="0.25">
      <c r="A35" s="14">
        <v>41067</v>
      </c>
      <c r="B35" s="13">
        <v>0.44909722222222226</v>
      </c>
      <c r="C35" s="45">
        <f t="shared" si="3"/>
        <v>41067.449097222219</v>
      </c>
      <c r="D35" s="53" t="s">
        <v>16</v>
      </c>
      <c r="E35" s="53">
        <f t="shared" si="1"/>
        <v>1</v>
      </c>
      <c r="F35" s="83">
        <v>15.86</v>
      </c>
      <c r="G35" s="83">
        <v>82.9</v>
      </c>
      <c r="H35" s="53">
        <v>2</v>
      </c>
      <c r="I35" s="53">
        <v>2</v>
      </c>
      <c r="J35" s="53">
        <f>VLOOKUP(I35,'Stratification Schemes'!$J$2:$L$3,2,TRUE)</f>
        <v>9.59</v>
      </c>
      <c r="K35" s="53">
        <f>VLOOKUP(I35,'Stratification Schemes'!$J$2:$L$3,3,TRUE)</f>
        <v>10.42</v>
      </c>
      <c r="L35" s="53">
        <f t="shared" si="2"/>
        <v>2</v>
      </c>
      <c r="M35" s="53" t="s">
        <v>34</v>
      </c>
    </row>
    <row r="36" spans="1:13" x14ac:dyDescent="0.25">
      <c r="A36" s="14">
        <v>41067</v>
      </c>
      <c r="B36" s="13">
        <v>0.76991898148148152</v>
      </c>
      <c r="C36" s="45">
        <f t="shared" si="3"/>
        <v>41067.769918981481</v>
      </c>
      <c r="D36" s="53" t="s">
        <v>16</v>
      </c>
      <c r="E36" s="53">
        <f t="shared" si="1"/>
        <v>1</v>
      </c>
      <c r="F36" s="83">
        <v>14.3</v>
      </c>
      <c r="G36" s="83">
        <v>108.6</v>
      </c>
      <c r="H36" s="53">
        <v>2</v>
      </c>
      <c r="I36" s="53">
        <v>2</v>
      </c>
      <c r="J36" s="53">
        <f>VLOOKUP(I36,'Stratification Schemes'!$J$2:$L$3,2,TRUE)</f>
        <v>9.59</v>
      </c>
      <c r="K36" s="53">
        <f>VLOOKUP(I36,'Stratification Schemes'!$J$2:$L$3,3,TRUE)</f>
        <v>10.42</v>
      </c>
      <c r="L36" s="53">
        <f t="shared" si="2"/>
        <v>2</v>
      </c>
      <c r="M36" s="53" t="s">
        <v>34</v>
      </c>
    </row>
    <row r="37" spans="1:13" x14ac:dyDescent="0.25">
      <c r="A37" s="14">
        <v>41067</v>
      </c>
      <c r="B37" s="13">
        <v>0.97453703703703709</v>
      </c>
      <c r="C37" s="45">
        <f t="shared" si="3"/>
        <v>41067.974537037036</v>
      </c>
      <c r="D37" s="53" t="s">
        <v>16</v>
      </c>
      <c r="E37" s="53">
        <f t="shared" si="1"/>
        <v>1</v>
      </c>
      <c r="F37" s="83">
        <v>14.62</v>
      </c>
      <c r="G37" s="83">
        <v>105.5</v>
      </c>
      <c r="H37" s="53">
        <v>2</v>
      </c>
      <c r="I37" s="53">
        <v>2</v>
      </c>
      <c r="J37" s="53">
        <f>VLOOKUP(I37,'Stratification Schemes'!$J$2:$L$3,2,TRUE)</f>
        <v>9.59</v>
      </c>
      <c r="K37" s="53">
        <f>VLOOKUP(I37,'Stratification Schemes'!$J$2:$L$3,3,TRUE)</f>
        <v>10.42</v>
      </c>
      <c r="L37" s="53">
        <f t="shared" si="2"/>
        <v>2</v>
      </c>
      <c r="M37" s="53" t="s">
        <v>34</v>
      </c>
    </row>
    <row r="38" spans="1:13" x14ac:dyDescent="0.25">
      <c r="A38" s="14">
        <v>41068</v>
      </c>
      <c r="B38" s="13">
        <v>3.5231481481481482E-2</v>
      </c>
      <c r="C38" s="45">
        <f t="shared" si="3"/>
        <v>41068.035231481481</v>
      </c>
      <c r="D38" s="53" t="s">
        <v>16</v>
      </c>
      <c r="E38" s="53">
        <f t="shared" si="1"/>
        <v>1</v>
      </c>
      <c r="F38" s="83">
        <v>16.18</v>
      </c>
      <c r="G38" s="83">
        <v>83.5</v>
      </c>
      <c r="H38" s="53">
        <v>2</v>
      </c>
      <c r="I38" s="53">
        <v>2</v>
      </c>
      <c r="J38" s="53">
        <f>VLOOKUP(I38,'Stratification Schemes'!$J$2:$L$3,2,TRUE)</f>
        <v>9.59</v>
      </c>
      <c r="K38" s="53">
        <f>VLOOKUP(I38,'Stratification Schemes'!$J$2:$L$3,3,TRUE)</f>
        <v>10.42</v>
      </c>
      <c r="L38" s="53">
        <f t="shared" si="2"/>
        <v>2</v>
      </c>
      <c r="M38" s="53" t="s">
        <v>34</v>
      </c>
    </row>
    <row r="39" spans="1:13" x14ac:dyDescent="0.25">
      <c r="A39" s="14">
        <v>41068</v>
      </c>
      <c r="B39" s="13">
        <v>3.5856481481481482E-2</v>
      </c>
      <c r="C39" s="45">
        <f t="shared" si="3"/>
        <v>41068.035856481481</v>
      </c>
      <c r="D39" s="53" t="s">
        <v>16</v>
      </c>
      <c r="E39" s="53">
        <f t="shared" si="1"/>
        <v>1</v>
      </c>
      <c r="F39" s="83">
        <v>15.97</v>
      </c>
      <c r="G39" s="83">
        <v>58.6</v>
      </c>
      <c r="H39" s="53">
        <v>2</v>
      </c>
      <c r="I39" s="53">
        <v>2</v>
      </c>
      <c r="J39" s="53">
        <f>VLOOKUP(I39,'Stratification Schemes'!$J$2:$L$3,2,TRUE)</f>
        <v>9.59</v>
      </c>
      <c r="K39" s="53">
        <f>VLOOKUP(I39,'Stratification Schemes'!$J$2:$L$3,3,TRUE)</f>
        <v>10.42</v>
      </c>
      <c r="L39" s="53">
        <f t="shared" si="2"/>
        <v>2</v>
      </c>
      <c r="M39" s="53" t="s">
        <v>34</v>
      </c>
    </row>
    <row r="40" spans="1:13" x14ac:dyDescent="0.25">
      <c r="A40" s="14">
        <v>41068</v>
      </c>
      <c r="B40" s="13">
        <v>3.6770833333333336E-2</v>
      </c>
      <c r="C40" s="45">
        <f t="shared" si="3"/>
        <v>41068.036770833336</v>
      </c>
      <c r="D40" s="53" t="s">
        <v>23</v>
      </c>
      <c r="E40" s="53">
        <f t="shared" si="1"/>
        <v>-2</v>
      </c>
      <c r="F40" s="83">
        <v>11.4</v>
      </c>
      <c r="G40" s="83">
        <v>79</v>
      </c>
      <c r="H40" s="53">
        <v>2</v>
      </c>
      <c r="I40" s="53">
        <v>2</v>
      </c>
      <c r="J40" s="53">
        <f>VLOOKUP(I40,'Stratification Schemes'!$J$2:$L$3,2,TRUE)</f>
        <v>9.59</v>
      </c>
      <c r="K40" s="53">
        <f>VLOOKUP(I40,'Stratification Schemes'!$J$2:$L$3,3,TRUE)</f>
        <v>10.42</v>
      </c>
      <c r="L40" s="53">
        <f t="shared" si="2"/>
        <v>-4</v>
      </c>
      <c r="M40" s="53" t="s">
        <v>34</v>
      </c>
    </row>
    <row r="41" spans="1:13" x14ac:dyDescent="0.25">
      <c r="A41" s="14">
        <v>41068</v>
      </c>
      <c r="B41" s="13">
        <v>3.8287037037037036E-2</v>
      </c>
      <c r="C41" s="45">
        <f t="shared" si="3"/>
        <v>41068.038287037038</v>
      </c>
      <c r="D41" s="53" t="s">
        <v>16</v>
      </c>
      <c r="E41" s="53">
        <f t="shared" si="1"/>
        <v>1</v>
      </c>
      <c r="F41" s="83">
        <v>17.07</v>
      </c>
      <c r="G41" s="83">
        <v>50.7</v>
      </c>
      <c r="H41" s="53">
        <v>2</v>
      </c>
      <c r="I41" s="53">
        <v>2</v>
      </c>
      <c r="J41" s="53">
        <f>VLOOKUP(I41,'Stratification Schemes'!$J$2:$L$3,2,TRUE)</f>
        <v>9.59</v>
      </c>
      <c r="K41" s="53">
        <f>VLOOKUP(I41,'Stratification Schemes'!$J$2:$L$3,3,TRUE)</f>
        <v>10.42</v>
      </c>
      <c r="L41" s="53">
        <f t="shared" si="2"/>
        <v>2</v>
      </c>
      <c r="M41" s="53" t="s">
        <v>34</v>
      </c>
    </row>
    <row r="42" spans="1:13" x14ac:dyDescent="0.25">
      <c r="A42" s="14">
        <v>41068</v>
      </c>
      <c r="B42" s="13">
        <v>9.5532407407407413E-2</v>
      </c>
      <c r="C42" s="45">
        <f t="shared" si="3"/>
        <v>41068.095532407409</v>
      </c>
      <c r="D42" s="53" t="s">
        <v>16</v>
      </c>
      <c r="E42" s="53">
        <f t="shared" si="1"/>
        <v>1</v>
      </c>
      <c r="F42" s="83">
        <v>16.16</v>
      </c>
      <c r="G42" s="83">
        <v>70.3</v>
      </c>
      <c r="H42" s="53">
        <v>2</v>
      </c>
      <c r="I42" s="53">
        <v>2</v>
      </c>
      <c r="J42" s="53">
        <f>VLOOKUP(I42,'Stratification Schemes'!$J$2:$L$3,2,TRUE)</f>
        <v>9.59</v>
      </c>
      <c r="K42" s="53">
        <f>VLOOKUP(I42,'Stratification Schemes'!$J$2:$L$3,3,TRUE)</f>
        <v>10.42</v>
      </c>
      <c r="L42" s="53">
        <f t="shared" si="2"/>
        <v>2</v>
      </c>
      <c r="M42" s="53" t="s">
        <v>34</v>
      </c>
    </row>
    <row r="43" spans="1:13" x14ac:dyDescent="0.25">
      <c r="A43" s="14">
        <v>41068</v>
      </c>
      <c r="B43" s="13">
        <v>9.554398148148148E-2</v>
      </c>
      <c r="C43" s="45">
        <f t="shared" si="3"/>
        <v>41068.095543981479</v>
      </c>
      <c r="D43" s="53" t="s">
        <v>16</v>
      </c>
      <c r="E43" s="53">
        <f t="shared" si="1"/>
        <v>1</v>
      </c>
      <c r="F43" s="83">
        <v>13.1</v>
      </c>
      <c r="G43" s="83">
        <v>113.3</v>
      </c>
      <c r="H43" s="53">
        <v>2</v>
      </c>
      <c r="I43" s="53">
        <v>2</v>
      </c>
      <c r="J43" s="53">
        <f>VLOOKUP(I43,'Stratification Schemes'!$J$2:$L$3,2,TRUE)</f>
        <v>9.59</v>
      </c>
      <c r="K43" s="53">
        <f>VLOOKUP(I43,'Stratification Schemes'!$J$2:$L$3,3,TRUE)</f>
        <v>10.42</v>
      </c>
      <c r="L43" s="53">
        <f t="shared" si="2"/>
        <v>2</v>
      </c>
      <c r="M43" s="53" t="s">
        <v>34</v>
      </c>
    </row>
    <row r="44" spans="1:13" x14ac:dyDescent="0.25">
      <c r="A44" s="14">
        <v>41069</v>
      </c>
      <c r="B44" s="13">
        <v>7.9444444444444443E-2</v>
      </c>
      <c r="C44" s="45">
        <f t="shared" si="3"/>
        <v>41069.079444444447</v>
      </c>
      <c r="D44" s="53" t="s">
        <v>16</v>
      </c>
      <c r="E44" s="53">
        <f t="shared" si="1"/>
        <v>1</v>
      </c>
      <c r="F44" s="83">
        <v>15.53</v>
      </c>
      <c r="G44" s="83">
        <v>75.400000000000006</v>
      </c>
      <c r="H44" s="53">
        <v>2</v>
      </c>
      <c r="I44" s="53">
        <v>2</v>
      </c>
      <c r="J44" s="53">
        <f>VLOOKUP(I44,'Stratification Schemes'!$J$2:$L$3,2,TRUE)</f>
        <v>9.59</v>
      </c>
      <c r="K44" s="53">
        <f>VLOOKUP(I44,'Stratification Schemes'!$J$2:$L$3,3,TRUE)</f>
        <v>10.42</v>
      </c>
      <c r="L44" s="53">
        <f t="shared" si="2"/>
        <v>2</v>
      </c>
      <c r="M44" s="53" t="s">
        <v>34</v>
      </c>
    </row>
    <row r="45" spans="1:13" x14ac:dyDescent="0.25">
      <c r="A45" s="14">
        <v>41069</v>
      </c>
      <c r="B45" s="13">
        <v>7.9594907407407406E-2</v>
      </c>
      <c r="C45" s="45">
        <f t="shared" si="3"/>
        <v>41069.079594907409</v>
      </c>
      <c r="D45" s="53" t="s">
        <v>16</v>
      </c>
      <c r="E45" s="53">
        <f t="shared" si="1"/>
        <v>1</v>
      </c>
      <c r="F45" s="83">
        <v>14.9</v>
      </c>
      <c r="G45" s="83">
        <v>68.400000000000006</v>
      </c>
      <c r="H45" s="53">
        <v>2</v>
      </c>
      <c r="I45" s="53">
        <v>2</v>
      </c>
      <c r="J45" s="53">
        <f>VLOOKUP(I45,'Stratification Schemes'!$J$2:$L$3,2,TRUE)</f>
        <v>9.59</v>
      </c>
      <c r="K45" s="53">
        <f>VLOOKUP(I45,'Stratification Schemes'!$J$2:$L$3,3,TRUE)</f>
        <v>10.42</v>
      </c>
      <c r="L45" s="53">
        <f t="shared" si="2"/>
        <v>2</v>
      </c>
      <c r="M45" s="53" t="s">
        <v>34</v>
      </c>
    </row>
    <row r="46" spans="1:13" x14ac:dyDescent="0.25">
      <c r="A46" s="14">
        <v>41069</v>
      </c>
      <c r="B46" s="13">
        <v>0.11646990740740741</v>
      </c>
      <c r="C46" s="45">
        <f t="shared" si="3"/>
        <v>41069.116469907407</v>
      </c>
      <c r="D46" s="53" t="s">
        <v>16</v>
      </c>
      <c r="E46" s="53">
        <f t="shared" si="1"/>
        <v>1</v>
      </c>
      <c r="F46" s="83">
        <v>15.31</v>
      </c>
      <c r="G46" s="83">
        <v>94</v>
      </c>
      <c r="H46" s="53">
        <v>2</v>
      </c>
      <c r="I46" s="53">
        <v>2</v>
      </c>
      <c r="J46" s="53">
        <f>VLOOKUP(I46,'Stratification Schemes'!$J$2:$L$3,2,TRUE)</f>
        <v>9.59</v>
      </c>
      <c r="K46" s="53">
        <f>VLOOKUP(I46,'Stratification Schemes'!$J$2:$L$3,3,TRUE)</f>
        <v>10.42</v>
      </c>
      <c r="L46" s="53">
        <f t="shared" si="2"/>
        <v>2</v>
      </c>
      <c r="M46" s="53" t="s">
        <v>34</v>
      </c>
    </row>
    <row r="47" spans="1:13" x14ac:dyDescent="0.25">
      <c r="A47" s="14">
        <v>41069</v>
      </c>
      <c r="B47" s="13">
        <v>0.19999999999999998</v>
      </c>
      <c r="C47" s="45">
        <f t="shared" si="3"/>
        <v>41069.199999999997</v>
      </c>
      <c r="D47" s="53" t="s">
        <v>16</v>
      </c>
      <c r="E47" s="53">
        <f t="shared" si="1"/>
        <v>1</v>
      </c>
      <c r="F47" s="83">
        <v>10.15</v>
      </c>
      <c r="G47" s="83">
        <v>58.1</v>
      </c>
      <c r="H47" s="53">
        <v>2</v>
      </c>
      <c r="I47" s="53">
        <v>2</v>
      </c>
      <c r="J47" s="53">
        <f>VLOOKUP(I47,'Stratification Schemes'!$J$2:$L$3,2,TRUE)</f>
        <v>9.59</v>
      </c>
      <c r="K47" s="53">
        <f>VLOOKUP(I47,'Stratification Schemes'!$J$2:$L$3,3,TRUE)</f>
        <v>10.42</v>
      </c>
      <c r="L47" s="53">
        <f t="shared" si="2"/>
        <v>1</v>
      </c>
      <c r="M47" s="53" t="s">
        <v>34</v>
      </c>
    </row>
    <row r="48" spans="1:13" x14ac:dyDescent="0.25">
      <c r="A48" s="14">
        <v>41069</v>
      </c>
      <c r="B48" s="13">
        <v>0.30739583333333337</v>
      </c>
      <c r="C48" s="45">
        <f t="shared" si="3"/>
        <v>41069.307395833333</v>
      </c>
      <c r="D48" s="53" t="s">
        <v>16</v>
      </c>
      <c r="E48" s="53">
        <f t="shared" si="1"/>
        <v>1</v>
      </c>
      <c r="F48" s="83">
        <v>14.55</v>
      </c>
      <c r="G48" s="83">
        <v>101.9</v>
      </c>
      <c r="H48" s="53">
        <v>2</v>
      </c>
      <c r="I48" s="53">
        <v>2</v>
      </c>
      <c r="J48" s="53">
        <f>VLOOKUP(I48,'Stratification Schemes'!$J$2:$L$3,2,TRUE)</f>
        <v>9.59</v>
      </c>
      <c r="K48" s="53">
        <f>VLOOKUP(I48,'Stratification Schemes'!$J$2:$L$3,3,TRUE)</f>
        <v>10.42</v>
      </c>
      <c r="L48" s="53">
        <f t="shared" si="2"/>
        <v>2</v>
      </c>
      <c r="M48" s="53" t="s">
        <v>34</v>
      </c>
    </row>
    <row r="49" spans="1:13" x14ac:dyDescent="0.25">
      <c r="A49" s="14">
        <v>41069</v>
      </c>
      <c r="B49" s="13">
        <v>0.34637731481481482</v>
      </c>
      <c r="C49" s="45">
        <f t="shared" si="3"/>
        <v>41069.346377314818</v>
      </c>
      <c r="D49" s="53" t="s">
        <v>16</v>
      </c>
      <c r="E49" s="53">
        <f t="shared" si="1"/>
        <v>1</v>
      </c>
      <c r="F49" s="83">
        <v>16.41</v>
      </c>
      <c r="G49" s="83">
        <v>62.6</v>
      </c>
      <c r="H49" s="53">
        <v>2</v>
      </c>
      <c r="I49" s="53">
        <v>2</v>
      </c>
      <c r="J49" s="53">
        <f>VLOOKUP(I49,'Stratification Schemes'!$J$2:$L$3,2,TRUE)</f>
        <v>9.59</v>
      </c>
      <c r="K49" s="53">
        <f>VLOOKUP(I49,'Stratification Schemes'!$J$2:$L$3,3,TRUE)</f>
        <v>10.42</v>
      </c>
      <c r="L49" s="53">
        <f t="shared" si="2"/>
        <v>2</v>
      </c>
      <c r="M49" s="53" t="s">
        <v>34</v>
      </c>
    </row>
    <row r="50" spans="1:13" x14ac:dyDescent="0.25">
      <c r="A50" s="14">
        <v>41069</v>
      </c>
      <c r="B50" s="13">
        <v>0.41195601851851849</v>
      </c>
      <c r="C50" s="45">
        <f t="shared" si="3"/>
        <v>41069.411956018521</v>
      </c>
      <c r="D50" s="53" t="s">
        <v>16</v>
      </c>
      <c r="E50" s="53">
        <f t="shared" si="1"/>
        <v>1</v>
      </c>
      <c r="F50" s="83">
        <v>15.34</v>
      </c>
      <c r="G50" s="83">
        <v>82</v>
      </c>
      <c r="H50" s="53">
        <v>2</v>
      </c>
      <c r="I50" s="53">
        <v>2</v>
      </c>
      <c r="J50" s="53">
        <f>VLOOKUP(I50,'Stratification Schemes'!$J$2:$L$3,2,TRUE)</f>
        <v>9.59</v>
      </c>
      <c r="K50" s="53">
        <f>VLOOKUP(I50,'Stratification Schemes'!$J$2:$L$3,3,TRUE)</f>
        <v>10.42</v>
      </c>
      <c r="L50" s="53">
        <f t="shared" si="2"/>
        <v>2</v>
      </c>
      <c r="M50" s="53" t="s">
        <v>34</v>
      </c>
    </row>
    <row r="51" spans="1:13" x14ac:dyDescent="0.25">
      <c r="A51" s="14">
        <v>41070</v>
      </c>
      <c r="B51" s="13">
        <v>6.2488425925925926E-2</v>
      </c>
      <c r="C51" s="45">
        <f t="shared" si="3"/>
        <v>41070.062488425923</v>
      </c>
      <c r="D51" s="53" t="s">
        <v>16</v>
      </c>
      <c r="E51" s="53">
        <f t="shared" si="1"/>
        <v>1</v>
      </c>
      <c r="F51" s="83">
        <v>15.99</v>
      </c>
      <c r="G51" s="83">
        <v>102.9</v>
      </c>
      <c r="H51" s="53">
        <v>2</v>
      </c>
      <c r="I51" s="53">
        <v>2</v>
      </c>
      <c r="J51" s="53">
        <f>VLOOKUP(I51,'Stratification Schemes'!$J$2:$L$3,2,TRUE)</f>
        <v>9.59</v>
      </c>
      <c r="K51" s="53">
        <f>VLOOKUP(I51,'Stratification Schemes'!$J$2:$L$3,3,TRUE)</f>
        <v>10.42</v>
      </c>
      <c r="L51" s="53">
        <f t="shared" si="2"/>
        <v>2</v>
      </c>
      <c r="M51" s="53" t="s">
        <v>34</v>
      </c>
    </row>
    <row r="52" spans="1:13" x14ac:dyDescent="0.25">
      <c r="A52" s="14">
        <v>41070</v>
      </c>
      <c r="B52" s="13">
        <v>0.33203703703703707</v>
      </c>
      <c r="C52" s="45">
        <f t="shared" si="3"/>
        <v>41070.332037037035</v>
      </c>
      <c r="D52" s="53" t="s">
        <v>16</v>
      </c>
      <c r="E52" s="53">
        <f t="shared" si="1"/>
        <v>1</v>
      </c>
      <c r="F52" s="83">
        <v>15.81</v>
      </c>
      <c r="G52" s="83">
        <v>103.1</v>
      </c>
      <c r="H52" s="53">
        <v>2</v>
      </c>
      <c r="I52" s="53">
        <v>2</v>
      </c>
      <c r="J52" s="53">
        <f>VLOOKUP(I52,'Stratification Schemes'!$J$2:$L$3,2,TRUE)</f>
        <v>9.59</v>
      </c>
      <c r="K52" s="53">
        <f>VLOOKUP(I52,'Stratification Schemes'!$J$2:$L$3,3,TRUE)</f>
        <v>10.42</v>
      </c>
      <c r="L52" s="53">
        <f t="shared" si="2"/>
        <v>2</v>
      </c>
      <c r="M52" s="53" t="s">
        <v>34</v>
      </c>
    </row>
    <row r="53" spans="1:13" x14ac:dyDescent="0.25">
      <c r="A53" s="14">
        <v>41070</v>
      </c>
      <c r="B53" s="13">
        <v>0.91368055555555561</v>
      </c>
      <c r="C53" s="45">
        <f t="shared" si="3"/>
        <v>41070.913680555554</v>
      </c>
      <c r="D53" s="53" t="s">
        <v>16</v>
      </c>
      <c r="E53" s="53">
        <f t="shared" si="1"/>
        <v>1</v>
      </c>
      <c r="F53" s="83">
        <v>11.36</v>
      </c>
      <c r="G53" s="83">
        <v>53.6</v>
      </c>
      <c r="H53" s="53">
        <v>2</v>
      </c>
      <c r="I53" s="53">
        <v>2</v>
      </c>
      <c r="J53" s="53">
        <f>VLOOKUP(I53,'Stratification Schemes'!$J$2:$L$3,2,TRUE)</f>
        <v>9.59</v>
      </c>
      <c r="K53" s="53">
        <f>VLOOKUP(I53,'Stratification Schemes'!$J$2:$L$3,3,TRUE)</f>
        <v>10.42</v>
      </c>
      <c r="L53" s="53">
        <f t="shared" si="2"/>
        <v>2</v>
      </c>
      <c r="M53" s="53" t="s">
        <v>34</v>
      </c>
    </row>
    <row r="54" spans="1:13" x14ac:dyDescent="0.25">
      <c r="A54" s="14">
        <v>41071</v>
      </c>
      <c r="B54" s="13">
        <v>9.6539351851851848E-2</v>
      </c>
      <c r="C54" s="45">
        <f t="shared" si="3"/>
        <v>41071.096539351849</v>
      </c>
      <c r="D54" s="53" t="s">
        <v>16</v>
      </c>
      <c r="E54" s="53">
        <f t="shared" si="1"/>
        <v>1</v>
      </c>
      <c r="F54" s="83">
        <v>10.15</v>
      </c>
      <c r="G54" s="83">
        <v>93.7</v>
      </c>
      <c r="H54" s="53">
        <v>2</v>
      </c>
      <c r="I54" s="53">
        <v>2</v>
      </c>
      <c r="J54" s="53">
        <f>VLOOKUP(I54,'Stratification Schemes'!$J$2:$L$3,2,TRUE)</f>
        <v>9.59</v>
      </c>
      <c r="K54" s="53">
        <f>VLOOKUP(I54,'Stratification Schemes'!$J$2:$L$3,3,TRUE)</f>
        <v>10.42</v>
      </c>
      <c r="L54" s="53">
        <f t="shared" si="2"/>
        <v>1</v>
      </c>
      <c r="M54" s="53" t="s">
        <v>34</v>
      </c>
    </row>
    <row r="55" spans="1:13" x14ac:dyDescent="0.25">
      <c r="A55" s="14">
        <v>41071</v>
      </c>
      <c r="B55" s="13">
        <v>0.70829861111111114</v>
      </c>
      <c r="C55" s="45">
        <f t="shared" si="3"/>
        <v>41071.708298611113</v>
      </c>
      <c r="D55" s="53" t="s">
        <v>16</v>
      </c>
      <c r="E55" s="53">
        <f t="shared" si="1"/>
        <v>1</v>
      </c>
      <c r="F55" s="83">
        <v>11.15</v>
      </c>
      <c r="G55" s="83">
        <v>74.2</v>
      </c>
      <c r="H55" s="53">
        <v>2</v>
      </c>
      <c r="I55" s="53">
        <v>2</v>
      </c>
      <c r="J55" s="53">
        <f>VLOOKUP(I55,'Stratification Schemes'!$J$2:$L$3,2,TRUE)</f>
        <v>9.59</v>
      </c>
      <c r="K55" s="53">
        <f>VLOOKUP(I55,'Stratification Schemes'!$J$2:$L$3,3,TRUE)</f>
        <v>10.42</v>
      </c>
      <c r="L55" s="53">
        <f t="shared" si="2"/>
        <v>2</v>
      </c>
      <c r="M55" s="53" t="s">
        <v>34</v>
      </c>
    </row>
    <row r="56" spans="1:13" x14ac:dyDescent="0.25">
      <c r="A56" s="14">
        <v>41072</v>
      </c>
      <c r="B56" s="13">
        <v>0.1572337962962963</v>
      </c>
      <c r="C56" s="45">
        <f t="shared" si="3"/>
        <v>41072.157233796293</v>
      </c>
      <c r="D56" s="13" t="s">
        <v>16</v>
      </c>
      <c r="E56" s="53">
        <f t="shared" si="1"/>
        <v>1</v>
      </c>
      <c r="F56" s="58">
        <v>18.95</v>
      </c>
      <c r="G56" s="58">
        <v>91</v>
      </c>
      <c r="H56" s="53">
        <v>2</v>
      </c>
      <c r="I56" s="53">
        <v>2</v>
      </c>
      <c r="J56" s="53">
        <f>VLOOKUP(I56,'Stratification Schemes'!$J$2:$L$3,2,TRUE)</f>
        <v>9.59</v>
      </c>
      <c r="K56" s="53">
        <f>VLOOKUP(I56,'Stratification Schemes'!$J$2:$L$3,3,TRUE)</f>
        <v>10.42</v>
      </c>
      <c r="L56" s="53">
        <f t="shared" si="2"/>
        <v>2</v>
      </c>
      <c r="M56" s="53" t="s">
        <v>34</v>
      </c>
    </row>
    <row r="57" spans="1:13" x14ac:dyDescent="0.25">
      <c r="A57" s="14">
        <v>41072</v>
      </c>
      <c r="B57" s="13">
        <v>0.20317129629629629</v>
      </c>
      <c r="C57" s="45">
        <f t="shared" si="3"/>
        <v>41072.2031712963</v>
      </c>
      <c r="D57" s="13" t="s">
        <v>16</v>
      </c>
      <c r="E57" s="53">
        <f t="shared" si="1"/>
        <v>1</v>
      </c>
      <c r="F57" s="58">
        <v>18.850000000000001</v>
      </c>
      <c r="G57" s="58">
        <v>102.9</v>
      </c>
      <c r="H57" s="53">
        <v>2</v>
      </c>
      <c r="I57" s="53">
        <v>2</v>
      </c>
      <c r="J57" s="53">
        <f>VLOOKUP(I57,'Stratification Schemes'!$J$2:$L$3,2,TRUE)</f>
        <v>9.59</v>
      </c>
      <c r="K57" s="53">
        <f>VLOOKUP(I57,'Stratification Schemes'!$J$2:$L$3,3,TRUE)</f>
        <v>10.42</v>
      </c>
      <c r="L57" s="53">
        <f t="shared" si="2"/>
        <v>2</v>
      </c>
      <c r="M57" s="53" t="s">
        <v>34</v>
      </c>
    </row>
    <row r="58" spans="1:13" x14ac:dyDescent="0.25">
      <c r="A58" s="14">
        <v>41072</v>
      </c>
      <c r="B58" s="13">
        <v>0.66410879629629627</v>
      </c>
      <c r="C58" s="45">
        <f t="shared" si="3"/>
        <v>41072.6641087963</v>
      </c>
      <c r="D58" s="13" t="s">
        <v>16</v>
      </c>
      <c r="E58" s="53">
        <f t="shared" si="1"/>
        <v>1</v>
      </c>
      <c r="F58" s="58">
        <v>9.74</v>
      </c>
      <c r="G58" s="58">
        <v>89</v>
      </c>
      <c r="H58" s="53">
        <v>2</v>
      </c>
      <c r="I58" s="53">
        <v>2</v>
      </c>
      <c r="J58" s="53">
        <f>VLOOKUP(I58,'Stratification Schemes'!$J$2:$L$3,2,TRUE)</f>
        <v>9.59</v>
      </c>
      <c r="K58" s="53">
        <f>VLOOKUP(I58,'Stratification Schemes'!$J$2:$L$3,3,TRUE)</f>
        <v>10.42</v>
      </c>
      <c r="L58" s="53">
        <f t="shared" si="2"/>
        <v>1</v>
      </c>
      <c r="M58" s="53" t="s">
        <v>34</v>
      </c>
    </row>
    <row r="59" spans="1:13" x14ac:dyDescent="0.25">
      <c r="A59" s="14">
        <v>41073</v>
      </c>
      <c r="B59" s="13">
        <v>0.18263888888888891</v>
      </c>
      <c r="C59" s="45">
        <f t="shared" si="3"/>
        <v>41073.182638888888</v>
      </c>
      <c r="D59" s="13" t="s">
        <v>16</v>
      </c>
      <c r="E59" s="53">
        <f t="shared" si="1"/>
        <v>1</v>
      </c>
      <c r="F59" s="58">
        <v>10.58</v>
      </c>
      <c r="G59" s="58">
        <v>80.599999999999994</v>
      </c>
      <c r="H59" s="53">
        <v>2</v>
      </c>
      <c r="I59" s="53">
        <v>2</v>
      </c>
      <c r="J59" s="53">
        <f>VLOOKUP(I59,'Stratification Schemes'!$J$2:$L$3,2,TRUE)</f>
        <v>9.59</v>
      </c>
      <c r="K59" s="53">
        <f>VLOOKUP(I59,'Stratification Schemes'!$J$2:$L$3,3,TRUE)</f>
        <v>10.42</v>
      </c>
      <c r="L59" s="53">
        <f t="shared" si="2"/>
        <v>2</v>
      </c>
      <c r="M59" s="53" t="s">
        <v>34</v>
      </c>
    </row>
    <row r="60" spans="1:13" x14ac:dyDescent="0.25">
      <c r="A60" s="14">
        <v>41074</v>
      </c>
      <c r="B60" s="13">
        <v>0.66166666666666674</v>
      </c>
      <c r="C60" s="45">
        <f t="shared" si="3"/>
        <v>41074.661666666667</v>
      </c>
      <c r="D60" s="53" t="s">
        <v>16</v>
      </c>
      <c r="E60" s="53">
        <f t="shared" si="1"/>
        <v>1</v>
      </c>
      <c r="F60" s="58">
        <v>18.91</v>
      </c>
      <c r="G60" s="58">
        <v>84.2</v>
      </c>
      <c r="H60" s="53">
        <v>2</v>
      </c>
      <c r="I60" s="53">
        <v>2</v>
      </c>
      <c r="J60" s="53">
        <f>VLOOKUP(I60,'Stratification Schemes'!$J$2:$L$3,2,TRUE)</f>
        <v>9.59</v>
      </c>
      <c r="K60" s="53">
        <f>VLOOKUP(I60,'Stratification Schemes'!$J$2:$L$3,3,TRUE)</f>
        <v>10.42</v>
      </c>
      <c r="L60" s="53">
        <f t="shared" si="2"/>
        <v>2</v>
      </c>
      <c r="M60" s="53" t="s">
        <v>34</v>
      </c>
    </row>
    <row r="61" spans="1:13" x14ac:dyDescent="0.25">
      <c r="A61" s="14">
        <v>41074</v>
      </c>
      <c r="B61" s="13">
        <v>0.74836805555555552</v>
      </c>
      <c r="C61" s="45">
        <f t="shared" si="3"/>
        <v>41074.748368055552</v>
      </c>
      <c r="D61" s="14" t="s">
        <v>16</v>
      </c>
      <c r="E61" s="53">
        <f t="shared" si="1"/>
        <v>1</v>
      </c>
      <c r="F61" s="58">
        <v>10.31</v>
      </c>
      <c r="G61" s="58">
        <v>103.1</v>
      </c>
      <c r="H61" s="53">
        <v>2</v>
      </c>
      <c r="I61" s="53">
        <v>2</v>
      </c>
      <c r="J61" s="53">
        <f>VLOOKUP(I61,'Stratification Schemes'!$J$2:$L$3,2,TRUE)</f>
        <v>9.59</v>
      </c>
      <c r="K61" s="53">
        <f>VLOOKUP(I61,'Stratification Schemes'!$J$2:$L$3,3,TRUE)</f>
        <v>10.42</v>
      </c>
      <c r="L61" s="53">
        <f t="shared" si="2"/>
        <v>1</v>
      </c>
      <c r="M61" s="53" t="s">
        <v>34</v>
      </c>
    </row>
    <row r="62" spans="1:13" x14ac:dyDescent="0.25">
      <c r="A62" s="14">
        <v>41074</v>
      </c>
      <c r="B62" s="13">
        <v>0.90802083333333339</v>
      </c>
      <c r="C62" s="45">
        <f t="shared" si="3"/>
        <v>41074.908020833333</v>
      </c>
      <c r="D62" s="13" t="s">
        <v>16</v>
      </c>
      <c r="E62" s="53">
        <f t="shared" si="1"/>
        <v>1</v>
      </c>
      <c r="F62" s="58">
        <v>17.809999999999999</v>
      </c>
      <c r="G62" s="58">
        <v>88.7</v>
      </c>
      <c r="H62" s="53">
        <v>2</v>
      </c>
      <c r="I62" s="53">
        <v>2</v>
      </c>
      <c r="J62" s="53">
        <f>VLOOKUP(I62,'Stratification Schemes'!$J$2:$L$3,2,TRUE)</f>
        <v>9.59</v>
      </c>
      <c r="K62" s="53">
        <f>VLOOKUP(I62,'Stratification Schemes'!$J$2:$L$3,3,TRUE)</f>
        <v>10.42</v>
      </c>
      <c r="L62" s="53">
        <f t="shared" si="2"/>
        <v>2</v>
      </c>
      <c r="M62" s="53" t="s">
        <v>34</v>
      </c>
    </row>
    <row r="63" spans="1:13" x14ac:dyDescent="0.25">
      <c r="A63" s="14">
        <v>41075</v>
      </c>
      <c r="B63" s="13">
        <v>0.88886574074074076</v>
      </c>
      <c r="C63" s="45">
        <f t="shared" si="3"/>
        <v>41075.888865740744</v>
      </c>
      <c r="D63" s="13" t="s">
        <v>16</v>
      </c>
      <c r="E63" s="53">
        <f t="shared" si="1"/>
        <v>1</v>
      </c>
      <c r="F63" s="58">
        <v>10.58</v>
      </c>
      <c r="G63" s="58">
        <v>75.5</v>
      </c>
      <c r="H63" s="53">
        <v>2</v>
      </c>
      <c r="I63" s="53">
        <v>2</v>
      </c>
      <c r="J63" s="53">
        <f>VLOOKUP(I63,'Stratification Schemes'!$J$2:$L$3,2,TRUE)</f>
        <v>9.59</v>
      </c>
      <c r="K63" s="53">
        <f>VLOOKUP(I63,'Stratification Schemes'!$J$2:$L$3,3,TRUE)</f>
        <v>10.42</v>
      </c>
      <c r="L63" s="53">
        <f t="shared" si="2"/>
        <v>2</v>
      </c>
      <c r="M63" s="53" t="s">
        <v>34</v>
      </c>
    </row>
    <row r="64" spans="1:13" x14ac:dyDescent="0.25">
      <c r="A64" s="14">
        <v>41076</v>
      </c>
      <c r="B64" s="13">
        <v>0.35275462962962961</v>
      </c>
      <c r="C64" s="45">
        <f t="shared" si="3"/>
        <v>41076.352754629632</v>
      </c>
      <c r="D64" s="53" t="s">
        <v>16</v>
      </c>
      <c r="E64" s="53">
        <f t="shared" si="1"/>
        <v>1</v>
      </c>
      <c r="F64" s="83">
        <v>16.899999999999999</v>
      </c>
      <c r="G64" s="83">
        <v>72.400000000000006</v>
      </c>
      <c r="H64" s="53">
        <v>2</v>
      </c>
      <c r="I64" s="53">
        <v>2</v>
      </c>
      <c r="J64" s="53">
        <f>VLOOKUP(I64,'Stratification Schemes'!$J$2:$L$3,2,TRUE)</f>
        <v>9.59</v>
      </c>
      <c r="K64" s="53">
        <f>VLOOKUP(I64,'Stratification Schemes'!$J$2:$L$3,3,TRUE)</f>
        <v>10.42</v>
      </c>
      <c r="L64" s="53">
        <f t="shared" ref="L64:L71" si="4">IF(AND(F64&gt;J64,F64&lt;K64),1*E64,2*E64)</f>
        <v>2</v>
      </c>
      <c r="M64" s="53" t="s">
        <v>35</v>
      </c>
    </row>
    <row r="65" spans="1:13" x14ac:dyDescent="0.25">
      <c r="A65" s="14">
        <v>41076</v>
      </c>
      <c r="B65" s="13">
        <v>0.58040509259259265</v>
      </c>
      <c r="C65" s="45">
        <f t="shared" si="3"/>
        <v>41076.580405092594</v>
      </c>
      <c r="D65" s="53" t="s">
        <v>16</v>
      </c>
      <c r="E65" s="53">
        <f t="shared" si="1"/>
        <v>1</v>
      </c>
      <c r="F65" s="83">
        <v>10.55</v>
      </c>
      <c r="G65" s="83">
        <v>96.9</v>
      </c>
      <c r="H65" s="53">
        <v>2</v>
      </c>
      <c r="I65" s="53">
        <v>2</v>
      </c>
      <c r="J65" s="53">
        <f>VLOOKUP(I65,'Stratification Schemes'!$J$2:$L$3,2,TRUE)</f>
        <v>9.59</v>
      </c>
      <c r="K65" s="53">
        <f>VLOOKUP(I65,'Stratification Schemes'!$J$2:$L$3,3,TRUE)</f>
        <v>10.42</v>
      </c>
      <c r="L65" s="53">
        <f t="shared" si="4"/>
        <v>2</v>
      </c>
      <c r="M65" s="53" t="s">
        <v>35</v>
      </c>
    </row>
    <row r="66" spans="1:13" x14ac:dyDescent="0.25">
      <c r="A66" s="14">
        <v>41076</v>
      </c>
      <c r="B66" s="13">
        <v>0.90989583333333324</v>
      </c>
      <c r="C66" s="45">
        <f t="shared" ref="C66:C71" si="5">A66+B66</f>
        <v>41076.909895833334</v>
      </c>
      <c r="D66" s="53" t="s">
        <v>16</v>
      </c>
      <c r="E66" s="53">
        <f t="shared" si="1"/>
        <v>1</v>
      </c>
      <c r="F66" s="83">
        <v>17.38</v>
      </c>
      <c r="G66" s="83">
        <v>107.4</v>
      </c>
      <c r="H66" s="53">
        <v>2</v>
      </c>
      <c r="I66" s="53">
        <v>2</v>
      </c>
      <c r="J66" s="53">
        <f>VLOOKUP(I66,'Stratification Schemes'!$J$2:$L$3,2,TRUE)</f>
        <v>9.59</v>
      </c>
      <c r="K66" s="53">
        <f>VLOOKUP(I66,'Stratification Schemes'!$J$2:$L$3,3,TRUE)</f>
        <v>10.42</v>
      </c>
      <c r="L66" s="53">
        <f t="shared" si="4"/>
        <v>2</v>
      </c>
      <c r="M66" s="53" t="s">
        <v>35</v>
      </c>
    </row>
    <row r="67" spans="1:13" x14ac:dyDescent="0.25">
      <c r="A67" s="14">
        <v>41077</v>
      </c>
      <c r="B67" s="13">
        <v>0.81065972222222227</v>
      </c>
      <c r="C67" s="45">
        <f t="shared" si="5"/>
        <v>41077.810659722221</v>
      </c>
      <c r="D67" s="53" t="s">
        <v>16</v>
      </c>
      <c r="E67" s="53">
        <f t="shared" ref="E67:E71" si="6">IF(D67="Up", 1, -2)</f>
        <v>1</v>
      </c>
      <c r="F67" s="83">
        <v>16.84</v>
      </c>
      <c r="G67" s="83">
        <v>98.1</v>
      </c>
      <c r="H67" s="53">
        <v>2</v>
      </c>
      <c r="I67" s="53">
        <v>2</v>
      </c>
      <c r="J67" s="53">
        <f>VLOOKUP(I67,'Stratification Schemes'!$J$2:$L$3,2,TRUE)</f>
        <v>9.59</v>
      </c>
      <c r="K67" s="53">
        <f>VLOOKUP(I67,'Stratification Schemes'!$J$2:$L$3,3,TRUE)</f>
        <v>10.42</v>
      </c>
      <c r="L67" s="53">
        <f t="shared" si="4"/>
        <v>2</v>
      </c>
      <c r="M67" s="53" t="s">
        <v>35</v>
      </c>
    </row>
    <row r="68" spans="1:13" x14ac:dyDescent="0.25">
      <c r="A68" s="14">
        <v>41077</v>
      </c>
      <c r="B68" s="13">
        <v>0.81090277777777775</v>
      </c>
      <c r="C68" s="45">
        <f t="shared" si="5"/>
        <v>41077.810902777775</v>
      </c>
      <c r="D68" s="53" t="s">
        <v>16</v>
      </c>
      <c r="E68" s="53">
        <f t="shared" si="6"/>
        <v>1</v>
      </c>
      <c r="F68" s="83">
        <v>18.54</v>
      </c>
      <c r="G68" s="83">
        <v>87.9</v>
      </c>
      <c r="H68" s="53">
        <v>2</v>
      </c>
      <c r="I68" s="53">
        <v>2</v>
      </c>
      <c r="J68" s="53">
        <f>VLOOKUP(I68,'Stratification Schemes'!$J$2:$L$3,2,TRUE)</f>
        <v>9.59</v>
      </c>
      <c r="K68" s="53">
        <f>VLOOKUP(I68,'Stratification Schemes'!$J$2:$L$3,3,TRUE)</f>
        <v>10.42</v>
      </c>
      <c r="L68" s="53">
        <f t="shared" si="4"/>
        <v>2</v>
      </c>
      <c r="M68" s="53" t="s">
        <v>35</v>
      </c>
    </row>
    <row r="69" spans="1:13" x14ac:dyDescent="0.25">
      <c r="A69" s="14">
        <v>41077</v>
      </c>
      <c r="B69" s="13">
        <v>0.99284722222222221</v>
      </c>
      <c r="C69" s="45">
        <f t="shared" si="5"/>
        <v>41077.992847222224</v>
      </c>
      <c r="D69" s="53" t="s">
        <v>16</v>
      </c>
      <c r="E69" s="53">
        <f t="shared" si="6"/>
        <v>1</v>
      </c>
      <c r="F69" s="83">
        <v>17.399999999999999</v>
      </c>
      <c r="G69" s="83">
        <v>91.8</v>
      </c>
      <c r="H69" s="53">
        <v>2</v>
      </c>
      <c r="I69" s="53">
        <v>2</v>
      </c>
      <c r="J69" s="53">
        <f>VLOOKUP(I69,'Stratification Schemes'!$J$2:$L$3,2,TRUE)</f>
        <v>9.59</v>
      </c>
      <c r="K69" s="53">
        <f>VLOOKUP(I69,'Stratification Schemes'!$J$2:$L$3,3,TRUE)</f>
        <v>10.42</v>
      </c>
      <c r="L69" s="53">
        <f t="shared" si="4"/>
        <v>2</v>
      </c>
      <c r="M69" s="53" t="s">
        <v>35</v>
      </c>
    </row>
    <row r="70" spans="1:13" x14ac:dyDescent="0.25">
      <c r="A70" s="14">
        <v>41078</v>
      </c>
      <c r="B70" s="13">
        <v>0.17871527777777776</v>
      </c>
      <c r="C70" s="45">
        <f t="shared" si="5"/>
        <v>41078.178715277776</v>
      </c>
      <c r="D70" s="53" t="s">
        <v>16</v>
      </c>
      <c r="E70" s="53">
        <f t="shared" si="6"/>
        <v>1</v>
      </c>
      <c r="F70" s="83">
        <v>17.82</v>
      </c>
      <c r="G70" s="83">
        <v>119.1</v>
      </c>
      <c r="H70" s="53">
        <v>2</v>
      </c>
      <c r="I70" s="53">
        <v>2</v>
      </c>
      <c r="J70" s="53">
        <f>VLOOKUP(I70,'Stratification Schemes'!$J$2:$L$3,2,TRUE)</f>
        <v>9.59</v>
      </c>
      <c r="K70" s="53">
        <f>VLOOKUP(I70,'Stratification Schemes'!$J$2:$L$3,3,TRUE)</f>
        <v>10.42</v>
      </c>
      <c r="L70" s="53">
        <f t="shared" si="4"/>
        <v>2</v>
      </c>
      <c r="M70" s="53" t="s">
        <v>35</v>
      </c>
    </row>
    <row r="71" spans="1:13" x14ac:dyDescent="0.25">
      <c r="A71" s="14">
        <v>41078</v>
      </c>
      <c r="B71" s="13">
        <v>0.51285879629629627</v>
      </c>
      <c r="C71" s="45">
        <f t="shared" si="5"/>
        <v>41078.512858796297</v>
      </c>
      <c r="D71" s="53" t="s">
        <v>16</v>
      </c>
      <c r="E71" s="53">
        <f t="shared" si="6"/>
        <v>1</v>
      </c>
      <c r="F71" s="83">
        <v>11.1</v>
      </c>
      <c r="G71" s="83">
        <v>107.9</v>
      </c>
      <c r="H71" s="53">
        <v>2</v>
      </c>
      <c r="I71" s="53">
        <v>2</v>
      </c>
      <c r="J71" s="53">
        <f>VLOOKUP(I71,'Stratification Schemes'!$J$2:$L$3,2,TRUE)</f>
        <v>9.59</v>
      </c>
      <c r="K71" s="53">
        <f>VLOOKUP(I71,'Stratification Schemes'!$J$2:$L$3,3,TRUE)</f>
        <v>10.42</v>
      </c>
      <c r="L71" s="53">
        <f t="shared" si="4"/>
        <v>2</v>
      </c>
      <c r="M71" s="53" t="s">
        <v>35</v>
      </c>
    </row>
    <row r="72" spans="1:13" x14ac:dyDescent="0.25">
      <c r="A72" s="14">
        <v>41093</v>
      </c>
      <c r="B72" s="13">
        <v>5.8622685185185187E-2</v>
      </c>
      <c r="C72" s="45">
        <f t="shared" ref="C72:C91" si="7">B72+A72</f>
        <v>41093.058622685188</v>
      </c>
      <c r="D72" s="53" t="s">
        <v>16</v>
      </c>
      <c r="E72" s="53">
        <v>1</v>
      </c>
      <c r="F72" s="48">
        <v>16.93</v>
      </c>
      <c r="G72" s="83">
        <v>91.6</v>
      </c>
      <c r="H72" s="53">
        <v>2</v>
      </c>
      <c r="I72" s="53">
        <v>2</v>
      </c>
      <c r="J72" s="53">
        <f>VLOOKUP(I72,'Stratification Schemes'!$J$2:$L$3,2,TRUE)</f>
        <v>9.59</v>
      </c>
      <c r="K72" s="53">
        <f>VLOOKUP(I72,'Stratification Schemes'!$J$2:$L$3,3,TRUE)</f>
        <v>10.42</v>
      </c>
      <c r="L72" s="53">
        <f t="shared" ref="L72:L91" si="8">IF(AND(F72&gt;J72,F72&lt;K72),1*E72,2*E72)</f>
        <v>2</v>
      </c>
      <c r="M72" s="53" t="s">
        <v>44</v>
      </c>
    </row>
    <row r="73" spans="1:13" x14ac:dyDescent="0.25">
      <c r="A73" s="14">
        <v>41094</v>
      </c>
      <c r="B73" s="13">
        <v>0.86494212962962969</v>
      </c>
      <c r="C73" s="45">
        <f t="shared" si="7"/>
        <v>41094.864942129629</v>
      </c>
      <c r="D73" s="53" t="s">
        <v>16</v>
      </c>
      <c r="E73" s="53">
        <v>1</v>
      </c>
      <c r="F73" s="83">
        <v>13.66</v>
      </c>
      <c r="G73" s="83">
        <v>125</v>
      </c>
      <c r="H73" s="53">
        <v>2</v>
      </c>
      <c r="I73" s="53">
        <v>2</v>
      </c>
      <c r="J73" s="53">
        <f>VLOOKUP(I73,'Stratification Schemes'!$J$2:$L$3,2,TRUE)</f>
        <v>9.59</v>
      </c>
      <c r="K73" s="53">
        <f>VLOOKUP(I73,'Stratification Schemes'!$J$2:$L$3,3,TRUE)</f>
        <v>10.42</v>
      </c>
      <c r="L73" s="53">
        <f t="shared" si="8"/>
        <v>2</v>
      </c>
      <c r="M73" s="53" t="s">
        <v>44</v>
      </c>
    </row>
    <row r="74" spans="1:13" x14ac:dyDescent="0.25">
      <c r="A74" s="14">
        <v>41094</v>
      </c>
      <c r="B74" s="13">
        <v>0.88859953703703709</v>
      </c>
      <c r="C74" s="45">
        <f t="shared" si="7"/>
        <v>41094.888599537036</v>
      </c>
      <c r="D74" s="53" t="s">
        <v>16</v>
      </c>
      <c r="E74" s="53">
        <v>1</v>
      </c>
      <c r="F74" s="48">
        <v>13.72</v>
      </c>
      <c r="G74" s="83">
        <v>77.3</v>
      </c>
      <c r="H74" s="53">
        <v>2</v>
      </c>
      <c r="I74" s="53">
        <v>2</v>
      </c>
      <c r="J74" s="53">
        <f>VLOOKUP(I74,'Stratification Schemes'!$J$2:$L$3,2,TRUE)</f>
        <v>9.59</v>
      </c>
      <c r="K74" s="53">
        <f>VLOOKUP(I74,'Stratification Schemes'!$J$2:$L$3,3,TRUE)</f>
        <v>10.42</v>
      </c>
      <c r="L74" s="53">
        <f t="shared" si="8"/>
        <v>2</v>
      </c>
      <c r="M74" s="53" t="s">
        <v>44</v>
      </c>
    </row>
    <row r="75" spans="1:13" x14ac:dyDescent="0.25">
      <c r="A75" s="14">
        <v>41095</v>
      </c>
      <c r="B75" s="13">
        <v>0.15641203703703704</v>
      </c>
      <c r="C75" s="45">
        <f t="shared" si="7"/>
        <v>41095.156412037039</v>
      </c>
      <c r="D75" s="53" t="s">
        <v>16</v>
      </c>
      <c r="E75" s="53">
        <v>1</v>
      </c>
      <c r="F75" s="83">
        <v>13.54</v>
      </c>
      <c r="G75" s="83">
        <v>96.1</v>
      </c>
      <c r="H75" s="53">
        <v>2</v>
      </c>
      <c r="I75" s="53">
        <v>2</v>
      </c>
      <c r="J75" s="53">
        <f>VLOOKUP(I75,'Stratification Schemes'!$J$2:$L$3,2,TRUE)</f>
        <v>9.59</v>
      </c>
      <c r="K75" s="53">
        <f>VLOOKUP(I75,'Stratification Schemes'!$J$2:$L$3,3,TRUE)</f>
        <v>10.42</v>
      </c>
      <c r="L75" s="53">
        <f t="shared" si="8"/>
        <v>2</v>
      </c>
      <c r="M75" s="53" t="s">
        <v>44</v>
      </c>
    </row>
    <row r="76" spans="1:13" x14ac:dyDescent="0.25">
      <c r="A76" s="14">
        <v>41095</v>
      </c>
      <c r="B76" s="13">
        <v>0.93064814814814811</v>
      </c>
      <c r="C76" s="45">
        <f t="shared" si="7"/>
        <v>41095.930648148147</v>
      </c>
      <c r="D76" s="53" t="s">
        <v>16</v>
      </c>
      <c r="E76" s="53">
        <v>1</v>
      </c>
      <c r="F76" s="83">
        <v>16.22</v>
      </c>
      <c r="G76" s="83">
        <v>93.6</v>
      </c>
      <c r="H76" s="53">
        <v>2</v>
      </c>
      <c r="I76" s="53">
        <v>2</v>
      </c>
      <c r="J76" s="53">
        <f>VLOOKUP(I76,'Stratification Schemes'!$J$2:$L$3,2,TRUE)</f>
        <v>9.59</v>
      </c>
      <c r="K76" s="53">
        <f>VLOOKUP(I76,'Stratification Schemes'!$J$2:$L$3,3,TRUE)</f>
        <v>10.42</v>
      </c>
      <c r="L76" s="53">
        <f t="shared" si="8"/>
        <v>2</v>
      </c>
      <c r="M76" s="53" t="s">
        <v>44</v>
      </c>
    </row>
    <row r="77" spans="1:13" x14ac:dyDescent="0.25">
      <c r="A77" s="14">
        <v>41095</v>
      </c>
      <c r="B77" s="13">
        <v>0.94879629629629625</v>
      </c>
      <c r="C77" s="45">
        <f t="shared" si="7"/>
        <v>41095.948796296296</v>
      </c>
      <c r="D77" s="53" t="s">
        <v>16</v>
      </c>
      <c r="E77" s="53">
        <v>1</v>
      </c>
      <c r="F77" s="83">
        <v>10.31</v>
      </c>
      <c r="G77" s="83">
        <v>89.1</v>
      </c>
      <c r="H77" s="53">
        <v>2</v>
      </c>
      <c r="I77" s="53">
        <v>2</v>
      </c>
      <c r="J77" s="53">
        <f>VLOOKUP(I77,'Stratification Schemes'!$J$2:$L$3,2,TRUE)</f>
        <v>9.59</v>
      </c>
      <c r="K77" s="53">
        <f>VLOOKUP(I77,'Stratification Schemes'!$J$2:$L$3,3,TRUE)</f>
        <v>10.42</v>
      </c>
      <c r="L77" s="53">
        <f t="shared" si="8"/>
        <v>1</v>
      </c>
      <c r="M77" s="53" t="s">
        <v>44</v>
      </c>
    </row>
    <row r="78" spans="1:13" x14ac:dyDescent="0.25">
      <c r="A78" s="14">
        <v>41098</v>
      </c>
      <c r="B78" s="13">
        <v>0.638738425925926</v>
      </c>
      <c r="C78" s="45">
        <f t="shared" si="7"/>
        <v>41098.638738425929</v>
      </c>
      <c r="D78" s="53" t="s">
        <v>16</v>
      </c>
      <c r="E78" s="53">
        <v>1</v>
      </c>
      <c r="F78" s="83">
        <v>17.579999999999998</v>
      </c>
      <c r="G78" s="83">
        <v>103</v>
      </c>
      <c r="H78" s="53">
        <v>2</v>
      </c>
      <c r="I78" s="53">
        <v>2</v>
      </c>
      <c r="J78" s="53">
        <f>VLOOKUP(I78,'Stratification Schemes'!$J$2:$L$3,2,TRUE)</f>
        <v>9.59</v>
      </c>
      <c r="K78" s="53">
        <f>VLOOKUP(I78,'Stratification Schemes'!$J$2:$L$3,3,TRUE)</f>
        <v>10.42</v>
      </c>
      <c r="L78" s="53">
        <f t="shared" si="8"/>
        <v>2</v>
      </c>
      <c r="M78" s="53" t="s">
        <v>44</v>
      </c>
    </row>
    <row r="79" spans="1:13" x14ac:dyDescent="0.25">
      <c r="A79" s="14">
        <v>41098</v>
      </c>
      <c r="B79" s="13">
        <v>0.76731481481481489</v>
      </c>
      <c r="C79" s="45">
        <f t="shared" si="7"/>
        <v>41098.767314814817</v>
      </c>
      <c r="D79" s="53" t="s">
        <v>16</v>
      </c>
      <c r="E79" s="53">
        <v>1</v>
      </c>
      <c r="F79" s="83">
        <v>15.57</v>
      </c>
      <c r="G79" s="83">
        <v>67.3</v>
      </c>
      <c r="H79" s="53">
        <v>2</v>
      </c>
      <c r="I79" s="53">
        <v>2</v>
      </c>
      <c r="J79" s="53">
        <f>VLOOKUP(I79,'Stratification Schemes'!$J$2:$L$3,2,TRUE)</f>
        <v>9.59</v>
      </c>
      <c r="K79" s="53">
        <f>VLOOKUP(I79,'Stratification Schemes'!$J$2:$L$3,3,TRUE)</f>
        <v>10.42</v>
      </c>
      <c r="L79" s="53">
        <f t="shared" si="8"/>
        <v>2</v>
      </c>
      <c r="M79" s="53" t="s">
        <v>44</v>
      </c>
    </row>
    <row r="80" spans="1:13" x14ac:dyDescent="0.25">
      <c r="A80" s="14">
        <v>41098</v>
      </c>
      <c r="B80" s="13">
        <v>0.78990740740740739</v>
      </c>
      <c r="C80" s="45">
        <f t="shared" si="7"/>
        <v>41098.789907407408</v>
      </c>
      <c r="D80" s="53" t="s">
        <v>16</v>
      </c>
      <c r="E80" s="53">
        <v>1</v>
      </c>
      <c r="F80" s="83">
        <v>15.63</v>
      </c>
      <c r="G80" s="83">
        <v>79.400000000000006</v>
      </c>
      <c r="H80" s="53">
        <v>2</v>
      </c>
      <c r="I80" s="53">
        <v>2</v>
      </c>
      <c r="J80" s="53">
        <f>VLOOKUP(I80,'Stratification Schemes'!$J$2:$L$3,2,TRUE)</f>
        <v>9.59</v>
      </c>
      <c r="K80" s="53">
        <f>VLOOKUP(I80,'Stratification Schemes'!$J$2:$L$3,3,TRUE)</f>
        <v>10.42</v>
      </c>
      <c r="L80" s="53">
        <f t="shared" si="8"/>
        <v>2</v>
      </c>
      <c r="M80" s="53" t="s">
        <v>44</v>
      </c>
    </row>
    <row r="81" spans="1:27" x14ac:dyDescent="0.25">
      <c r="A81" s="14">
        <v>41098</v>
      </c>
      <c r="B81" s="13">
        <v>0.84613425925925922</v>
      </c>
      <c r="C81" s="45">
        <f t="shared" si="7"/>
        <v>41098.846134259256</v>
      </c>
      <c r="D81" s="53" t="s">
        <v>16</v>
      </c>
      <c r="E81" s="53">
        <v>1</v>
      </c>
      <c r="F81" s="83">
        <v>14.62</v>
      </c>
      <c r="G81" s="83">
        <v>81.2</v>
      </c>
      <c r="H81" s="53">
        <v>2</v>
      </c>
      <c r="I81" s="53">
        <v>2</v>
      </c>
      <c r="J81" s="53">
        <f>VLOOKUP(I81,'Stratification Schemes'!$J$2:$L$3,2,TRUE)</f>
        <v>9.59</v>
      </c>
      <c r="K81" s="53">
        <f>VLOOKUP(I81,'Stratification Schemes'!$J$2:$L$3,3,TRUE)</f>
        <v>10.42</v>
      </c>
      <c r="L81" s="53">
        <f t="shared" si="8"/>
        <v>2</v>
      </c>
      <c r="M81" s="53" t="s">
        <v>44</v>
      </c>
    </row>
    <row r="82" spans="1:27" x14ac:dyDescent="0.25">
      <c r="A82" s="14">
        <v>41098</v>
      </c>
      <c r="B82" s="13">
        <v>0.90784722222222225</v>
      </c>
      <c r="C82" s="45">
        <f t="shared" si="7"/>
        <v>41098.907847222225</v>
      </c>
      <c r="D82" s="53" t="s">
        <v>16</v>
      </c>
      <c r="E82" s="53">
        <v>1</v>
      </c>
      <c r="F82" s="83">
        <v>13.35</v>
      </c>
      <c r="G82" s="83">
        <v>89.3</v>
      </c>
      <c r="H82" s="53">
        <v>2</v>
      </c>
      <c r="I82" s="53">
        <v>2</v>
      </c>
      <c r="J82" s="53">
        <f>VLOOKUP(I82,'Stratification Schemes'!$J$2:$L$3,2,TRUE)</f>
        <v>9.59</v>
      </c>
      <c r="K82" s="53">
        <f>VLOOKUP(I82,'Stratification Schemes'!$J$2:$L$3,3,TRUE)</f>
        <v>10.42</v>
      </c>
      <c r="L82" s="53">
        <f t="shared" si="8"/>
        <v>2</v>
      </c>
      <c r="M82" s="53" t="s">
        <v>44</v>
      </c>
    </row>
    <row r="83" spans="1:27" x14ac:dyDescent="0.25">
      <c r="A83" s="14">
        <v>41099</v>
      </c>
      <c r="B83" s="13">
        <v>0.62364583333333334</v>
      </c>
      <c r="C83" s="45">
        <f t="shared" si="7"/>
        <v>41099.623645833337</v>
      </c>
      <c r="D83" s="53" t="s">
        <v>16</v>
      </c>
      <c r="E83" s="53">
        <v>1</v>
      </c>
      <c r="F83" s="83">
        <v>13.74</v>
      </c>
      <c r="G83" s="83">
        <v>78.900000000000006</v>
      </c>
      <c r="H83" s="53">
        <v>2</v>
      </c>
      <c r="I83" s="53">
        <v>2</v>
      </c>
      <c r="J83" s="53">
        <f>VLOOKUP(I83,'Stratification Schemes'!$J$2:$L$3,2,TRUE)</f>
        <v>9.59</v>
      </c>
      <c r="K83" s="53">
        <f>VLOOKUP(I83,'Stratification Schemes'!$J$2:$L$3,3,TRUE)</f>
        <v>10.42</v>
      </c>
      <c r="L83" s="53">
        <f t="shared" si="8"/>
        <v>2</v>
      </c>
      <c r="M83" s="53" t="s">
        <v>44</v>
      </c>
    </row>
    <row r="84" spans="1:27" x14ac:dyDescent="0.25">
      <c r="A84" s="14">
        <v>41099</v>
      </c>
      <c r="B84" s="13">
        <v>0.72636574074074067</v>
      </c>
      <c r="C84" s="45">
        <f t="shared" si="7"/>
        <v>41099.726365740738</v>
      </c>
      <c r="D84" s="53" t="s">
        <v>16</v>
      </c>
      <c r="E84" s="53">
        <v>1</v>
      </c>
      <c r="F84" s="83">
        <v>16.32</v>
      </c>
      <c r="G84" s="83">
        <v>82.8</v>
      </c>
      <c r="H84" s="53">
        <v>2</v>
      </c>
      <c r="I84" s="53">
        <v>2</v>
      </c>
      <c r="J84" s="53">
        <f>VLOOKUP(I84,'Stratification Schemes'!$J$2:$L$3,2,TRUE)</f>
        <v>9.59</v>
      </c>
      <c r="K84" s="53">
        <f>VLOOKUP(I84,'Stratification Schemes'!$J$2:$L$3,3,TRUE)</f>
        <v>10.42</v>
      </c>
      <c r="L84" s="53">
        <f t="shared" si="8"/>
        <v>2</v>
      </c>
      <c r="M84" s="53" t="s">
        <v>44</v>
      </c>
    </row>
    <row r="85" spans="1:27" x14ac:dyDescent="0.25">
      <c r="A85" s="14">
        <v>41099</v>
      </c>
      <c r="B85" s="13">
        <v>0.94847222222222216</v>
      </c>
      <c r="C85" s="45">
        <f t="shared" si="7"/>
        <v>41099.948472222219</v>
      </c>
      <c r="D85" s="53" t="s">
        <v>16</v>
      </c>
      <c r="E85" s="53">
        <v>1</v>
      </c>
      <c r="F85" s="83">
        <v>17.760000000000002</v>
      </c>
      <c r="G85" s="83">
        <v>102.7</v>
      </c>
      <c r="H85" s="53">
        <v>2</v>
      </c>
      <c r="I85" s="53">
        <v>2</v>
      </c>
      <c r="J85" s="53">
        <f>VLOOKUP(I85,'Stratification Schemes'!$J$2:$L$3,2,TRUE)</f>
        <v>9.59</v>
      </c>
      <c r="K85" s="53">
        <f>VLOOKUP(I85,'Stratification Schemes'!$J$2:$L$3,3,TRUE)</f>
        <v>10.42</v>
      </c>
      <c r="L85" s="53">
        <f t="shared" si="8"/>
        <v>2</v>
      </c>
      <c r="M85" s="53" t="s">
        <v>44</v>
      </c>
    </row>
    <row r="86" spans="1:27" x14ac:dyDescent="0.25">
      <c r="A86" s="14">
        <v>41100</v>
      </c>
      <c r="B86" s="13">
        <v>0.18239583333333334</v>
      </c>
      <c r="C86" s="45">
        <f t="shared" si="7"/>
        <v>41100.182395833333</v>
      </c>
      <c r="D86" s="53" t="s">
        <v>16</v>
      </c>
      <c r="E86" s="53">
        <v>1</v>
      </c>
      <c r="F86" s="83">
        <v>12.25</v>
      </c>
      <c r="G86" s="83">
        <v>90.3</v>
      </c>
      <c r="H86" s="53">
        <v>2</v>
      </c>
      <c r="I86" s="53">
        <v>2</v>
      </c>
      <c r="J86" s="53">
        <f>VLOOKUP(I86,'Stratification Schemes'!$J$2:$L$3,2,TRUE)</f>
        <v>9.59</v>
      </c>
      <c r="K86" s="53">
        <f>VLOOKUP(I86,'Stratification Schemes'!$J$2:$L$3,3,TRUE)</f>
        <v>10.42</v>
      </c>
      <c r="L86" s="53">
        <f t="shared" si="8"/>
        <v>2</v>
      </c>
      <c r="M86" s="53" t="s">
        <v>44</v>
      </c>
    </row>
    <row r="87" spans="1:27" x14ac:dyDescent="0.25">
      <c r="A87" s="14">
        <v>41100</v>
      </c>
      <c r="B87" s="13">
        <v>0.625</v>
      </c>
      <c r="C87" s="45">
        <f t="shared" si="7"/>
        <v>41100.625</v>
      </c>
      <c r="D87" s="53" t="s">
        <v>16</v>
      </c>
      <c r="E87" s="53">
        <v>1</v>
      </c>
      <c r="F87" s="83">
        <v>13.05</v>
      </c>
      <c r="G87" s="83">
        <v>0</v>
      </c>
      <c r="H87" s="53">
        <v>2</v>
      </c>
      <c r="I87" s="53">
        <v>2</v>
      </c>
      <c r="J87" s="53">
        <f>VLOOKUP(I87,'Stratification Schemes'!$J$2:$L$3,2,TRUE)</f>
        <v>9.59</v>
      </c>
      <c r="K87" s="53">
        <f>VLOOKUP(I87,'Stratification Schemes'!$J$2:$L$3,3,TRUE)</f>
        <v>10.42</v>
      </c>
      <c r="L87" s="53">
        <f t="shared" si="8"/>
        <v>2</v>
      </c>
      <c r="M87" s="53" t="s">
        <v>44</v>
      </c>
    </row>
    <row r="88" spans="1:27" x14ac:dyDescent="0.25">
      <c r="A88" s="14">
        <v>41100</v>
      </c>
      <c r="B88" s="13">
        <v>0.77004629629629628</v>
      </c>
      <c r="C88" s="45">
        <f t="shared" si="7"/>
        <v>41100.770046296297</v>
      </c>
      <c r="D88" s="53" t="s">
        <v>16</v>
      </c>
      <c r="E88" s="53">
        <v>1</v>
      </c>
      <c r="F88" s="83">
        <v>17.64</v>
      </c>
      <c r="G88" s="83">
        <v>102.1</v>
      </c>
      <c r="H88" s="53">
        <v>2</v>
      </c>
      <c r="I88" s="53">
        <v>2</v>
      </c>
      <c r="J88" s="53">
        <f>VLOOKUP(I88,'Stratification Schemes'!$J$2:$L$3,2,TRUE)</f>
        <v>9.59</v>
      </c>
      <c r="K88" s="53">
        <f>VLOOKUP(I88,'Stratification Schemes'!$J$2:$L$3,3,TRUE)</f>
        <v>10.42</v>
      </c>
      <c r="L88" s="53">
        <f t="shared" si="8"/>
        <v>2</v>
      </c>
      <c r="M88" s="53" t="s">
        <v>44</v>
      </c>
    </row>
    <row r="89" spans="1:27" x14ac:dyDescent="0.25">
      <c r="A89" s="14">
        <v>41100</v>
      </c>
      <c r="B89" s="13">
        <v>0.78524305555555562</v>
      </c>
      <c r="C89" s="45">
        <f t="shared" si="7"/>
        <v>41100.785243055558</v>
      </c>
      <c r="D89" s="53" t="s">
        <v>16</v>
      </c>
      <c r="E89" s="53">
        <v>1</v>
      </c>
      <c r="F89" s="83">
        <v>17.829999999999998</v>
      </c>
      <c r="G89" s="83">
        <v>76.2</v>
      </c>
      <c r="H89" s="53">
        <v>2</v>
      </c>
      <c r="I89" s="53">
        <v>2</v>
      </c>
      <c r="J89" s="53">
        <f>VLOOKUP(I89,'Stratification Schemes'!$J$2:$L$3,2,TRUE)</f>
        <v>9.59</v>
      </c>
      <c r="K89" s="53">
        <f>VLOOKUP(I89,'Stratification Schemes'!$J$2:$L$3,3,TRUE)</f>
        <v>10.42</v>
      </c>
      <c r="L89" s="53">
        <f t="shared" si="8"/>
        <v>2</v>
      </c>
      <c r="M89" s="53" t="s">
        <v>44</v>
      </c>
    </row>
    <row r="90" spans="1:27" x14ac:dyDescent="0.25">
      <c r="A90" s="14">
        <v>41100</v>
      </c>
      <c r="B90" s="13">
        <v>0.87936342592592587</v>
      </c>
      <c r="C90" s="45">
        <f t="shared" si="7"/>
        <v>41100.879363425927</v>
      </c>
      <c r="D90" s="53" t="s">
        <v>16</v>
      </c>
      <c r="E90" s="53">
        <v>1</v>
      </c>
      <c r="F90" s="83">
        <v>10.24</v>
      </c>
      <c r="G90" s="83">
        <v>118.3</v>
      </c>
      <c r="H90" s="53">
        <v>2</v>
      </c>
      <c r="I90" s="53">
        <v>2</v>
      </c>
      <c r="J90" s="53">
        <f>VLOOKUP(I90,'Stratification Schemes'!$J$2:$L$3,2,TRUE)</f>
        <v>9.59</v>
      </c>
      <c r="K90" s="53">
        <f>VLOOKUP(I90,'Stratification Schemes'!$J$2:$L$3,3,TRUE)</f>
        <v>10.42</v>
      </c>
      <c r="L90" s="53">
        <f t="shared" si="8"/>
        <v>1</v>
      </c>
      <c r="M90" s="53" t="s">
        <v>44</v>
      </c>
    </row>
    <row r="91" spans="1:27" x14ac:dyDescent="0.25">
      <c r="A91" s="14">
        <v>41100</v>
      </c>
      <c r="B91" s="13">
        <v>0.88799768518518529</v>
      </c>
      <c r="C91" s="45">
        <f t="shared" si="7"/>
        <v>41100.887997685182</v>
      </c>
      <c r="D91" s="53" t="s">
        <v>16</v>
      </c>
      <c r="E91" s="53">
        <v>1</v>
      </c>
      <c r="F91" s="83">
        <v>13.05</v>
      </c>
      <c r="G91" s="83">
        <v>102.5</v>
      </c>
      <c r="H91" s="53">
        <v>2</v>
      </c>
      <c r="I91" s="53">
        <v>2</v>
      </c>
      <c r="J91" s="53">
        <f>VLOOKUP(I91,'Stratification Schemes'!$J$2:$L$3,2,TRUE)</f>
        <v>9.59</v>
      </c>
      <c r="K91" s="53">
        <f>VLOOKUP(I91,'Stratification Schemes'!$J$2:$L$3,3,TRUE)</f>
        <v>10.42</v>
      </c>
      <c r="L91" s="53">
        <f t="shared" si="8"/>
        <v>2</v>
      </c>
      <c r="M91" s="53" t="s">
        <v>44</v>
      </c>
    </row>
    <row r="92" spans="1:27" s="36" customFormat="1" x14ac:dyDescent="0.25">
      <c r="A92" s="5">
        <v>41104</v>
      </c>
      <c r="B92" s="13">
        <v>0.34819444444444447</v>
      </c>
      <c r="C92" s="45">
        <f>B92+A92</f>
        <v>41104.348194444443</v>
      </c>
      <c r="D92" s="40" t="s">
        <v>16</v>
      </c>
      <c r="E92" s="40">
        <v>1</v>
      </c>
      <c r="F92" s="83">
        <v>13.64</v>
      </c>
      <c r="G92" s="83">
        <v>64.099999999999994</v>
      </c>
      <c r="H92" s="53">
        <v>2</v>
      </c>
      <c r="I92" s="53">
        <v>2</v>
      </c>
      <c r="J92" s="53">
        <f>VLOOKUP(I92,'Stratification Schemes'!$J$2:$L$3,2,TRUE)</f>
        <v>9.59</v>
      </c>
      <c r="K92" s="53">
        <f>VLOOKUP(I92,'Stratification Schemes'!$J$2:$L$3,3,TRUE)</f>
        <v>10.42</v>
      </c>
      <c r="L92" s="53">
        <f>IF(AND(F92&gt;J92,F92&lt;K92),1*E92,2*E92)</f>
        <v>2</v>
      </c>
      <c r="M92" s="53" t="s">
        <v>44</v>
      </c>
      <c r="N92" s="55"/>
      <c r="Z92" s="13"/>
      <c r="AA92" s="14"/>
    </row>
    <row r="93" spans="1:27" s="36" customFormat="1" x14ac:dyDescent="0.25">
      <c r="A93" s="5">
        <v>41104</v>
      </c>
      <c r="B93" s="13">
        <v>0.68605324074074081</v>
      </c>
      <c r="C93" s="45">
        <f>B93+A93</f>
        <v>41104.686053240737</v>
      </c>
      <c r="D93" s="40" t="s">
        <v>16</v>
      </c>
      <c r="E93" s="40">
        <v>1</v>
      </c>
      <c r="F93" s="83">
        <v>11.38</v>
      </c>
      <c r="G93" s="83">
        <v>72.099999999999994</v>
      </c>
      <c r="H93" s="53">
        <v>2</v>
      </c>
      <c r="I93" s="53">
        <v>2</v>
      </c>
      <c r="J93" s="53">
        <f>VLOOKUP(I93,'Stratification Schemes'!$J$2:$L$3,2,TRUE)</f>
        <v>9.59</v>
      </c>
      <c r="K93" s="53">
        <f>VLOOKUP(I93,'Stratification Schemes'!$J$2:$L$3,3,TRUE)</f>
        <v>10.42</v>
      </c>
      <c r="L93" s="53">
        <f>IF(AND(F93&gt;J93,F93&lt;K93),1*E93,2*E93)</f>
        <v>2</v>
      </c>
      <c r="M93" s="53" t="s">
        <v>44</v>
      </c>
      <c r="N93" s="55"/>
      <c r="Z93" s="13"/>
      <c r="AA93" s="14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A3" sqref="A3"/>
    </sheetView>
  </sheetViews>
  <sheetFormatPr defaultRowHeight="15" x14ac:dyDescent="0.25"/>
  <cols>
    <col min="2" max="2" width="16.85546875" style="3" bestFit="1" customWidth="1"/>
    <col min="3" max="3" width="13.5703125" style="3" customWidth="1"/>
    <col min="4" max="4" width="11.140625" style="3" bestFit="1" customWidth="1"/>
    <col min="5" max="5" width="11.140625" style="3" customWidth="1"/>
    <col min="7" max="7" width="9.7109375" customWidth="1"/>
    <col min="11" max="11" width="14.28515625" bestFit="1" customWidth="1"/>
    <col min="12" max="12" width="13.42578125" bestFit="1" customWidth="1"/>
  </cols>
  <sheetData>
    <row r="1" spans="1:14" x14ac:dyDescent="0.25">
      <c r="A1" s="2" t="s">
        <v>36</v>
      </c>
      <c r="B1" s="31" t="s">
        <v>10</v>
      </c>
      <c r="C1" s="31" t="s">
        <v>11</v>
      </c>
      <c r="D1" s="31" t="s">
        <v>12</v>
      </c>
      <c r="E1" s="31" t="s">
        <v>14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36</v>
      </c>
      <c r="K1" s="32" t="s">
        <v>9</v>
      </c>
      <c r="L1" s="32" t="s">
        <v>8</v>
      </c>
    </row>
    <row r="2" spans="1:14" x14ac:dyDescent="0.25">
      <c r="A2">
        <v>1</v>
      </c>
      <c r="B2" s="3">
        <v>41043.572916666664</v>
      </c>
      <c r="D2" s="3" t="s">
        <v>13</v>
      </c>
      <c r="E2" s="3" t="s">
        <v>15</v>
      </c>
      <c r="F2">
        <v>0.42</v>
      </c>
      <c r="G2">
        <v>10.42</v>
      </c>
      <c r="H2">
        <v>3.33</v>
      </c>
      <c r="I2">
        <v>13.33</v>
      </c>
      <c r="J2">
        <v>1</v>
      </c>
      <c r="K2" s="4">
        <v>3.33</v>
      </c>
      <c r="L2" s="4">
        <v>10.42</v>
      </c>
    </row>
    <row r="3" spans="1:14" x14ac:dyDescent="0.25">
      <c r="A3">
        <v>2</v>
      </c>
      <c r="B3" s="3">
        <v>41054.510416666664</v>
      </c>
      <c r="D3" s="3" t="s">
        <v>13</v>
      </c>
      <c r="E3" s="3" t="s">
        <v>15</v>
      </c>
      <c r="F3">
        <v>0.42</v>
      </c>
      <c r="G3">
        <v>10.42</v>
      </c>
      <c r="H3">
        <v>9.58</v>
      </c>
      <c r="I3">
        <v>19.579999999999998</v>
      </c>
      <c r="J3">
        <v>2</v>
      </c>
      <c r="K3" s="4">
        <v>9.59</v>
      </c>
      <c r="L3" s="4">
        <v>10.42</v>
      </c>
    </row>
    <row r="5" spans="1:14" x14ac:dyDescent="0.25">
      <c r="A5" s="41" t="s">
        <v>62</v>
      </c>
      <c r="B5" s="42"/>
      <c r="C5" s="42"/>
      <c r="D5" s="42"/>
      <c r="E5" s="42"/>
      <c r="F5" s="41"/>
      <c r="G5" s="41"/>
      <c r="H5" s="41"/>
      <c r="I5" s="41"/>
      <c r="J5" s="41"/>
    </row>
    <row r="6" spans="1:14" x14ac:dyDescent="0.25">
      <c r="B6" s="3" t="s">
        <v>63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0" zoomScaleNormal="80" workbookViewId="0">
      <selection activeCell="A128" sqref="A128:XFD128"/>
    </sheetView>
  </sheetViews>
  <sheetFormatPr defaultRowHeight="15" x14ac:dyDescent="0.25"/>
  <cols>
    <col min="1" max="1" width="9.140625" style="70"/>
    <col min="2" max="2" width="13.85546875" bestFit="1" customWidth="1"/>
    <col min="3" max="3" width="11.140625" bestFit="1" customWidth="1"/>
    <col min="4" max="4" width="27.7109375" customWidth="1"/>
    <col min="5" max="5" width="8" bestFit="1" customWidth="1"/>
    <col min="6" max="6" width="8.7109375" bestFit="1" customWidth="1"/>
  </cols>
  <sheetData>
    <row r="1" spans="1:7" x14ac:dyDescent="0.25">
      <c r="A1" s="69" t="s">
        <v>1</v>
      </c>
      <c r="B1" s="65" t="s">
        <v>202</v>
      </c>
      <c r="C1" s="65" t="s">
        <v>203</v>
      </c>
      <c r="D1" s="65" t="s">
        <v>204</v>
      </c>
      <c r="E1" s="65" t="s">
        <v>45</v>
      </c>
      <c r="F1" s="65" t="s">
        <v>205</v>
      </c>
      <c r="G1" s="65" t="s">
        <v>206</v>
      </c>
    </row>
    <row r="2" spans="1:7" x14ac:dyDescent="0.25">
      <c r="A2" s="70">
        <v>41043</v>
      </c>
      <c r="B2" s="68">
        <v>0</v>
      </c>
      <c r="C2" s="68">
        <v>0</v>
      </c>
      <c r="D2" s="68" t="s">
        <v>207</v>
      </c>
      <c r="E2" s="65"/>
      <c r="F2" s="65"/>
      <c r="G2">
        <v>313</v>
      </c>
    </row>
    <row r="3" spans="1:7" x14ac:dyDescent="0.25">
      <c r="A3" s="70">
        <v>41044</v>
      </c>
      <c r="B3" s="68">
        <v>0</v>
      </c>
      <c r="C3" s="68">
        <v>0</v>
      </c>
      <c r="D3" s="65"/>
      <c r="E3" s="65"/>
      <c r="F3" s="65"/>
      <c r="G3">
        <v>310</v>
      </c>
    </row>
    <row r="4" spans="1:7" x14ac:dyDescent="0.25">
      <c r="A4" s="70">
        <v>41045</v>
      </c>
      <c r="B4" s="68">
        <v>0</v>
      </c>
      <c r="C4" s="68">
        <v>0</v>
      </c>
      <c r="D4" s="65"/>
      <c r="E4" s="65"/>
      <c r="F4" s="65"/>
      <c r="G4">
        <v>312</v>
      </c>
    </row>
    <row r="5" spans="1:7" x14ac:dyDescent="0.25">
      <c r="A5" s="70">
        <v>41046</v>
      </c>
      <c r="B5" s="68">
        <v>0</v>
      </c>
      <c r="C5" s="68">
        <v>0</v>
      </c>
      <c r="D5" s="65"/>
      <c r="E5" s="65"/>
      <c r="F5" s="65"/>
      <c r="G5">
        <v>309</v>
      </c>
    </row>
    <row r="6" spans="1:7" x14ac:dyDescent="0.25">
      <c r="A6" s="70">
        <v>41047</v>
      </c>
      <c r="B6" s="68">
        <v>0</v>
      </c>
      <c r="C6" s="68">
        <v>0</v>
      </c>
      <c r="D6" s="65"/>
      <c r="E6" s="65"/>
      <c r="F6" s="65"/>
      <c r="G6">
        <v>313</v>
      </c>
    </row>
    <row r="7" spans="1:7" x14ac:dyDescent="0.25">
      <c r="A7" s="70">
        <v>41048</v>
      </c>
      <c r="B7" s="68">
        <v>0</v>
      </c>
      <c r="C7" s="68">
        <v>0</v>
      </c>
      <c r="D7" s="65"/>
      <c r="E7" s="65"/>
      <c r="F7" s="65"/>
      <c r="G7">
        <v>309</v>
      </c>
    </row>
    <row r="8" spans="1:7" x14ac:dyDescent="0.25">
      <c r="A8" s="70">
        <v>41049</v>
      </c>
      <c r="B8" s="68">
        <v>0</v>
      </c>
      <c r="C8" s="68">
        <v>0</v>
      </c>
      <c r="D8" s="65"/>
      <c r="E8" s="65"/>
      <c r="F8" s="65"/>
      <c r="G8">
        <v>305</v>
      </c>
    </row>
    <row r="9" spans="1:7" x14ac:dyDescent="0.25">
      <c r="A9" s="70">
        <v>41050</v>
      </c>
      <c r="B9" s="71"/>
      <c r="C9" s="68">
        <v>0</v>
      </c>
      <c r="D9" s="65"/>
      <c r="E9" s="65"/>
      <c r="F9" s="65"/>
      <c r="G9">
        <v>304</v>
      </c>
    </row>
    <row r="10" spans="1:7" x14ac:dyDescent="0.25">
      <c r="A10" s="70">
        <v>41051</v>
      </c>
      <c r="B10">
        <v>2</v>
      </c>
      <c r="C10">
        <f>SUM(B10)</f>
        <v>2</v>
      </c>
      <c r="G10">
        <v>309</v>
      </c>
    </row>
    <row r="11" spans="1:7" x14ac:dyDescent="0.25">
      <c r="A11" s="70">
        <v>41052</v>
      </c>
      <c r="B11">
        <v>1</v>
      </c>
      <c r="C11">
        <f>SUM(C10+B11)</f>
        <v>3</v>
      </c>
      <c r="G11">
        <v>353</v>
      </c>
    </row>
    <row r="12" spans="1:7" x14ac:dyDescent="0.25">
      <c r="A12" s="70">
        <v>41053</v>
      </c>
      <c r="B12">
        <v>4</v>
      </c>
      <c r="C12">
        <f t="shared" ref="C12:C75" si="0">SUM(C11+B12)</f>
        <v>7</v>
      </c>
      <c r="G12">
        <v>418</v>
      </c>
    </row>
    <row r="13" spans="1:7" x14ac:dyDescent="0.25">
      <c r="A13" s="70">
        <v>41054</v>
      </c>
      <c r="B13">
        <v>0</v>
      </c>
      <c r="C13">
        <f t="shared" si="0"/>
        <v>7</v>
      </c>
      <c r="G13">
        <v>485</v>
      </c>
    </row>
    <row r="14" spans="1:7" x14ac:dyDescent="0.25">
      <c r="A14" s="70">
        <v>41055</v>
      </c>
      <c r="B14">
        <v>1</v>
      </c>
      <c r="C14">
        <f t="shared" si="0"/>
        <v>8</v>
      </c>
      <c r="G14">
        <v>505</v>
      </c>
    </row>
    <row r="15" spans="1:7" x14ac:dyDescent="0.25">
      <c r="A15" s="70">
        <v>41056</v>
      </c>
      <c r="B15">
        <v>1</v>
      </c>
      <c r="C15">
        <f t="shared" si="0"/>
        <v>9</v>
      </c>
      <c r="G15">
        <v>481</v>
      </c>
    </row>
    <row r="16" spans="1:7" x14ac:dyDescent="0.25">
      <c r="A16" s="70">
        <v>41057</v>
      </c>
      <c r="B16">
        <v>2</v>
      </c>
      <c r="C16">
        <f t="shared" si="0"/>
        <v>11</v>
      </c>
      <c r="G16">
        <v>472</v>
      </c>
    </row>
    <row r="17" spans="1:23" x14ac:dyDescent="0.25">
      <c r="A17" s="70">
        <v>41058</v>
      </c>
      <c r="B17">
        <v>12</v>
      </c>
      <c r="C17">
        <f t="shared" si="0"/>
        <v>23</v>
      </c>
      <c r="G17">
        <v>461</v>
      </c>
    </row>
    <row r="18" spans="1:23" x14ac:dyDescent="0.25">
      <c r="A18" s="70">
        <v>41059</v>
      </c>
      <c r="B18">
        <v>7</v>
      </c>
      <c r="C18">
        <f t="shared" si="0"/>
        <v>30</v>
      </c>
      <c r="G18">
        <v>462</v>
      </c>
    </row>
    <row r="19" spans="1:23" x14ac:dyDescent="0.25">
      <c r="A19" s="70">
        <v>41060</v>
      </c>
      <c r="B19">
        <v>5</v>
      </c>
      <c r="C19">
        <f t="shared" si="0"/>
        <v>35</v>
      </c>
      <c r="G19">
        <v>461</v>
      </c>
    </row>
    <row r="20" spans="1:23" x14ac:dyDescent="0.25">
      <c r="A20" s="70">
        <v>41061</v>
      </c>
      <c r="B20">
        <v>1</v>
      </c>
      <c r="C20">
        <f t="shared" si="0"/>
        <v>36</v>
      </c>
      <c r="G20">
        <v>458</v>
      </c>
    </row>
    <row r="21" spans="1:23" x14ac:dyDescent="0.25">
      <c r="A21" s="70">
        <v>41062</v>
      </c>
      <c r="B21">
        <v>1</v>
      </c>
      <c r="C21">
        <f t="shared" si="0"/>
        <v>37</v>
      </c>
      <c r="G21">
        <v>450</v>
      </c>
    </row>
    <row r="22" spans="1:23" x14ac:dyDescent="0.25">
      <c r="A22" s="70">
        <v>41063</v>
      </c>
      <c r="B22">
        <v>9</v>
      </c>
      <c r="C22">
        <f t="shared" si="0"/>
        <v>46</v>
      </c>
      <c r="G22">
        <v>466</v>
      </c>
    </row>
    <row r="23" spans="1:23" x14ac:dyDescent="0.25">
      <c r="A23" s="70">
        <v>41064</v>
      </c>
      <c r="B23">
        <v>7</v>
      </c>
      <c r="C23">
        <f t="shared" si="0"/>
        <v>53</v>
      </c>
      <c r="G23">
        <v>504</v>
      </c>
    </row>
    <row r="24" spans="1:23" x14ac:dyDescent="0.25">
      <c r="A24" s="70">
        <v>41065</v>
      </c>
      <c r="B24">
        <v>9</v>
      </c>
      <c r="C24">
        <f t="shared" si="0"/>
        <v>62</v>
      </c>
      <c r="G24">
        <v>523</v>
      </c>
    </row>
    <row r="25" spans="1:23" x14ac:dyDescent="0.25">
      <c r="A25" s="70">
        <v>41066</v>
      </c>
      <c r="B25">
        <v>20</v>
      </c>
      <c r="C25">
        <f t="shared" si="0"/>
        <v>82</v>
      </c>
      <c r="G25">
        <v>575</v>
      </c>
    </row>
    <row r="26" spans="1:23" x14ac:dyDescent="0.25">
      <c r="A26" s="70">
        <v>41067</v>
      </c>
      <c r="B26">
        <v>20</v>
      </c>
      <c r="C26">
        <f t="shared" si="0"/>
        <v>102</v>
      </c>
      <c r="G26">
        <v>626</v>
      </c>
    </row>
    <row r="27" spans="1:23" x14ac:dyDescent="0.25">
      <c r="A27" s="70">
        <v>41068</v>
      </c>
      <c r="B27">
        <v>31</v>
      </c>
      <c r="C27">
        <f t="shared" si="0"/>
        <v>133</v>
      </c>
      <c r="G27">
        <v>634</v>
      </c>
    </row>
    <row r="28" spans="1:23" x14ac:dyDescent="0.25">
      <c r="A28" s="70">
        <v>41069</v>
      </c>
      <c r="B28">
        <v>24</v>
      </c>
      <c r="C28">
        <f t="shared" si="0"/>
        <v>157</v>
      </c>
      <c r="G28">
        <v>699</v>
      </c>
      <c r="J28" t="s">
        <v>208</v>
      </c>
      <c r="O28" t="s">
        <v>209</v>
      </c>
      <c r="U28" t="s">
        <v>210</v>
      </c>
    </row>
    <row r="29" spans="1:23" x14ac:dyDescent="0.25">
      <c r="A29" s="70">
        <v>41070</v>
      </c>
      <c r="B29">
        <v>14</v>
      </c>
      <c r="C29">
        <f t="shared" si="0"/>
        <v>171</v>
      </c>
      <c r="G29">
        <v>792</v>
      </c>
      <c r="W29" s="72">
        <f>(42/140)</f>
        <v>0.3</v>
      </c>
    </row>
    <row r="30" spans="1:23" x14ac:dyDescent="0.25">
      <c r="A30" s="70">
        <v>41071</v>
      </c>
      <c r="B30">
        <v>33</v>
      </c>
      <c r="C30">
        <f t="shared" si="0"/>
        <v>204</v>
      </c>
      <c r="G30">
        <v>846</v>
      </c>
    </row>
    <row r="31" spans="1:23" x14ac:dyDescent="0.25">
      <c r="A31" s="70">
        <v>41072</v>
      </c>
      <c r="B31">
        <v>20</v>
      </c>
      <c r="C31">
        <f t="shared" si="0"/>
        <v>224</v>
      </c>
      <c r="G31">
        <v>864</v>
      </c>
    </row>
    <row r="32" spans="1:23" x14ac:dyDescent="0.25">
      <c r="A32" s="70">
        <v>41073</v>
      </c>
      <c r="B32">
        <v>13</v>
      </c>
      <c r="C32">
        <f t="shared" si="0"/>
        <v>237</v>
      </c>
      <c r="G32">
        <v>988</v>
      </c>
    </row>
    <row r="33" spans="1:7" x14ac:dyDescent="0.25">
      <c r="A33" s="70">
        <v>41074</v>
      </c>
      <c r="B33">
        <v>20</v>
      </c>
      <c r="C33">
        <f t="shared" si="0"/>
        <v>257</v>
      </c>
      <c r="G33">
        <v>949</v>
      </c>
    </row>
    <row r="34" spans="1:7" x14ac:dyDescent="0.25">
      <c r="A34" s="70">
        <v>41075</v>
      </c>
      <c r="B34">
        <v>27</v>
      </c>
      <c r="C34">
        <f t="shared" si="0"/>
        <v>284</v>
      </c>
      <c r="G34">
        <v>860</v>
      </c>
    </row>
    <row r="35" spans="1:7" x14ac:dyDescent="0.25">
      <c r="A35" s="70">
        <v>41076</v>
      </c>
      <c r="B35">
        <v>26</v>
      </c>
      <c r="C35">
        <f t="shared" si="0"/>
        <v>310</v>
      </c>
      <c r="G35">
        <v>825</v>
      </c>
    </row>
    <row r="36" spans="1:7" x14ac:dyDescent="0.25">
      <c r="A36" s="70">
        <v>41077</v>
      </c>
      <c r="B36">
        <v>20</v>
      </c>
      <c r="C36">
        <f t="shared" si="0"/>
        <v>330</v>
      </c>
      <c r="G36">
        <v>834</v>
      </c>
    </row>
    <row r="37" spans="1:7" x14ac:dyDescent="0.25">
      <c r="A37" s="70">
        <v>41078</v>
      </c>
      <c r="B37">
        <v>29</v>
      </c>
      <c r="C37">
        <f t="shared" si="0"/>
        <v>359</v>
      </c>
      <c r="G37">
        <v>967</v>
      </c>
    </row>
    <row r="38" spans="1:7" x14ac:dyDescent="0.25">
      <c r="A38" s="70">
        <v>41079</v>
      </c>
      <c r="B38">
        <v>8</v>
      </c>
      <c r="C38">
        <f t="shared" si="0"/>
        <v>367</v>
      </c>
      <c r="G38">
        <v>1324</v>
      </c>
    </row>
    <row r="39" spans="1:7" x14ac:dyDescent="0.25">
      <c r="A39" s="75">
        <v>41080</v>
      </c>
      <c r="B39" s="76">
        <v>7</v>
      </c>
      <c r="C39" s="76">
        <f t="shared" si="0"/>
        <v>374</v>
      </c>
      <c r="D39" s="76" t="s">
        <v>211</v>
      </c>
      <c r="E39">
        <v>2</v>
      </c>
      <c r="F39">
        <v>367</v>
      </c>
      <c r="G39">
        <v>1683</v>
      </c>
    </row>
    <row r="40" spans="1:7" x14ac:dyDescent="0.25">
      <c r="A40" s="75">
        <v>41081</v>
      </c>
      <c r="B40" s="76">
        <v>7</v>
      </c>
      <c r="C40" s="76">
        <f t="shared" si="0"/>
        <v>381</v>
      </c>
      <c r="D40" s="76" t="s">
        <v>211</v>
      </c>
      <c r="E40">
        <v>2</v>
      </c>
      <c r="F40">
        <v>367</v>
      </c>
      <c r="G40">
        <v>1810</v>
      </c>
    </row>
    <row r="41" spans="1:7" x14ac:dyDescent="0.25">
      <c r="A41" s="75">
        <v>41082</v>
      </c>
      <c r="B41" s="76">
        <v>7</v>
      </c>
      <c r="C41" s="76">
        <f t="shared" si="0"/>
        <v>388</v>
      </c>
      <c r="D41" s="76" t="s">
        <v>211</v>
      </c>
      <c r="E41">
        <v>2</v>
      </c>
      <c r="F41">
        <v>367</v>
      </c>
      <c r="G41">
        <v>1992</v>
      </c>
    </row>
    <row r="42" spans="1:7" x14ac:dyDescent="0.25">
      <c r="A42" s="75">
        <v>41083</v>
      </c>
      <c r="B42" s="76">
        <v>7</v>
      </c>
      <c r="C42" s="76">
        <f t="shared" si="0"/>
        <v>395</v>
      </c>
      <c r="D42" s="76" t="s">
        <v>211</v>
      </c>
      <c r="E42">
        <v>2</v>
      </c>
      <c r="F42">
        <v>367</v>
      </c>
      <c r="G42">
        <v>2244</v>
      </c>
    </row>
    <row r="43" spans="1:7" x14ac:dyDescent="0.25">
      <c r="A43" s="75">
        <v>41084</v>
      </c>
      <c r="B43" s="76">
        <v>7</v>
      </c>
      <c r="C43" s="76">
        <f t="shared" si="0"/>
        <v>402</v>
      </c>
      <c r="D43" s="76" t="s">
        <v>211</v>
      </c>
      <c r="E43">
        <v>2</v>
      </c>
      <c r="F43">
        <v>367</v>
      </c>
      <c r="G43">
        <v>2447</v>
      </c>
    </row>
    <row r="44" spans="1:7" x14ac:dyDescent="0.25">
      <c r="A44" s="75">
        <v>41085</v>
      </c>
      <c r="B44" s="76">
        <v>7</v>
      </c>
      <c r="C44" s="76">
        <f t="shared" si="0"/>
        <v>409</v>
      </c>
      <c r="D44" s="76" t="s">
        <v>211</v>
      </c>
      <c r="E44">
        <v>2</v>
      </c>
      <c r="F44">
        <v>367</v>
      </c>
      <c r="G44">
        <v>2519</v>
      </c>
    </row>
    <row r="45" spans="1:7" x14ac:dyDescent="0.25">
      <c r="A45" s="75">
        <v>41086</v>
      </c>
      <c r="B45" s="76">
        <v>7</v>
      </c>
      <c r="C45" s="76">
        <f t="shared" si="0"/>
        <v>416</v>
      </c>
      <c r="D45" s="76" t="s">
        <v>211</v>
      </c>
      <c r="E45">
        <v>2</v>
      </c>
      <c r="F45">
        <v>367</v>
      </c>
      <c r="G45">
        <v>2286</v>
      </c>
    </row>
    <row r="46" spans="1:7" x14ac:dyDescent="0.25">
      <c r="A46" s="75">
        <v>41087</v>
      </c>
      <c r="B46" s="76">
        <v>7</v>
      </c>
      <c r="C46" s="76">
        <f t="shared" si="0"/>
        <v>423</v>
      </c>
      <c r="D46" s="76" t="s">
        <v>211</v>
      </c>
      <c r="E46">
        <v>2</v>
      </c>
      <c r="F46">
        <v>367</v>
      </c>
      <c r="G46">
        <v>1987</v>
      </c>
    </row>
    <row r="47" spans="1:7" x14ac:dyDescent="0.25">
      <c r="A47" s="75">
        <v>41088</v>
      </c>
      <c r="B47" s="76">
        <v>7</v>
      </c>
      <c r="C47" s="76">
        <f t="shared" si="0"/>
        <v>430</v>
      </c>
      <c r="D47" s="76" t="s">
        <v>211</v>
      </c>
      <c r="E47">
        <v>2</v>
      </c>
      <c r="F47">
        <v>367</v>
      </c>
      <c r="G47">
        <v>1753</v>
      </c>
    </row>
    <row r="48" spans="1:7" x14ac:dyDescent="0.25">
      <c r="A48" s="75">
        <v>41089</v>
      </c>
      <c r="B48" s="76">
        <v>7</v>
      </c>
      <c r="C48" s="76">
        <f t="shared" si="0"/>
        <v>437</v>
      </c>
      <c r="D48" s="76" t="s">
        <v>211</v>
      </c>
      <c r="E48">
        <v>2</v>
      </c>
      <c r="F48">
        <v>367</v>
      </c>
      <c r="G48">
        <v>1562</v>
      </c>
    </row>
    <row r="49" spans="1:7" x14ac:dyDescent="0.25">
      <c r="A49" s="70">
        <v>41090</v>
      </c>
      <c r="B49">
        <v>10</v>
      </c>
      <c r="C49">
        <f t="shared" si="0"/>
        <v>447</v>
      </c>
      <c r="G49">
        <v>1558</v>
      </c>
    </row>
    <row r="50" spans="1:7" x14ac:dyDescent="0.25">
      <c r="A50" s="70">
        <v>41091</v>
      </c>
      <c r="B50">
        <v>12</v>
      </c>
      <c r="C50">
        <f t="shared" si="0"/>
        <v>459</v>
      </c>
      <c r="G50">
        <v>1556</v>
      </c>
    </row>
    <row r="51" spans="1:7" x14ac:dyDescent="0.25">
      <c r="A51" s="70">
        <v>41092</v>
      </c>
      <c r="B51">
        <v>6</v>
      </c>
      <c r="C51">
        <f t="shared" si="0"/>
        <v>465</v>
      </c>
      <c r="G51">
        <v>1472</v>
      </c>
    </row>
    <row r="52" spans="1:7" x14ac:dyDescent="0.25">
      <c r="A52" s="70">
        <v>41093</v>
      </c>
      <c r="B52">
        <v>10</v>
      </c>
      <c r="C52">
        <f t="shared" si="0"/>
        <v>475</v>
      </c>
      <c r="G52">
        <v>1416</v>
      </c>
    </row>
    <row r="53" spans="1:7" x14ac:dyDescent="0.25">
      <c r="A53" s="70">
        <v>41094</v>
      </c>
      <c r="B53">
        <v>10</v>
      </c>
      <c r="C53">
        <f t="shared" si="0"/>
        <v>485</v>
      </c>
      <c r="G53">
        <v>1379</v>
      </c>
    </row>
    <row r="54" spans="1:7" x14ac:dyDescent="0.25">
      <c r="A54" s="70">
        <v>41095</v>
      </c>
      <c r="B54">
        <v>11</v>
      </c>
      <c r="C54">
        <f t="shared" si="0"/>
        <v>496</v>
      </c>
      <c r="G54">
        <v>1276</v>
      </c>
    </row>
    <row r="55" spans="1:7" x14ac:dyDescent="0.25">
      <c r="A55" s="70">
        <v>41096</v>
      </c>
      <c r="B55">
        <v>8</v>
      </c>
      <c r="C55">
        <f t="shared" si="0"/>
        <v>504</v>
      </c>
      <c r="G55">
        <v>1190</v>
      </c>
    </row>
    <row r="56" spans="1:7" x14ac:dyDescent="0.25">
      <c r="A56" s="70">
        <v>41097</v>
      </c>
      <c r="B56">
        <v>8</v>
      </c>
      <c r="C56">
        <f t="shared" si="0"/>
        <v>512</v>
      </c>
      <c r="G56">
        <v>1188</v>
      </c>
    </row>
    <row r="57" spans="1:7" x14ac:dyDescent="0.25">
      <c r="A57" s="70">
        <v>41098</v>
      </c>
      <c r="B57">
        <v>10</v>
      </c>
      <c r="C57">
        <f t="shared" si="0"/>
        <v>522</v>
      </c>
      <c r="G57">
        <v>1170</v>
      </c>
    </row>
    <row r="58" spans="1:7" x14ac:dyDescent="0.25">
      <c r="A58" s="70">
        <v>41099</v>
      </c>
      <c r="B58">
        <v>8</v>
      </c>
      <c r="C58">
        <f t="shared" si="0"/>
        <v>530</v>
      </c>
      <c r="G58">
        <v>1045</v>
      </c>
    </row>
    <row r="59" spans="1:7" x14ac:dyDescent="0.25">
      <c r="A59" s="70">
        <v>41100</v>
      </c>
      <c r="B59">
        <v>13</v>
      </c>
      <c r="C59">
        <f t="shared" si="0"/>
        <v>543</v>
      </c>
      <c r="G59">
        <v>895</v>
      </c>
    </row>
    <row r="60" spans="1:7" x14ac:dyDescent="0.25">
      <c r="A60" s="70">
        <v>41101</v>
      </c>
      <c r="B60">
        <v>10</v>
      </c>
      <c r="C60">
        <f t="shared" si="0"/>
        <v>553</v>
      </c>
      <c r="D60" s="41" t="s">
        <v>212</v>
      </c>
      <c r="G60">
        <v>773</v>
      </c>
    </row>
    <row r="61" spans="1:7" x14ac:dyDescent="0.25">
      <c r="A61" s="70">
        <v>41102</v>
      </c>
      <c r="B61">
        <v>11</v>
      </c>
      <c r="C61">
        <f t="shared" si="0"/>
        <v>564</v>
      </c>
      <c r="D61" s="41" t="s">
        <v>212</v>
      </c>
      <c r="G61">
        <v>708</v>
      </c>
    </row>
    <row r="62" spans="1:7" x14ac:dyDescent="0.25">
      <c r="A62" s="70">
        <v>41103</v>
      </c>
      <c r="B62">
        <v>4</v>
      </c>
      <c r="C62">
        <f t="shared" si="0"/>
        <v>568</v>
      </c>
      <c r="D62" s="41" t="s">
        <v>212</v>
      </c>
      <c r="G62">
        <v>684</v>
      </c>
    </row>
    <row r="63" spans="1:7" x14ac:dyDescent="0.25">
      <c r="A63" s="70">
        <v>41104</v>
      </c>
      <c r="B63">
        <v>13</v>
      </c>
      <c r="C63">
        <f t="shared" si="0"/>
        <v>581</v>
      </c>
      <c r="G63">
        <v>673</v>
      </c>
    </row>
    <row r="64" spans="1:7" x14ac:dyDescent="0.25">
      <c r="A64" s="70">
        <v>41105</v>
      </c>
      <c r="B64">
        <v>16</v>
      </c>
      <c r="C64">
        <f t="shared" si="0"/>
        <v>597</v>
      </c>
      <c r="G64">
        <v>734</v>
      </c>
    </row>
    <row r="65" spans="1:11" x14ac:dyDescent="0.25">
      <c r="A65" s="70">
        <v>41106</v>
      </c>
      <c r="B65">
        <v>7</v>
      </c>
      <c r="C65">
        <f t="shared" si="0"/>
        <v>604</v>
      </c>
      <c r="G65">
        <v>853</v>
      </c>
    </row>
    <row r="66" spans="1:11" x14ac:dyDescent="0.25">
      <c r="A66" s="70">
        <v>41107</v>
      </c>
      <c r="B66">
        <v>19</v>
      </c>
      <c r="C66">
        <f t="shared" si="0"/>
        <v>623</v>
      </c>
      <c r="G66">
        <v>761</v>
      </c>
    </row>
    <row r="67" spans="1:11" x14ac:dyDescent="0.25">
      <c r="A67" s="70">
        <v>41108</v>
      </c>
      <c r="B67">
        <v>60</v>
      </c>
      <c r="C67">
        <f t="shared" si="0"/>
        <v>683</v>
      </c>
      <c r="D67" s="41" t="s">
        <v>213</v>
      </c>
      <c r="E67" s="41"/>
      <c r="F67" s="41"/>
      <c r="G67">
        <v>848</v>
      </c>
      <c r="K67" t="s">
        <v>214</v>
      </c>
    </row>
    <row r="68" spans="1:11" x14ac:dyDescent="0.25">
      <c r="A68" s="74">
        <v>41109</v>
      </c>
      <c r="B68" s="41">
        <v>81</v>
      </c>
      <c r="C68" s="41">
        <f t="shared" si="0"/>
        <v>764</v>
      </c>
      <c r="D68" s="41" t="s">
        <v>211</v>
      </c>
      <c r="E68">
        <v>2</v>
      </c>
      <c r="F68">
        <v>613</v>
      </c>
      <c r="G68">
        <v>1046</v>
      </c>
      <c r="K68" t="s">
        <v>215</v>
      </c>
    </row>
    <row r="69" spans="1:11" x14ac:dyDescent="0.25">
      <c r="A69" s="74">
        <v>41110</v>
      </c>
      <c r="B69" s="41">
        <v>81</v>
      </c>
      <c r="C69" s="41">
        <f t="shared" si="0"/>
        <v>845</v>
      </c>
      <c r="D69" s="41" t="s">
        <v>211</v>
      </c>
      <c r="E69">
        <v>2</v>
      </c>
      <c r="F69">
        <v>613</v>
      </c>
      <c r="G69">
        <v>1348</v>
      </c>
    </row>
    <row r="70" spans="1:11" x14ac:dyDescent="0.25">
      <c r="A70" s="74">
        <v>41111</v>
      </c>
      <c r="B70" s="41">
        <v>81</v>
      </c>
      <c r="C70" s="41">
        <f t="shared" si="0"/>
        <v>926</v>
      </c>
      <c r="D70" s="41" t="s">
        <v>211</v>
      </c>
      <c r="E70">
        <v>2</v>
      </c>
      <c r="F70">
        <v>613</v>
      </c>
      <c r="G70">
        <v>1632</v>
      </c>
    </row>
    <row r="71" spans="1:11" x14ac:dyDescent="0.25">
      <c r="A71" s="74">
        <v>41112</v>
      </c>
      <c r="B71" s="41">
        <v>81</v>
      </c>
      <c r="C71" s="41">
        <f t="shared" si="0"/>
        <v>1007</v>
      </c>
      <c r="D71" s="41" t="s">
        <v>211</v>
      </c>
      <c r="E71">
        <v>2</v>
      </c>
      <c r="F71">
        <v>613</v>
      </c>
      <c r="G71">
        <v>2634</v>
      </c>
    </row>
    <row r="72" spans="1:11" x14ac:dyDescent="0.25">
      <c r="A72" s="74">
        <v>41113</v>
      </c>
      <c r="B72" s="41">
        <v>81</v>
      </c>
      <c r="C72" s="41">
        <f t="shared" si="0"/>
        <v>1088</v>
      </c>
      <c r="D72" s="41" t="s">
        <v>211</v>
      </c>
      <c r="E72">
        <v>2</v>
      </c>
      <c r="F72">
        <v>613</v>
      </c>
      <c r="G72">
        <v>3092</v>
      </c>
    </row>
    <row r="73" spans="1:11" x14ac:dyDescent="0.25">
      <c r="A73" s="74">
        <v>41114</v>
      </c>
      <c r="B73" s="41">
        <v>81</v>
      </c>
      <c r="C73" s="41">
        <f t="shared" si="0"/>
        <v>1169</v>
      </c>
      <c r="D73" s="41" t="s">
        <v>211</v>
      </c>
      <c r="E73">
        <v>2</v>
      </c>
      <c r="F73">
        <v>613</v>
      </c>
      <c r="G73">
        <v>2384</v>
      </c>
    </row>
    <row r="74" spans="1:11" x14ac:dyDescent="0.25">
      <c r="A74" s="74">
        <v>41115</v>
      </c>
      <c r="B74" s="41">
        <v>81</v>
      </c>
      <c r="C74" s="41">
        <f t="shared" si="0"/>
        <v>1250</v>
      </c>
      <c r="D74" s="41" t="s">
        <v>211</v>
      </c>
      <c r="E74">
        <v>2</v>
      </c>
      <c r="F74">
        <v>613</v>
      </c>
      <c r="G74">
        <v>1932</v>
      </c>
    </row>
    <row r="75" spans="1:11" x14ac:dyDescent="0.25">
      <c r="A75" s="74">
        <v>41116</v>
      </c>
      <c r="B75" s="41">
        <v>81</v>
      </c>
      <c r="C75" s="41">
        <f t="shared" si="0"/>
        <v>1331</v>
      </c>
      <c r="D75" s="41" t="s">
        <v>211</v>
      </c>
      <c r="E75">
        <v>2</v>
      </c>
      <c r="F75">
        <v>613</v>
      </c>
      <c r="G75">
        <v>1778</v>
      </c>
    </row>
    <row r="76" spans="1:11" x14ac:dyDescent="0.25">
      <c r="A76" s="74">
        <v>41117</v>
      </c>
      <c r="B76" s="41">
        <v>81</v>
      </c>
      <c r="C76" s="41">
        <f t="shared" ref="C76:C139" si="1">SUM(C75+B76)</f>
        <v>1412</v>
      </c>
      <c r="D76" s="41" t="s">
        <v>211</v>
      </c>
      <c r="E76">
        <v>2</v>
      </c>
      <c r="F76">
        <v>613</v>
      </c>
      <c r="G76">
        <v>1752</v>
      </c>
    </row>
    <row r="77" spans="1:11" x14ac:dyDescent="0.25">
      <c r="A77" s="74">
        <v>41118</v>
      </c>
      <c r="B77" s="41">
        <v>81</v>
      </c>
      <c r="C77" s="41">
        <f t="shared" si="1"/>
        <v>1493</v>
      </c>
      <c r="D77" s="41" t="s">
        <v>211</v>
      </c>
      <c r="E77">
        <v>2</v>
      </c>
      <c r="F77">
        <v>613</v>
      </c>
      <c r="G77">
        <v>1788</v>
      </c>
    </row>
    <row r="78" spans="1:11" x14ac:dyDescent="0.25">
      <c r="A78" s="74">
        <v>41119</v>
      </c>
      <c r="B78" s="41">
        <v>81</v>
      </c>
      <c r="C78" s="41">
        <f t="shared" si="1"/>
        <v>1574</v>
      </c>
      <c r="D78" s="41" t="s">
        <v>211</v>
      </c>
      <c r="E78">
        <v>2</v>
      </c>
      <c r="F78">
        <v>613</v>
      </c>
      <c r="G78">
        <v>1842</v>
      </c>
    </row>
    <row r="79" spans="1:11" x14ac:dyDescent="0.25">
      <c r="A79" s="74">
        <v>41120</v>
      </c>
      <c r="B79" s="41">
        <v>81</v>
      </c>
      <c r="C79" s="41">
        <f t="shared" si="1"/>
        <v>1655</v>
      </c>
      <c r="D79" s="41" t="s">
        <v>211</v>
      </c>
      <c r="E79">
        <v>2</v>
      </c>
      <c r="F79">
        <v>613</v>
      </c>
      <c r="G79">
        <v>1814</v>
      </c>
    </row>
    <row r="80" spans="1:11" x14ac:dyDescent="0.25">
      <c r="A80" s="70">
        <v>41121</v>
      </c>
      <c r="B80">
        <v>151</v>
      </c>
      <c r="C80">
        <f t="shared" si="1"/>
        <v>1806</v>
      </c>
      <c r="G80">
        <v>1631</v>
      </c>
      <c r="H80" s="49"/>
    </row>
    <row r="81" spans="1:7" x14ac:dyDescent="0.25">
      <c r="A81" s="70">
        <v>41122</v>
      </c>
      <c r="B81">
        <v>93</v>
      </c>
      <c r="C81">
        <f t="shared" si="1"/>
        <v>1899</v>
      </c>
      <c r="E81">
        <v>2</v>
      </c>
      <c r="G81">
        <v>1398</v>
      </c>
    </row>
    <row r="82" spans="1:7" x14ac:dyDescent="0.25">
      <c r="A82" s="70">
        <v>41123</v>
      </c>
      <c r="B82">
        <f>(B80+B81+B83+B84)/4</f>
        <v>120</v>
      </c>
      <c r="C82">
        <f t="shared" si="1"/>
        <v>2019</v>
      </c>
      <c r="D82" t="s">
        <v>211</v>
      </c>
      <c r="E82">
        <v>2</v>
      </c>
      <c r="F82">
        <v>857</v>
      </c>
      <c r="G82">
        <v>1685</v>
      </c>
    </row>
    <row r="83" spans="1:7" x14ac:dyDescent="0.25">
      <c r="A83" s="70">
        <v>41124</v>
      </c>
      <c r="B83">
        <v>143</v>
      </c>
      <c r="C83">
        <f t="shared" si="1"/>
        <v>2162</v>
      </c>
      <c r="D83" s="41" t="s">
        <v>216</v>
      </c>
      <c r="E83">
        <v>2</v>
      </c>
      <c r="G83">
        <v>1833</v>
      </c>
    </row>
    <row r="84" spans="1:7" x14ac:dyDescent="0.25">
      <c r="A84" s="70">
        <v>41125</v>
      </c>
      <c r="B84">
        <v>93</v>
      </c>
      <c r="C84">
        <f t="shared" si="1"/>
        <v>2255</v>
      </c>
      <c r="G84">
        <v>1461</v>
      </c>
    </row>
    <row r="85" spans="1:7" x14ac:dyDescent="0.25">
      <c r="A85" s="70">
        <v>41126</v>
      </c>
      <c r="B85">
        <v>74</v>
      </c>
      <c r="C85">
        <f t="shared" si="1"/>
        <v>2329</v>
      </c>
      <c r="G85">
        <v>1221</v>
      </c>
    </row>
    <row r="86" spans="1:7" x14ac:dyDescent="0.25">
      <c r="A86" s="70">
        <v>41127</v>
      </c>
      <c r="B86">
        <v>164</v>
      </c>
      <c r="C86">
        <f t="shared" si="1"/>
        <v>2493</v>
      </c>
      <c r="D86" s="41" t="s">
        <v>217</v>
      </c>
      <c r="G86">
        <v>1031</v>
      </c>
    </row>
    <row r="87" spans="1:7" x14ac:dyDescent="0.25">
      <c r="A87" s="70">
        <v>41128</v>
      </c>
      <c r="B87">
        <v>64</v>
      </c>
      <c r="C87">
        <f t="shared" si="1"/>
        <v>2557</v>
      </c>
      <c r="G87">
        <v>1009</v>
      </c>
    </row>
    <row r="88" spans="1:7" x14ac:dyDescent="0.25">
      <c r="A88" s="70">
        <v>41129</v>
      </c>
      <c r="B88">
        <v>67</v>
      </c>
      <c r="C88">
        <f t="shared" si="1"/>
        <v>2624</v>
      </c>
      <c r="G88">
        <v>1038</v>
      </c>
    </row>
    <row r="89" spans="1:7" x14ac:dyDescent="0.25">
      <c r="A89" s="70">
        <v>41130</v>
      </c>
      <c r="B89">
        <v>72</v>
      </c>
      <c r="C89">
        <f t="shared" si="1"/>
        <v>2696</v>
      </c>
      <c r="G89">
        <v>973</v>
      </c>
    </row>
    <row r="90" spans="1:7" x14ac:dyDescent="0.25">
      <c r="A90" s="70">
        <v>41131</v>
      </c>
      <c r="B90">
        <v>35</v>
      </c>
      <c r="C90">
        <f t="shared" si="1"/>
        <v>2731</v>
      </c>
      <c r="G90">
        <v>1105</v>
      </c>
    </row>
    <row r="91" spans="1:7" x14ac:dyDescent="0.25">
      <c r="A91" s="70">
        <v>41132</v>
      </c>
      <c r="B91">
        <v>50</v>
      </c>
      <c r="C91">
        <f t="shared" si="1"/>
        <v>2781</v>
      </c>
      <c r="G91">
        <v>1126</v>
      </c>
    </row>
    <row r="92" spans="1:7" x14ac:dyDescent="0.25">
      <c r="A92" s="70">
        <v>41133</v>
      </c>
      <c r="B92">
        <v>35</v>
      </c>
      <c r="C92">
        <f t="shared" si="1"/>
        <v>2816</v>
      </c>
      <c r="G92">
        <v>1201</v>
      </c>
    </row>
    <row r="93" spans="1:7" x14ac:dyDescent="0.25">
      <c r="A93" s="70">
        <v>41134</v>
      </c>
      <c r="B93">
        <v>30</v>
      </c>
      <c r="C93">
        <f t="shared" si="1"/>
        <v>2846</v>
      </c>
      <c r="G93">
        <v>1333</v>
      </c>
    </row>
    <row r="94" spans="1:7" x14ac:dyDescent="0.25">
      <c r="A94" s="70">
        <v>41135</v>
      </c>
      <c r="B94">
        <v>27</v>
      </c>
      <c r="C94">
        <f t="shared" si="1"/>
        <v>2873</v>
      </c>
      <c r="G94">
        <v>1354</v>
      </c>
    </row>
    <row r="95" spans="1:7" x14ac:dyDescent="0.25">
      <c r="A95" s="70">
        <v>41136</v>
      </c>
      <c r="B95">
        <v>43</v>
      </c>
      <c r="C95">
        <f t="shared" si="1"/>
        <v>2916</v>
      </c>
      <c r="G95">
        <v>1374</v>
      </c>
    </row>
    <row r="96" spans="1:7" x14ac:dyDescent="0.25">
      <c r="A96" s="70">
        <v>41137</v>
      </c>
      <c r="B96">
        <v>19</v>
      </c>
      <c r="C96">
        <f t="shared" si="1"/>
        <v>2935</v>
      </c>
      <c r="G96">
        <v>1423</v>
      </c>
    </row>
    <row r="97" spans="1:7" x14ac:dyDescent="0.25">
      <c r="A97" s="70">
        <v>41138</v>
      </c>
      <c r="B97">
        <v>12</v>
      </c>
      <c r="C97">
        <f t="shared" si="1"/>
        <v>2947</v>
      </c>
      <c r="D97" t="s">
        <v>218</v>
      </c>
      <c r="G97">
        <v>1341</v>
      </c>
    </row>
    <row r="98" spans="1:7" x14ac:dyDescent="0.25">
      <c r="A98" s="70">
        <v>41139</v>
      </c>
      <c r="B98">
        <v>15</v>
      </c>
      <c r="C98">
        <f t="shared" si="1"/>
        <v>2962</v>
      </c>
      <c r="G98">
        <v>1161</v>
      </c>
    </row>
    <row r="99" spans="1:7" x14ac:dyDescent="0.25">
      <c r="A99" s="70">
        <v>41140</v>
      </c>
      <c r="B99">
        <v>16</v>
      </c>
      <c r="C99">
        <f t="shared" si="1"/>
        <v>2978</v>
      </c>
      <c r="G99">
        <v>1146</v>
      </c>
    </row>
    <row r="100" spans="1:7" x14ac:dyDescent="0.25">
      <c r="A100" s="70">
        <v>41141</v>
      </c>
      <c r="B100">
        <v>12</v>
      </c>
      <c r="C100">
        <f t="shared" si="1"/>
        <v>2990</v>
      </c>
      <c r="G100">
        <v>1369</v>
      </c>
    </row>
    <row r="101" spans="1:7" x14ac:dyDescent="0.25">
      <c r="A101" s="70">
        <v>41142</v>
      </c>
      <c r="B101">
        <v>12</v>
      </c>
      <c r="C101">
        <f t="shared" si="1"/>
        <v>3002</v>
      </c>
      <c r="G101">
        <v>1330</v>
      </c>
    </row>
    <row r="102" spans="1:7" x14ac:dyDescent="0.25">
      <c r="A102" s="70">
        <v>41143</v>
      </c>
      <c r="B102">
        <v>12</v>
      </c>
      <c r="C102">
        <f t="shared" si="1"/>
        <v>3014</v>
      </c>
      <c r="G102">
        <v>1012</v>
      </c>
    </row>
    <row r="103" spans="1:7" x14ac:dyDescent="0.25">
      <c r="A103" s="70">
        <v>41144</v>
      </c>
      <c r="B103">
        <v>9</v>
      </c>
      <c r="C103">
        <f t="shared" si="1"/>
        <v>3023</v>
      </c>
      <c r="G103">
        <v>966</v>
      </c>
    </row>
    <row r="104" spans="1:7" x14ac:dyDescent="0.25">
      <c r="A104" s="70">
        <v>41145</v>
      </c>
      <c r="B104">
        <v>17</v>
      </c>
      <c r="C104">
        <f t="shared" si="1"/>
        <v>3040</v>
      </c>
      <c r="G104">
        <v>1042</v>
      </c>
    </row>
    <row r="105" spans="1:7" x14ac:dyDescent="0.25">
      <c r="A105" s="70">
        <v>41146</v>
      </c>
      <c r="B105">
        <v>29</v>
      </c>
      <c r="C105">
        <f t="shared" si="1"/>
        <v>3069</v>
      </c>
      <c r="G105">
        <v>872</v>
      </c>
    </row>
    <row r="106" spans="1:7" x14ac:dyDescent="0.25">
      <c r="A106" s="70">
        <v>41147</v>
      </c>
      <c r="B106">
        <v>3</v>
      </c>
      <c r="C106">
        <f t="shared" si="1"/>
        <v>3072</v>
      </c>
      <c r="G106">
        <v>843</v>
      </c>
    </row>
    <row r="107" spans="1:7" x14ac:dyDescent="0.25">
      <c r="A107" s="70">
        <v>41148</v>
      </c>
      <c r="B107">
        <v>2</v>
      </c>
      <c r="C107">
        <f t="shared" si="1"/>
        <v>3074</v>
      </c>
      <c r="G107">
        <v>1092</v>
      </c>
    </row>
    <row r="108" spans="1:7" x14ac:dyDescent="0.25">
      <c r="A108" s="70">
        <v>41149</v>
      </c>
      <c r="B108">
        <v>1</v>
      </c>
      <c r="C108">
        <f t="shared" si="1"/>
        <v>3075</v>
      </c>
      <c r="G108">
        <v>1774</v>
      </c>
    </row>
    <row r="109" spans="1:7" x14ac:dyDescent="0.25">
      <c r="A109" s="70">
        <v>41150</v>
      </c>
      <c r="B109">
        <v>13</v>
      </c>
      <c r="C109">
        <f t="shared" si="1"/>
        <v>3088</v>
      </c>
      <c r="G109">
        <v>1407</v>
      </c>
    </row>
    <row r="110" spans="1:7" x14ac:dyDescent="0.25">
      <c r="A110" s="70">
        <v>41151</v>
      </c>
      <c r="B110">
        <v>6</v>
      </c>
      <c r="C110">
        <f t="shared" si="1"/>
        <v>3094</v>
      </c>
      <c r="G110">
        <v>1094</v>
      </c>
    </row>
    <row r="111" spans="1:7" x14ac:dyDescent="0.25">
      <c r="A111" s="70">
        <v>41152</v>
      </c>
      <c r="B111">
        <v>3</v>
      </c>
      <c r="C111">
        <f t="shared" si="1"/>
        <v>3097</v>
      </c>
      <c r="G111">
        <v>1090</v>
      </c>
    </row>
    <row r="112" spans="1:7" x14ac:dyDescent="0.25">
      <c r="A112" s="70">
        <v>41153</v>
      </c>
      <c r="B112">
        <v>2</v>
      </c>
      <c r="C112">
        <f t="shared" si="1"/>
        <v>3099</v>
      </c>
      <c r="G112">
        <v>1021</v>
      </c>
    </row>
    <row r="113" spans="1:7" x14ac:dyDescent="0.25">
      <c r="A113" s="70">
        <v>41154</v>
      </c>
      <c r="B113">
        <v>5</v>
      </c>
      <c r="C113">
        <f t="shared" si="1"/>
        <v>3104</v>
      </c>
      <c r="G113">
        <v>866</v>
      </c>
    </row>
    <row r="114" spans="1:7" x14ac:dyDescent="0.25">
      <c r="A114" s="70">
        <v>41155</v>
      </c>
      <c r="B114">
        <v>4</v>
      </c>
      <c r="C114">
        <f t="shared" si="1"/>
        <v>3108</v>
      </c>
      <c r="G114">
        <v>728</v>
      </c>
    </row>
    <row r="115" spans="1:7" x14ac:dyDescent="0.25">
      <c r="A115" s="70">
        <v>41156</v>
      </c>
      <c r="B115">
        <v>4</v>
      </c>
      <c r="C115">
        <f t="shared" si="1"/>
        <v>3112</v>
      </c>
      <c r="G115">
        <v>887</v>
      </c>
    </row>
    <row r="116" spans="1:7" x14ac:dyDescent="0.25">
      <c r="A116" s="70">
        <v>41157</v>
      </c>
      <c r="C116">
        <f t="shared" si="1"/>
        <v>3112</v>
      </c>
      <c r="D116" t="s">
        <v>219</v>
      </c>
      <c r="E116">
        <v>2</v>
      </c>
      <c r="F116">
        <v>1950</v>
      </c>
      <c r="G116">
        <v>780</v>
      </c>
    </row>
    <row r="117" spans="1:7" x14ac:dyDescent="0.25">
      <c r="A117" s="70">
        <v>41158</v>
      </c>
      <c r="C117">
        <f t="shared" si="1"/>
        <v>3112</v>
      </c>
      <c r="D117" t="s">
        <v>220</v>
      </c>
      <c r="E117">
        <v>2</v>
      </c>
      <c r="F117">
        <v>1950</v>
      </c>
      <c r="G117">
        <v>805</v>
      </c>
    </row>
    <row r="118" spans="1:7" x14ac:dyDescent="0.25">
      <c r="A118" s="70">
        <v>41159</v>
      </c>
      <c r="B118">
        <v>4</v>
      </c>
      <c r="C118">
        <f t="shared" si="1"/>
        <v>3116</v>
      </c>
      <c r="G118">
        <v>614</v>
      </c>
    </row>
    <row r="119" spans="1:7" x14ac:dyDescent="0.25">
      <c r="A119" s="70">
        <v>41160</v>
      </c>
      <c r="B119">
        <v>3</v>
      </c>
      <c r="C119">
        <f t="shared" si="1"/>
        <v>3119</v>
      </c>
      <c r="G119">
        <v>525</v>
      </c>
    </row>
    <row r="120" spans="1:7" x14ac:dyDescent="0.25">
      <c r="A120" s="70">
        <v>41161</v>
      </c>
      <c r="B120">
        <v>2</v>
      </c>
      <c r="C120">
        <f t="shared" si="1"/>
        <v>3121</v>
      </c>
      <c r="G120">
        <v>463</v>
      </c>
    </row>
    <row r="121" spans="1:7" x14ac:dyDescent="0.25">
      <c r="A121" s="70">
        <v>41162</v>
      </c>
      <c r="B121">
        <v>0</v>
      </c>
      <c r="C121">
        <f t="shared" si="1"/>
        <v>3121</v>
      </c>
      <c r="G121">
        <v>419</v>
      </c>
    </row>
    <row r="122" spans="1:7" x14ac:dyDescent="0.25">
      <c r="A122" s="70">
        <v>41163</v>
      </c>
      <c r="B122">
        <v>4</v>
      </c>
      <c r="C122">
        <f t="shared" si="1"/>
        <v>3125</v>
      </c>
      <c r="G122">
        <v>391</v>
      </c>
    </row>
    <row r="123" spans="1:7" x14ac:dyDescent="0.25">
      <c r="A123" s="70">
        <v>41164</v>
      </c>
      <c r="B123">
        <v>0</v>
      </c>
      <c r="C123">
        <f t="shared" si="1"/>
        <v>3125</v>
      </c>
      <c r="G123">
        <v>372</v>
      </c>
    </row>
    <row r="124" spans="1:7" x14ac:dyDescent="0.25">
      <c r="A124" s="70">
        <v>41165</v>
      </c>
      <c r="B124">
        <v>3</v>
      </c>
      <c r="C124">
        <f t="shared" si="1"/>
        <v>3128</v>
      </c>
      <c r="G124">
        <v>368</v>
      </c>
    </row>
    <row r="125" spans="1:7" x14ac:dyDescent="0.25">
      <c r="A125" s="70">
        <v>41166</v>
      </c>
      <c r="B125">
        <v>2</v>
      </c>
      <c r="C125">
        <f t="shared" si="1"/>
        <v>3130</v>
      </c>
      <c r="G125">
        <v>357</v>
      </c>
    </row>
    <row r="126" spans="1:7" x14ac:dyDescent="0.25">
      <c r="A126" s="70">
        <v>41167</v>
      </c>
      <c r="B126">
        <v>0</v>
      </c>
      <c r="C126">
        <f t="shared" si="1"/>
        <v>3130</v>
      </c>
      <c r="G126">
        <v>367</v>
      </c>
    </row>
    <row r="127" spans="1:7" x14ac:dyDescent="0.25">
      <c r="A127" s="70">
        <v>41168</v>
      </c>
      <c r="C127">
        <f t="shared" si="1"/>
        <v>3130</v>
      </c>
      <c r="D127" t="s">
        <v>221</v>
      </c>
      <c r="E127">
        <v>2</v>
      </c>
      <c r="G127">
        <v>760</v>
      </c>
    </row>
    <row r="128" spans="1:7" x14ac:dyDescent="0.25">
      <c r="A128" s="70">
        <v>41169</v>
      </c>
      <c r="C128">
        <f t="shared" si="1"/>
        <v>3130</v>
      </c>
      <c r="D128" t="s">
        <v>221</v>
      </c>
      <c r="E128">
        <v>2</v>
      </c>
      <c r="G128">
        <v>1872</v>
      </c>
    </row>
    <row r="129" spans="1:7" x14ac:dyDescent="0.25">
      <c r="A129" s="70">
        <v>41170</v>
      </c>
      <c r="C129">
        <f t="shared" si="1"/>
        <v>3130</v>
      </c>
      <c r="D129" t="s">
        <v>221</v>
      </c>
      <c r="E129">
        <v>2</v>
      </c>
      <c r="G129">
        <v>1173</v>
      </c>
    </row>
    <row r="130" spans="1:7" x14ac:dyDescent="0.25">
      <c r="A130" s="70">
        <v>41171</v>
      </c>
      <c r="C130">
        <f t="shared" si="1"/>
        <v>3130</v>
      </c>
      <c r="D130" t="s">
        <v>221</v>
      </c>
      <c r="E130">
        <v>2</v>
      </c>
      <c r="G130">
        <v>974</v>
      </c>
    </row>
    <row r="131" spans="1:7" x14ac:dyDescent="0.25">
      <c r="A131" s="70">
        <v>41172</v>
      </c>
      <c r="C131">
        <f t="shared" si="1"/>
        <v>3130</v>
      </c>
      <c r="D131" t="s">
        <v>221</v>
      </c>
      <c r="E131">
        <v>2</v>
      </c>
      <c r="G131">
        <v>1778</v>
      </c>
    </row>
    <row r="132" spans="1:7" x14ac:dyDescent="0.25">
      <c r="A132" s="70">
        <v>41173</v>
      </c>
      <c r="C132">
        <f t="shared" si="1"/>
        <v>3130</v>
      </c>
      <c r="D132" t="s">
        <v>221</v>
      </c>
      <c r="E132">
        <v>2</v>
      </c>
      <c r="G132">
        <v>3348</v>
      </c>
    </row>
    <row r="133" spans="1:7" x14ac:dyDescent="0.25">
      <c r="A133" s="70">
        <v>41174</v>
      </c>
      <c r="C133">
        <f t="shared" si="1"/>
        <v>3130</v>
      </c>
      <c r="D133" t="s">
        <v>221</v>
      </c>
      <c r="E133">
        <v>2</v>
      </c>
      <c r="G133">
        <v>3811</v>
      </c>
    </row>
    <row r="134" spans="1:7" x14ac:dyDescent="0.25">
      <c r="A134" s="70">
        <v>41175</v>
      </c>
      <c r="C134">
        <f t="shared" si="1"/>
        <v>3130</v>
      </c>
      <c r="D134" t="s">
        <v>221</v>
      </c>
      <c r="E134">
        <v>2</v>
      </c>
      <c r="G134">
        <v>4024</v>
      </c>
    </row>
    <row r="135" spans="1:7" x14ac:dyDescent="0.25">
      <c r="A135" s="70">
        <v>41176</v>
      </c>
      <c r="C135">
        <f t="shared" si="1"/>
        <v>3130</v>
      </c>
      <c r="D135" t="s">
        <v>221</v>
      </c>
      <c r="E135">
        <v>2</v>
      </c>
      <c r="G135">
        <v>4202</v>
      </c>
    </row>
    <row r="136" spans="1:7" x14ac:dyDescent="0.25">
      <c r="A136" s="70">
        <v>41177</v>
      </c>
      <c r="C136">
        <f t="shared" si="1"/>
        <v>3130</v>
      </c>
      <c r="D136" t="s">
        <v>221</v>
      </c>
      <c r="E136">
        <v>2</v>
      </c>
      <c r="G136">
        <v>3055</v>
      </c>
    </row>
    <row r="137" spans="1:7" x14ac:dyDescent="0.25">
      <c r="A137" s="70">
        <v>41178</v>
      </c>
      <c r="C137">
        <f t="shared" si="1"/>
        <v>3130</v>
      </c>
      <c r="D137" t="s">
        <v>221</v>
      </c>
      <c r="E137">
        <v>2</v>
      </c>
      <c r="G137">
        <v>2292</v>
      </c>
    </row>
    <row r="138" spans="1:7" x14ac:dyDescent="0.25">
      <c r="A138" s="70">
        <v>41179</v>
      </c>
      <c r="C138">
        <f t="shared" si="1"/>
        <v>3130</v>
      </c>
      <c r="D138" t="s">
        <v>221</v>
      </c>
      <c r="E138">
        <v>2</v>
      </c>
      <c r="G138">
        <v>1849</v>
      </c>
    </row>
    <row r="139" spans="1:7" x14ac:dyDescent="0.25">
      <c r="A139" s="70">
        <v>41180</v>
      </c>
      <c r="C139">
        <f t="shared" si="1"/>
        <v>3130</v>
      </c>
      <c r="D139" t="s">
        <v>221</v>
      </c>
      <c r="E139">
        <v>2</v>
      </c>
      <c r="G139">
        <v>1507</v>
      </c>
    </row>
    <row r="140" spans="1:7" x14ac:dyDescent="0.25">
      <c r="A140" s="70">
        <v>41181</v>
      </c>
      <c r="C140">
        <f t="shared" ref="C140:C141" si="2">SUM(C139+B140)</f>
        <v>3130</v>
      </c>
      <c r="D140" t="s">
        <v>221</v>
      </c>
      <c r="E140">
        <v>2</v>
      </c>
      <c r="G140">
        <v>1318</v>
      </c>
    </row>
    <row r="141" spans="1:7" x14ac:dyDescent="0.25">
      <c r="A141" s="70">
        <v>41182</v>
      </c>
      <c r="C141">
        <f t="shared" si="2"/>
        <v>3130</v>
      </c>
      <c r="D141" t="s">
        <v>221</v>
      </c>
      <c r="E141">
        <v>2</v>
      </c>
      <c r="G141">
        <v>1055</v>
      </c>
    </row>
    <row r="142" spans="1:7" x14ac:dyDescent="0.25">
      <c r="E142">
        <f>COUNT(E2:E141)</f>
        <v>42</v>
      </c>
      <c r="F142">
        <f t="shared" ref="F142:G142" si="3">COUNT(F2:F141)</f>
        <v>25</v>
      </c>
      <c r="G142">
        <f t="shared" si="3"/>
        <v>140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9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140625" style="95" customWidth="1"/>
    <col min="2" max="2" width="8.28515625" style="95" bestFit="1" customWidth="1"/>
    <col min="3" max="3" width="10.28515625" style="95" customWidth="1"/>
    <col min="4" max="4" width="10" style="95" customWidth="1"/>
    <col min="5" max="5" width="20.28515625" style="104" customWidth="1"/>
    <col min="6" max="6" width="9.140625" style="105" customWidth="1"/>
    <col min="7" max="7" width="10.5703125" style="95" bestFit="1" customWidth="1"/>
    <col min="8" max="8" width="6.28515625" style="95" bestFit="1" customWidth="1"/>
    <col min="9" max="9" width="8.42578125" style="150" bestFit="1" customWidth="1"/>
    <col min="10" max="10" width="6.28515625" style="95" bestFit="1" customWidth="1"/>
    <col min="11" max="11" width="8.42578125" style="150" bestFit="1" customWidth="1"/>
    <col min="12" max="12" width="6.140625" style="95" bestFit="1" customWidth="1"/>
    <col min="13" max="13" width="8.42578125" style="150" bestFit="1" customWidth="1"/>
    <col min="14" max="14" width="6.28515625" style="95" bestFit="1" customWidth="1"/>
    <col min="15" max="15" width="8.42578125" style="150" bestFit="1" customWidth="1"/>
    <col min="16" max="16" width="6.28515625" style="95" bestFit="1" customWidth="1"/>
    <col min="17" max="17" width="8.42578125" style="150" bestFit="1" customWidth="1"/>
    <col min="18" max="18" width="6.28515625" style="95" bestFit="1" customWidth="1"/>
    <col min="19" max="19" width="8.42578125" style="150" bestFit="1" customWidth="1"/>
    <col min="20" max="20" width="8.42578125" style="151" customWidth="1"/>
    <col min="21" max="21" width="8.42578125" style="150" customWidth="1"/>
    <col min="22" max="22" width="11" style="95" customWidth="1"/>
    <col min="23" max="23" width="13.5703125" style="104" bestFit="1" customWidth="1"/>
    <col min="24" max="24" width="11.7109375" style="95" customWidth="1"/>
    <col min="25" max="25" width="15" style="95" bestFit="1" customWidth="1"/>
    <col min="26" max="26" width="15" style="95" customWidth="1"/>
    <col min="27" max="27" width="9.5703125" style="95" bestFit="1" customWidth="1"/>
    <col min="28" max="28" width="65" style="95" customWidth="1"/>
    <col min="29" max="29" width="54.5703125" style="102" bestFit="1" customWidth="1"/>
    <col min="30" max="30" width="7.42578125" style="95" customWidth="1"/>
    <col min="31" max="31" width="9.42578125" style="95" bestFit="1" customWidth="1"/>
    <col min="32" max="32" width="10.140625" style="145" customWidth="1"/>
    <col min="33" max="33" width="7.28515625" style="95" bestFit="1" customWidth="1"/>
    <col min="34" max="34" width="7.7109375" style="95" bestFit="1" customWidth="1"/>
    <col min="35" max="35" width="9.140625" style="102"/>
    <col min="36" max="36" width="14.28515625" style="102" customWidth="1"/>
    <col min="37" max="16384" width="9.140625" style="102"/>
  </cols>
  <sheetData>
    <row r="1" spans="1:37" s="100" customFormat="1" ht="30" x14ac:dyDescent="0.25">
      <c r="A1" s="96" t="s">
        <v>1</v>
      </c>
      <c r="B1" s="96" t="s">
        <v>198</v>
      </c>
      <c r="C1" s="96" t="s">
        <v>201</v>
      </c>
      <c r="D1" s="96" t="s">
        <v>200</v>
      </c>
      <c r="E1" s="97" t="s">
        <v>199</v>
      </c>
      <c r="F1" s="98"/>
      <c r="G1" s="136" t="s">
        <v>1</v>
      </c>
      <c r="H1" s="137" t="s">
        <v>198</v>
      </c>
      <c r="I1" s="137"/>
      <c r="J1" s="137"/>
      <c r="K1" s="137"/>
      <c r="L1" s="137"/>
      <c r="M1" s="137"/>
      <c r="N1" s="137"/>
      <c r="O1" s="137"/>
      <c r="P1" s="137"/>
      <c r="Q1" s="138"/>
      <c r="R1" s="138"/>
      <c r="S1" s="138"/>
      <c r="T1" s="139" t="s">
        <v>56</v>
      </c>
      <c r="U1" s="140" t="s">
        <v>197</v>
      </c>
      <c r="V1" s="141" t="s">
        <v>196</v>
      </c>
      <c r="W1" s="141" t="s">
        <v>195</v>
      </c>
      <c r="X1" s="141" t="s">
        <v>194</v>
      </c>
      <c r="Y1" s="99" t="s">
        <v>193</v>
      </c>
      <c r="Z1" s="99" t="s">
        <v>244</v>
      </c>
      <c r="AA1" s="96"/>
      <c r="AB1" s="96"/>
      <c r="AC1" s="100" t="s">
        <v>192</v>
      </c>
      <c r="AD1" s="96" t="s">
        <v>191</v>
      </c>
      <c r="AE1" s="96" t="s">
        <v>190</v>
      </c>
      <c r="AF1" s="142" t="s">
        <v>189</v>
      </c>
      <c r="AG1" s="96" t="s">
        <v>188</v>
      </c>
      <c r="AH1" s="96" t="s">
        <v>187</v>
      </c>
      <c r="AJ1" s="100" t="s">
        <v>186</v>
      </c>
    </row>
    <row r="2" spans="1:37" x14ac:dyDescent="0.25">
      <c r="A2" s="96"/>
      <c r="B2" s="96"/>
      <c r="C2" s="96"/>
      <c r="D2" s="96"/>
      <c r="E2" s="97"/>
      <c r="F2" s="98"/>
      <c r="G2" s="143"/>
      <c r="H2" s="137" t="s">
        <v>40</v>
      </c>
      <c r="I2" s="137"/>
      <c r="J2" s="137" t="s">
        <v>41</v>
      </c>
      <c r="K2" s="137"/>
      <c r="L2" s="137" t="s">
        <v>42</v>
      </c>
      <c r="M2" s="137"/>
      <c r="N2" s="137" t="s">
        <v>78</v>
      </c>
      <c r="O2" s="137"/>
      <c r="P2" s="137" t="s">
        <v>43</v>
      </c>
      <c r="Q2" s="137"/>
      <c r="R2" s="137" t="s">
        <v>185</v>
      </c>
      <c r="S2" s="137"/>
      <c r="T2" s="136"/>
      <c r="U2" s="136"/>
      <c r="V2" s="144"/>
      <c r="W2" s="144"/>
      <c r="X2" s="143"/>
      <c r="Y2" s="101"/>
      <c r="Z2" s="101"/>
      <c r="AC2" s="102" t="s">
        <v>184</v>
      </c>
      <c r="AE2" s="95">
        <v>1</v>
      </c>
      <c r="AF2" s="145">
        <v>1</v>
      </c>
      <c r="AJ2" s="102">
        <v>1</v>
      </c>
      <c r="AK2" s="102" t="s">
        <v>183</v>
      </c>
    </row>
    <row r="3" spans="1:37" x14ac:dyDescent="0.25">
      <c r="A3" s="103">
        <v>41076</v>
      </c>
      <c r="B3" s="95" t="s">
        <v>40</v>
      </c>
      <c r="C3" s="95" t="s">
        <v>70</v>
      </c>
      <c r="D3" s="95" t="s">
        <v>70</v>
      </c>
      <c r="G3" s="146"/>
      <c r="H3" s="101" t="s">
        <v>22</v>
      </c>
      <c r="I3" s="111" t="s">
        <v>182</v>
      </c>
      <c r="J3" s="101" t="s">
        <v>22</v>
      </c>
      <c r="K3" s="111" t="s">
        <v>182</v>
      </c>
      <c r="L3" s="101" t="s">
        <v>22</v>
      </c>
      <c r="M3" s="111" t="s">
        <v>182</v>
      </c>
      <c r="N3" s="101" t="s">
        <v>22</v>
      </c>
      <c r="O3" s="111" t="s">
        <v>182</v>
      </c>
      <c r="P3" s="101" t="s">
        <v>22</v>
      </c>
      <c r="Q3" s="111" t="s">
        <v>182</v>
      </c>
      <c r="R3" s="101" t="s">
        <v>22</v>
      </c>
      <c r="S3" s="111" t="s">
        <v>182</v>
      </c>
      <c r="T3" s="147"/>
      <c r="U3" s="111"/>
      <c r="V3" s="148"/>
      <c r="W3" s="149"/>
      <c r="X3" s="101"/>
      <c r="Y3" s="101"/>
      <c r="Z3" s="101"/>
      <c r="AA3" s="97"/>
      <c r="AB3" s="97"/>
      <c r="AC3" s="102" t="s">
        <v>181</v>
      </c>
      <c r="AE3" s="95">
        <v>1</v>
      </c>
      <c r="AF3" s="145">
        <v>1</v>
      </c>
      <c r="AJ3" s="102">
        <v>2</v>
      </c>
      <c r="AK3" s="102" t="s">
        <v>180</v>
      </c>
    </row>
    <row r="4" spans="1:37" x14ac:dyDescent="0.25">
      <c r="A4" s="103">
        <v>41077</v>
      </c>
      <c r="B4" s="95" t="s">
        <v>40</v>
      </c>
      <c r="C4" s="95" t="s">
        <v>70</v>
      </c>
      <c r="D4" s="95" t="s">
        <v>70</v>
      </c>
      <c r="G4" s="103">
        <v>41073</v>
      </c>
      <c r="H4" s="95">
        <v>0</v>
      </c>
      <c r="I4" s="150">
        <v>0</v>
      </c>
      <c r="J4" s="95">
        <v>0</v>
      </c>
      <c r="K4" s="150">
        <v>0</v>
      </c>
      <c r="L4" s="95">
        <v>0</v>
      </c>
      <c r="M4" s="150">
        <v>0</v>
      </c>
      <c r="N4" s="95">
        <v>0</v>
      </c>
      <c r="O4" s="150">
        <v>0</v>
      </c>
      <c r="P4" s="95">
        <v>0</v>
      </c>
      <c r="Q4" s="150">
        <v>0</v>
      </c>
      <c r="R4" s="95">
        <v>0</v>
      </c>
      <c r="S4" s="150">
        <v>0</v>
      </c>
      <c r="T4" s="151">
        <f t="shared" ref="T4:T12" si="0">SUM(H4+J4+L4+N4+P4+R4)</f>
        <v>0</v>
      </c>
      <c r="U4" s="150">
        <f t="shared" ref="U4:U12" si="1">SUM(I4+K4+M4+O4+Q4+S4)</f>
        <v>0</v>
      </c>
      <c r="V4" s="95" t="s">
        <v>104</v>
      </c>
      <c r="AA4" s="97" t="s">
        <v>179</v>
      </c>
      <c r="AB4" s="97">
        <f>SUM(AB5:AB10)</f>
        <v>362</v>
      </c>
      <c r="AE4" s="95">
        <v>1</v>
      </c>
      <c r="AF4" s="145">
        <v>1</v>
      </c>
      <c r="AJ4" s="102">
        <v>3</v>
      </c>
      <c r="AK4" s="102" t="s">
        <v>178</v>
      </c>
    </row>
    <row r="5" spans="1:37" x14ac:dyDescent="0.25">
      <c r="A5" s="103">
        <v>41077</v>
      </c>
      <c r="B5" s="95" t="s">
        <v>40</v>
      </c>
      <c r="C5" s="95" t="s">
        <v>70</v>
      </c>
      <c r="D5" s="95" t="s">
        <v>70</v>
      </c>
      <c r="G5" s="103">
        <v>41074</v>
      </c>
      <c r="H5" s="95">
        <v>0</v>
      </c>
      <c r="I5" s="150">
        <v>0</v>
      </c>
      <c r="J5" s="95">
        <v>0</v>
      </c>
      <c r="K5" s="150">
        <v>0</v>
      </c>
      <c r="L5" s="95">
        <v>0</v>
      </c>
      <c r="M5" s="150">
        <v>0</v>
      </c>
      <c r="N5" s="95">
        <v>0</v>
      </c>
      <c r="O5" s="150">
        <v>0</v>
      </c>
      <c r="P5" s="95">
        <v>0</v>
      </c>
      <c r="Q5" s="150">
        <v>0</v>
      </c>
      <c r="R5" s="95">
        <v>0</v>
      </c>
      <c r="S5" s="150">
        <v>0</v>
      </c>
      <c r="T5" s="151">
        <f t="shared" si="0"/>
        <v>0</v>
      </c>
      <c r="U5" s="150">
        <f t="shared" si="1"/>
        <v>0</v>
      </c>
      <c r="V5" s="95" t="s">
        <v>104</v>
      </c>
      <c r="AA5" s="97" t="s">
        <v>40</v>
      </c>
      <c r="AB5" s="104">
        <f>SUM(H4:H159)</f>
        <v>52</v>
      </c>
      <c r="AE5" s="95">
        <v>1</v>
      </c>
      <c r="AF5" s="145">
        <v>1</v>
      </c>
    </row>
    <row r="6" spans="1:37" x14ac:dyDescent="0.25">
      <c r="A6" s="103">
        <v>41077</v>
      </c>
      <c r="B6" s="95" t="s">
        <v>40</v>
      </c>
      <c r="C6" s="95" t="s">
        <v>70</v>
      </c>
      <c r="D6" s="95" t="s">
        <v>70</v>
      </c>
      <c r="E6" s="104" t="s">
        <v>167</v>
      </c>
      <c r="G6" s="103">
        <v>41075</v>
      </c>
      <c r="H6" s="95">
        <v>0</v>
      </c>
      <c r="I6" s="150">
        <v>0</v>
      </c>
      <c r="J6" s="95">
        <v>0</v>
      </c>
      <c r="K6" s="150">
        <v>0</v>
      </c>
      <c r="L6" s="95">
        <v>0</v>
      </c>
      <c r="M6" s="150">
        <v>0</v>
      </c>
      <c r="N6" s="95">
        <v>0</v>
      </c>
      <c r="O6" s="150">
        <v>0</v>
      </c>
      <c r="P6" s="95">
        <v>0</v>
      </c>
      <c r="Q6" s="150">
        <v>0</v>
      </c>
      <c r="R6" s="95">
        <v>0</v>
      </c>
      <c r="S6" s="150">
        <v>0</v>
      </c>
      <c r="T6" s="151">
        <f t="shared" si="0"/>
        <v>0</v>
      </c>
      <c r="U6" s="150">
        <f t="shared" si="1"/>
        <v>0</v>
      </c>
      <c r="V6" s="95" t="s">
        <v>112</v>
      </c>
      <c r="W6" s="104" t="s">
        <v>156</v>
      </c>
      <c r="AA6" s="97" t="s">
        <v>41</v>
      </c>
      <c r="AB6" s="104">
        <f>SUM(J4:J159)</f>
        <v>214</v>
      </c>
      <c r="AE6" s="95">
        <v>1</v>
      </c>
      <c r="AF6" s="145">
        <v>1</v>
      </c>
    </row>
    <row r="7" spans="1:37" x14ac:dyDescent="0.25">
      <c r="A7" s="103">
        <v>41077</v>
      </c>
      <c r="B7" s="95" t="s">
        <v>40</v>
      </c>
      <c r="C7" s="95" t="s">
        <v>70</v>
      </c>
      <c r="D7" s="95" t="s">
        <v>70</v>
      </c>
      <c r="E7" s="104" t="s">
        <v>167</v>
      </c>
      <c r="G7" s="103">
        <v>41076</v>
      </c>
      <c r="H7" s="95">
        <v>1</v>
      </c>
      <c r="I7" s="150">
        <f t="shared" ref="I7:I12" si="2">H7/(H7+J7+L7+N7+P7+R7)</f>
        <v>1</v>
      </c>
      <c r="J7" s="95">
        <v>0</v>
      </c>
      <c r="K7" s="150">
        <f t="shared" ref="K7:K12" si="3">J7/(H7+J7+L7+N7+P7+R7)</f>
        <v>0</v>
      </c>
      <c r="L7" s="95">
        <v>0</v>
      </c>
      <c r="M7" s="150">
        <f t="shared" ref="M7:M12" si="4">L7/(H7+J7+L7+N7+P7+R7)</f>
        <v>0</v>
      </c>
      <c r="N7" s="95">
        <v>0</v>
      </c>
      <c r="O7" s="150">
        <f t="shared" ref="O7:O12" si="5">N7/(H7+J7+L7+N7+P7+R7)</f>
        <v>0</v>
      </c>
      <c r="P7" s="95">
        <v>0</v>
      </c>
      <c r="Q7" s="150">
        <f t="shared" ref="Q7:Q12" si="6">P7/(H7+J7+L7+N7+P7+R7)</f>
        <v>0</v>
      </c>
      <c r="R7" s="95">
        <v>0</v>
      </c>
      <c r="S7" s="150">
        <f t="shared" ref="S7:S12" si="7">R7/(H7+J7+L7+N7+P7+R7)</f>
        <v>0</v>
      </c>
      <c r="T7" s="151">
        <f t="shared" si="0"/>
        <v>1</v>
      </c>
      <c r="U7" s="150">
        <f t="shared" si="1"/>
        <v>1</v>
      </c>
      <c r="V7" s="95" t="s">
        <v>104</v>
      </c>
      <c r="Y7" s="104" t="s">
        <v>115</v>
      </c>
      <c r="Z7" s="104"/>
      <c r="AA7" s="97" t="s">
        <v>42</v>
      </c>
      <c r="AB7" s="104">
        <f>SUM(L4:L159)</f>
        <v>52</v>
      </c>
      <c r="AD7" s="95" t="s">
        <v>84</v>
      </c>
      <c r="AE7" s="95">
        <v>1</v>
      </c>
      <c r="AF7" s="145">
        <v>1</v>
      </c>
      <c r="AG7" s="95" t="s">
        <v>177</v>
      </c>
      <c r="AH7" s="95" t="s">
        <v>176</v>
      </c>
    </row>
    <row r="8" spans="1:37" x14ac:dyDescent="0.25">
      <c r="A8" s="103">
        <v>41078</v>
      </c>
      <c r="B8" s="95" t="s">
        <v>40</v>
      </c>
      <c r="C8" s="95" t="s">
        <v>70</v>
      </c>
      <c r="D8" s="95" t="s">
        <v>70</v>
      </c>
      <c r="E8" s="104" t="s">
        <v>175</v>
      </c>
      <c r="G8" s="103">
        <v>41077</v>
      </c>
      <c r="H8" s="95">
        <v>4</v>
      </c>
      <c r="I8" s="150">
        <f t="shared" si="2"/>
        <v>1</v>
      </c>
      <c r="J8" s="95">
        <v>0</v>
      </c>
      <c r="K8" s="150">
        <f t="shared" si="3"/>
        <v>0</v>
      </c>
      <c r="L8" s="95">
        <v>0</v>
      </c>
      <c r="M8" s="150">
        <f t="shared" si="4"/>
        <v>0</v>
      </c>
      <c r="N8" s="95">
        <v>0</v>
      </c>
      <c r="O8" s="150">
        <f t="shared" si="5"/>
        <v>0</v>
      </c>
      <c r="P8" s="95">
        <v>0</v>
      </c>
      <c r="Q8" s="150">
        <f t="shared" si="6"/>
        <v>0</v>
      </c>
      <c r="R8" s="95">
        <v>0</v>
      </c>
      <c r="S8" s="150">
        <f t="shared" si="7"/>
        <v>0</v>
      </c>
      <c r="T8" s="151">
        <f t="shared" si="0"/>
        <v>4</v>
      </c>
      <c r="U8" s="150">
        <f t="shared" si="1"/>
        <v>1</v>
      </c>
      <c r="V8" s="95" t="s">
        <v>104</v>
      </c>
      <c r="AA8" s="97" t="s">
        <v>78</v>
      </c>
      <c r="AB8" s="104">
        <f>SUM(N4:N159)</f>
        <v>12</v>
      </c>
      <c r="AC8" s="102" t="s">
        <v>174</v>
      </c>
      <c r="AD8" s="95" t="s">
        <v>69</v>
      </c>
      <c r="AE8" s="95">
        <v>2</v>
      </c>
      <c r="AF8" s="145">
        <v>1</v>
      </c>
      <c r="AG8" s="95" t="s">
        <v>152</v>
      </c>
      <c r="AH8" s="95" t="s">
        <v>173</v>
      </c>
    </row>
    <row r="9" spans="1:37" x14ac:dyDescent="0.25">
      <c r="A9" s="103">
        <v>41078</v>
      </c>
      <c r="B9" s="95" t="s">
        <v>40</v>
      </c>
      <c r="C9" s="95" t="s">
        <v>70</v>
      </c>
      <c r="D9" s="95" t="s">
        <v>66</v>
      </c>
      <c r="E9" s="104" t="s">
        <v>172</v>
      </c>
      <c r="G9" s="103">
        <v>41078</v>
      </c>
      <c r="H9" s="95">
        <v>5</v>
      </c>
      <c r="I9" s="150">
        <f t="shared" si="2"/>
        <v>1</v>
      </c>
      <c r="J9" s="95">
        <v>0</v>
      </c>
      <c r="K9" s="150">
        <f t="shared" si="3"/>
        <v>0</v>
      </c>
      <c r="L9" s="95">
        <v>0</v>
      </c>
      <c r="M9" s="150">
        <f t="shared" si="4"/>
        <v>0</v>
      </c>
      <c r="N9" s="95">
        <v>0</v>
      </c>
      <c r="O9" s="150">
        <f t="shared" si="5"/>
        <v>0</v>
      </c>
      <c r="P9" s="95">
        <v>0</v>
      </c>
      <c r="Q9" s="150">
        <f t="shared" si="6"/>
        <v>0</v>
      </c>
      <c r="R9" s="95">
        <v>0</v>
      </c>
      <c r="S9" s="150">
        <f t="shared" si="7"/>
        <v>0</v>
      </c>
      <c r="T9" s="151">
        <f t="shared" si="0"/>
        <v>5</v>
      </c>
      <c r="U9" s="150">
        <f t="shared" si="1"/>
        <v>1</v>
      </c>
      <c r="V9" s="95" t="s">
        <v>112</v>
      </c>
      <c r="W9" s="104" t="s">
        <v>118</v>
      </c>
      <c r="AA9" s="97" t="s">
        <v>43</v>
      </c>
      <c r="AB9" s="104">
        <f>SUM(P4:P159)</f>
        <v>22</v>
      </c>
      <c r="AE9" s="95">
        <v>1</v>
      </c>
      <c r="AF9" s="145">
        <v>1</v>
      </c>
    </row>
    <row r="10" spans="1:37" x14ac:dyDescent="0.25">
      <c r="A10" s="103">
        <v>41078</v>
      </c>
      <c r="B10" s="95" t="s">
        <v>40</v>
      </c>
      <c r="C10" s="95" t="s">
        <v>70</v>
      </c>
      <c r="D10" s="95" t="s">
        <v>66</v>
      </c>
      <c r="G10" s="103">
        <v>41079</v>
      </c>
      <c r="H10" s="95">
        <v>3</v>
      </c>
      <c r="I10" s="150">
        <f t="shared" si="2"/>
        <v>1</v>
      </c>
      <c r="J10" s="95">
        <v>0</v>
      </c>
      <c r="K10" s="150">
        <f t="shared" si="3"/>
        <v>0</v>
      </c>
      <c r="L10" s="95">
        <v>0</v>
      </c>
      <c r="M10" s="150">
        <f t="shared" si="4"/>
        <v>0</v>
      </c>
      <c r="N10" s="95">
        <v>0</v>
      </c>
      <c r="O10" s="150">
        <f t="shared" si="5"/>
        <v>0</v>
      </c>
      <c r="P10" s="95">
        <v>0</v>
      </c>
      <c r="Q10" s="150">
        <f t="shared" si="6"/>
        <v>0</v>
      </c>
      <c r="R10" s="95">
        <v>0</v>
      </c>
      <c r="S10" s="150">
        <f t="shared" si="7"/>
        <v>0</v>
      </c>
      <c r="T10" s="151">
        <f t="shared" si="0"/>
        <v>3</v>
      </c>
      <c r="U10" s="150">
        <f t="shared" si="1"/>
        <v>1</v>
      </c>
      <c r="V10" s="95" t="s">
        <v>104</v>
      </c>
      <c r="AA10" s="97" t="s">
        <v>171</v>
      </c>
      <c r="AB10" s="104">
        <f>SUM(R4:R159)</f>
        <v>10</v>
      </c>
      <c r="AE10" s="95">
        <v>2</v>
      </c>
      <c r="AF10" s="145">
        <v>1</v>
      </c>
    </row>
    <row r="11" spans="1:37" x14ac:dyDescent="0.25">
      <c r="A11" s="103">
        <v>41078</v>
      </c>
      <c r="B11" s="95" t="s">
        <v>40</v>
      </c>
      <c r="C11" s="95" t="s">
        <v>70</v>
      </c>
      <c r="D11" s="95" t="s">
        <v>70</v>
      </c>
      <c r="E11" s="104" t="s">
        <v>242</v>
      </c>
      <c r="G11" s="103">
        <v>41080</v>
      </c>
      <c r="H11" s="95">
        <v>2</v>
      </c>
      <c r="I11" s="150">
        <f t="shared" si="2"/>
        <v>1</v>
      </c>
      <c r="J11" s="95">
        <v>0</v>
      </c>
      <c r="K11" s="150">
        <f t="shared" si="3"/>
        <v>0</v>
      </c>
      <c r="L11" s="95">
        <v>0</v>
      </c>
      <c r="M11" s="150">
        <f t="shared" si="4"/>
        <v>0</v>
      </c>
      <c r="N11" s="95">
        <v>0</v>
      </c>
      <c r="O11" s="150">
        <f t="shared" si="5"/>
        <v>0</v>
      </c>
      <c r="P11" s="95">
        <v>0</v>
      </c>
      <c r="Q11" s="150">
        <f t="shared" si="6"/>
        <v>0</v>
      </c>
      <c r="R11" s="95">
        <v>0</v>
      </c>
      <c r="S11" s="150">
        <f t="shared" si="7"/>
        <v>0</v>
      </c>
      <c r="T11" s="151">
        <f t="shared" si="0"/>
        <v>2</v>
      </c>
      <c r="U11" s="150">
        <f t="shared" si="1"/>
        <v>1</v>
      </c>
      <c r="V11" s="95" t="s">
        <v>112</v>
      </c>
      <c r="W11" s="104" t="s">
        <v>118</v>
      </c>
      <c r="AE11" s="95">
        <v>1</v>
      </c>
      <c r="AF11" s="145">
        <v>1</v>
      </c>
    </row>
    <row r="12" spans="1:37" x14ac:dyDescent="0.25">
      <c r="A12" s="103">
        <v>41078</v>
      </c>
      <c r="B12" s="95" t="s">
        <v>40</v>
      </c>
      <c r="C12" s="95" t="s">
        <v>70</v>
      </c>
      <c r="D12" s="95" t="s">
        <v>66</v>
      </c>
      <c r="G12" s="103">
        <v>41081</v>
      </c>
      <c r="H12" s="95">
        <v>2</v>
      </c>
      <c r="I12" s="150">
        <f t="shared" si="2"/>
        <v>1</v>
      </c>
      <c r="J12" s="95">
        <v>0</v>
      </c>
      <c r="K12" s="150">
        <f t="shared" si="3"/>
        <v>0</v>
      </c>
      <c r="L12" s="95">
        <v>0</v>
      </c>
      <c r="M12" s="150">
        <f t="shared" si="4"/>
        <v>0</v>
      </c>
      <c r="N12" s="95">
        <v>0</v>
      </c>
      <c r="O12" s="150">
        <f t="shared" si="5"/>
        <v>0</v>
      </c>
      <c r="P12" s="95">
        <v>0</v>
      </c>
      <c r="Q12" s="150">
        <f t="shared" si="6"/>
        <v>0</v>
      </c>
      <c r="R12" s="95">
        <v>0</v>
      </c>
      <c r="S12" s="150">
        <f t="shared" si="7"/>
        <v>0</v>
      </c>
      <c r="T12" s="151">
        <f t="shared" si="0"/>
        <v>2</v>
      </c>
      <c r="U12" s="150">
        <f t="shared" si="1"/>
        <v>1</v>
      </c>
      <c r="V12" s="95" t="s">
        <v>104</v>
      </c>
      <c r="AD12" s="95" t="s">
        <v>69</v>
      </c>
      <c r="AE12" s="95">
        <v>2</v>
      </c>
      <c r="AF12" s="145">
        <v>1</v>
      </c>
      <c r="AG12" s="95" t="s">
        <v>170</v>
      </c>
      <c r="AH12" s="95" t="s">
        <v>169</v>
      </c>
    </row>
    <row r="13" spans="1:37" x14ac:dyDescent="0.25">
      <c r="A13" s="103">
        <v>41079</v>
      </c>
      <c r="B13" s="95" t="s">
        <v>40</v>
      </c>
      <c r="C13" s="95" t="s">
        <v>70</v>
      </c>
      <c r="D13" s="95" t="s">
        <v>70</v>
      </c>
      <c r="G13" s="103">
        <v>41082</v>
      </c>
      <c r="H13" s="95" t="s">
        <v>126</v>
      </c>
      <c r="I13" s="150" t="s">
        <v>126</v>
      </c>
      <c r="J13" s="95" t="s">
        <v>126</v>
      </c>
      <c r="K13" s="150" t="s">
        <v>126</v>
      </c>
      <c r="L13" s="95" t="s">
        <v>126</v>
      </c>
      <c r="M13" s="150" t="s">
        <v>126</v>
      </c>
      <c r="N13" s="95" t="s">
        <v>126</v>
      </c>
      <c r="O13" s="150" t="s">
        <v>126</v>
      </c>
      <c r="P13" s="95" t="s">
        <v>126</v>
      </c>
      <c r="Q13" s="150" t="s">
        <v>126</v>
      </c>
      <c r="R13" s="95" t="s">
        <v>126</v>
      </c>
      <c r="S13" s="150" t="s">
        <v>126</v>
      </c>
      <c r="T13" s="150" t="s">
        <v>126</v>
      </c>
      <c r="U13" s="150" t="s">
        <v>126</v>
      </c>
      <c r="V13" s="95" t="s">
        <v>113</v>
      </c>
      <c r="W13" s="104" t="s">
        <v>156</v>
      </c>
      <c r="AE13" s="95">
        <v>2</v>
      </c>
      <c r="AF13" s="145">
        <v>1</v>
      </c>
      <c r="AG13" s="95" t="s">
        <v>170</v>
      </c>
      <c r="AH13" s="95" t="s">
        <v>169</v>
      </c>
    </row>
    <row r="14" spans="1:37" x14ac:dyDescent="0.25">
      <c r="A14" s="103">
        <v>41079</v>
      </c>
      <c r="B14" s="95" t="s">
        <v>40</v>
      </c>
      <c r="C14" s="95" t="s">
        <v>70</v>
      </c>
      <c r="D14" s="95" t="s">
        <v>70</v>
      </c>
      <c r="G14" s="103">
        <v>41083</v>
      </c>
      <c r="H14" s="95">
        <v>0</v>
      </c>
      <c r="I14" s="150">
        <v>0</v>
      </c>
      <c r="J14" s="95">
        <v>0</v>
      </c>
      <c r="K14" s="150">
        <v>0</v>
      </c>
      <c r="L14" s="95">
        <v>0</v>
      </c>
      <c r="M14" s="150">
        <v>0</v>
      </c>
      <c r="N14" s="95">
        <v>0</v>
      </c>
      <c r="O14" s="150">
        <v>0</v>
      </c>
      <c r="P14" s="95">
        <v>0</v>
      </c>
      <c r="Q14" s="150">
        <v>0</v>
      </c>
      <c r="R14" s="95">
        <v>0</v>
      </c>
      <c r="S14" s="150">
        <v>0</v>
      </c>
      <c r="T14" s="151">
        <f>SUM(H14+J14+L14+N14+P14+R14)</f>
        <v>0</v>
      </c>
      <c r="U14" s="150">
        <f>SUM(I14+K14+M14+O14+Q14+S14)</f>
        <v>0</v>
      </c>
      <c r="V14" s="95" t="s">
        <v>104</v>
      </c>
      <c r="AE14" s="95">
        <v>1</v>
      </c>
      <c r="AF14" s="145">
        <v>1</v>
      </c>
      <c r="AG14" s="95" t="s">
        <v>90</v>
      </c>
      <c r="AH14" s="95" t="s">
        <v>168</v>
      </c>
    </row>
    <row r="15" spans="1:37" x14ac:dyDescent="0.25">
      <c r="A15" s="103">
        <v>41079</v>
      </c>
      <c r="B15" s="95" t="s">
        <v>40</v>
      </c>
      <c r="C15" s="95" t="s">
        <v>70</v>
      </c>
      <c r="D15" s="95" t="s">
        <v>70</v>
      </c>
      <c r="E15" s="104" t="s">
        <v>167</v>
      </c>
      <c r="G15" s="103">
        <v>41084</v>
      </c>
      <c r="H15" s="95">
        <v>2</v>
      </c>
      <c r="I15" s="150">
        <f>H15/(H15+J15+L15+N15+P15+R15)</f>
        <v>1</v>
      </c>
      <c r="J15" s="95">
        <v>0</v>
      </c>
      <c r="K15" s="150">
        <f>J15/(H15+J15+L15+N15+P15+R15)</f>
        <v>0</v>
      </c>
      <c r="L15" s="95">
        <v>0</v>
      </c>
      <c r="M15" s="150">
        <f>L15/(H15+J15+L15+N15+P15+R15)</f>
        <v>0</v>
      </c>
      <c r="N15" s="95">
        <v>0</v>
      </c>
      <c r="O15" s="150">
        <f>N15/(H15+J15+L15+N15+P15+R15)</f>
        <v>0</v>
      </c>
      <c r="P15" s="95">
        <v>0</v>
      </c>
      <c r="Q15" s="150">
        <f>P15/(H15+J15+L15+N15+P15+R15)</f>
        <v>0</v>
      </c>
      <c r="R15" s="95">
        <v>0</v>
      </c>
      <c r="S15" s="150">
        <f>R15/(H15+J15+L15+N15+P15+R15)</f>
        <v>0</v>
      </c>
      <c r="T15" s="151">
        <f>SUM(H15+J15+L15+N15+P15+R15)</f>
        <v>2</v>
      </c>
      <c r="U15" s="150">
        <f>SUM(I15+K15+M15+O15+Q15+S15)</f>
        <v>1</v>
      </c>
      <c r="V15" s="95" t="s">
        <v>104</v>
      </c>
      <c r="AE15" s="95">
        <v>1</v>
      </c>
      <c r="AF15" s="145">
        <v>1</v>
      </c>
      <c r="AG15" s="95" t="s">
        <v>82</v>
      </c>
      <c r="AH15" s="95" t="s">
        <v>166</v>
      </c>
    </row>
    <row r="16" spans="1:37" x14ac:dyDescent="0.25">
      <c r="A16" s="103">
        <v>41080</v>
      </c>
      <c r="B16" s="95" t="s">
        <v>40</v>
      </c>
      <c r="C16" s="95" t="s">
        <v>70</v>
      </c>
      <c r="D16" s="95" t="s">
        <v>70</v>
      </c>
      <c r="G16" s="103">
        <v>41085</v>
      </c>
      <c r="H16" s="95" t="s">
        <v>126</v>
      </c>
      <c r="I16" s="150" t="s">
        <v>126</v>
      </c>
      <c r="J16" s="95" t="s">
        <v>126</v>
      </c>
      <c r="K16" s="150" t="s">
        <v>126</v>
      </c>
      <c r="L16" s="95" t="s">
        <v>126</v>
      </c>
      <c r="M16" s="150" t="s">
        <v>126</v>
      </c>
      <c r="N16" s="95" t="s">
        <v>126</v>
      </c>
      <c r="O16" s="150" t="s">
        <v>126</v>
      </c>
      <c r="P16" s="95" t="s">
        <v>126</v>
      </c>
      <c r="Q16" s="150" t="s">
        <v>126</v>
      </c>
      <c r="R16" s="95" t="s">
        <v>126</v>
      </c>
      <c r="S16" s="150" t="s">
        <v>126</v>
      </c>
      <c r="T16" s="150" t="s">
        <v>126</v>
      </c>
      <c r="U16" s="150" t="s">
        <v>126</v>
      </c>
      <c r="V16" s="95" t="s">
        <v>113</v>
      </c>
      <c r="W16" s="104" t="s">
        <v>243</v>
      </c>
      <c r="AE16" s="95">
        <v>1</v>
      </c>
      <c r="AF16" s="145">
        <v>1</v>
      </c>
      <c r="AG16" s="95" t="s">
        <v>165</v>
      </c>
      <c r="AH16" s="95" t="s">
        <v>164</v>
      </c>
    </row>
    <row r="17" spans="1:34" x14ac:dyDescent="0.25">
      <c r="A17" s="103">
        <v>41080</v>
      </c>
      <c r="B17" s="95" t="s">
        <v>40</v>
      </c>
      <c r="C17" s="95" t="s">
        <v>70</v>
      </c>
      <c r="D17" s="95" t="s">
        <v>70</v>
      </c>
      <c r="E17" s="104" t="s">
        <v>163</v>
      </c>
      <c r="G17" s="103">
        <v>41086</v>
      </c>
      <c r="H17" s="95">
        <v>0</v>
      </c>
      <c r="I17" s="150">
        <v>0</v>
      </c>
      <c r="J17" s="95">
        <v>0</v>
      </c>
      <c r="K17" s="150">
        <v>0</v>
      </c>
      <c r="L17" s="95">
        <v>0</v>
      </c>
      <c r="M17" s="150">
        <v>0</v>
      </c>
      <c r="N17" s="95">
        <v>0</v>
      </c>
      <c r="O17" s="150">
        <v>0</v>
      </c>
      <c r="P17" s="95">
        <v>0</v>
      </c>
      <c r="Q17" s="150">
        <v>0</v>
      </c>
      <c r="R17" s="95">
        <v>0</v>
      </c>
      <c r="S17" s="150">
        <v>0</v>
      </c>
      <c r="T17" s="151">
        <f t="shared" ref="T17:T39" si="8">SUM(H17+J17+L17+N17+P17+R17)</f>
        <v>0</v>
      </c>
      <c r="U17" s="150">
        <f t="shared" ref="U17:U39" si="9">SUM(I17+K17+M17+O17+Q17+S17)</f>
        <v>0</v>
      </c>
      <c r="V17" s="95" t="s">
        <v>113</v>
      </c>
      <c r="W17" s="104" t="s">
        <v>243</v>
      </c>
      <c r="AE17" s="95">
        <v>1</v>
      </c>
      <c r="AF17" s="145">
        <v>1</v>
      </c>
      <c r="AG17" s="95" t="s">
        <v>95</v>
      </c>
      <c r="AH17" s="95" t="s">
        <v>162</v>
      </c>
    </row>
    <row r="18" spans="1:34" x14ac:dyDescent="0.25">
      <c r="A18" s="103">
        <v>41081</v>
      </c>
      <c r="B18" s="95" t="s">
        <v>40</v>
      </c>
      <c r="C18" s="95" t="s">
        <v>70</v>
      </c>
      <c r="D18" s="95" t="s">
        <v>70</v>
      </c>
      <c r="G18" s="103">
        <v>41087</v>
      </c>
      <c r="H18" s="95">
        <v>0</v>
      </c>
      <c r="I18" s="150">
        <v>0</v>
      </c>
      <c r="J18" s="95">
        <v>0</v>
      </c>
      <c r="K18" s="150">
        <v>0</v>
      </c>
      <c r="L18" s="95">
        <v>0</v>
      </c>
      <c r="M18" s="150">
        <v>0</v>
      </c>
      <c r="N18" s="95">
        <v>0</v>
      </c>
      <c r="O18" s="150">
        <v>0</v>
      </c>
      <c r="P18" s="95">
        <v>0</v>
      </c>
      <c r="Q18" s="150">
        <v>0</v>
      </c>
      <c r="R18" s="95">
        <v>0</v>
      </c>
      <c r="S18" s="150">
        <v>0</v>
      </c>
      <c r="T18" s="151">
        <f t="shared" si="8"/>
        <v>0</v>
      </c>
      <c r="U18" s="150">
        <f t="shared" si="9"/>
        <v>0</v>
      </c>
      <c r="V18" s="95" t="s">
        <v>104</v>
      </c>
      <c r="Y18" s="95" t="s">
        <v>104</v>
      </c>
      <c r="Z18" s="95" t="s">
        <v>251</v>
      </c>
      <c r="AD18" s="95" t="s">
        <v>69</v>
      </c>
      <c r="AE18" s="95">
        <v>2</v>
      </c>
      <c r="AF18" s="145">
        <v>1</v>
      </c>
      <c r="AG18" s="95" t="s">
        <v>161</v>
      </c>
      <c r="AH18" s="95" t="s">
        <v>160</v>
      </c>
    </row>
    <row r="19" spans="1:34" x14ac:dyDescent="0.25">
      <c r="A19" s="103">
        <v>41081</v>
      </c>
      <c r="B19" s="95" t="s">
        <v>40</v>
      </c>
      <c r="C19" s="95" t="s">
        <v>70</v>
      </c>
      <c r="D19" s="95" t="s">
        <v>70</v>
      </c>
      <c r="E19" s="104" t="s">
        <v>151</v>
      </c>
      <c r="G19" s="103">
        <v>41088</v>
      </c>
      <c r="H19" s="95">
        <v>1</v>
      </c>
      <c r="I19" s="150">
        <f>H19/(H19+J19+L19+N19+P19+R19)</f>
        <v>1</v>
      </c>
      <c r="J19" s="95">
        <v>0</v>
      </c>
      <c r="K19" s="150">
        <f>J19/(H19+J19+L19+N19+P19+R19)</f>
        <v>0</v>
      </c>
      <c r="L19" s="95">
        <v>0</v>
      </c>
      <c r="M19" s="150">
        <f>L19/(H19+J19+L19+N19+P19+R19)</f>
        <v>0</v>
      </c>
      <c r="N19" s="95">
        <v>0</v>
      </c>
      <c r="O19" s="150">
        <f>N19/(H19+J19+L19+N19+P19+R19)</f>
        <v>0</v>
      </c>
      <c r="P19" s="95">
        <v>0</v>
      </c>
      <c r="Q19" s="150">
        <f>P19/(H19+J19+L19+N19+P19+R19)</f>
        <v>0</v>
      </c>
      <c r="R19" s="95">
        <v>0</v>
      </c>
      <c r="S19" s="150">
        <f>R19/(H19+J19+L19+N19+P19+R19)</f>
        <v>0</v>
      </c>
      <c r="T19" s="151">
        <f t="shared" si="8"/>
        <v>1</v>
      </c>
      <c r="U19" s="150">
        <f t="shared" si="9"/>
        <v>1</v>
      </c>
      <c r="V19" s="95" t="s">
        <v>104</v>
      </c>
      <c r="Y19" s="95" t="s">
        <v>104</v>
      </c>
      <c r="AE19" s="95">
        <v>1</v>
      </c>
      <c r="AF19" s="145">
        <v>1</v>
      </c>
      <c r="AG19" s="95" t="s">
        <v>82</v>
      </c>
    </row>
    <row r="20" spans="1:34" x14ac:dyDescent="0.25">
      <c r="A20" s="103">
        <v>41084</v>
      </c>
      <c r="B20" s="95" t="s">
        <v>40</v>
      </c>
      <c r="C20" s="95" t="s">
        <v>70</v>
      </c>
      <c r="D20" s="95" t="s">
        <v>70</v>
      </c>
      <c r="G20" s="103">
        <v>41089</v>
      </c>
      <c r="H20" s="95">
        <v>2</v>
      </c>
      <c r="I20" s="150">
        <f>H20/(H20+J20+L20+N20+P20+R20)</f>
        <v>1</v>
      </c>
      <c r="J20" s="95">
        <v>0</v>
      </c>
      <c r="K20" s="150">
        <f>J20/(H20+J20+L20+N20+P20+R20)</f>
        <v>0</v>
      </c>
      <c r="L20" s="95">
        <v>0</v>
      </c>
      <c r="M20" s="150">
        <f>L20/(H20+J20+L20+N20+P20+R20)</f>
        <v>0</v>
      </c>
      <c r="N20" s="95">
        <v>0</v>
      </c>
      <c r="O20" s="150">
        <f>N20/(H20+J20+L20+N20+P20+R20)</f>
        <v>0</v>
      </c>
      <c r="P20" s="95">
        <v>0</v>
      </c>
      <c r="Q20" s="150">
        <f>P20/(H20+J20+L20+N20+P20+R20)</f>
        <v>0</v>
      </c>
      <c r="R20" s="95">
        <v>0</v>
      </c>
      <c r="S20" s="150">
        <f>R20/(H20+J20+L20+N20+P20+R20)</f>
        <v>0</v>
      </c>
      <c r="T20" s="151">
        <f t="shared" si="8"/>
        <v>2</v>
      </c>
      <c r="U20" s="150">
        <f t="shared" si="9"/>
        <v>1</v>
      </c>
      <c r="V20" s="95" t="s">
        <v>104</v>
      </c>
      <c r="AC20" s="102" t="s">
        <v>159</v>
      </c>
      <c r="AD20" s="95" t="s">
        <v>84</v>
      </c>
      <c r="AE20" s="95">
        <v>2</v>
      </c>
      <c r="AF20" s="145">
        <v>1</v>
      </c>
      <c r="AG20" s="95" t="s">
        <v>135</v>
      </c>
      <c r="AH20" s="95" t="s">
        <v>158</v>
      </c>
    </row>
    <row r="21" spans="1:34" x14ac:dyDescent="0.25">
      <c r="A21" s="103">
        <v>41084</v>
      </c>
      <c r="B21" s="95" t="s">
        <v>40</v>
      </c>
      <c r="C21" s="95" t="s">
        <v>70</v>
      </c>
      <c r="D21" s="95" t="s">
        <v>70</v>
      </c>
      <c r="E21" s="104" t="s">
        <v>157</v>
      </c>
      <c r="G21" s="103">
        <v>41090</v>
      </c>
      <c r="H21" s="95">
        <v>0</v>
      </c>
      <c r="I21" s="150">
        <v>0</v>
      </c>
      <c r="J21" s="95">
        <v>0</v>
      </c>
      <c r="K21" s="150">
        <v>0</v>
      </c>
      <c r="L21" s="95">
        <v>0</v>
      </c>
      <c r="M21" s="150">
        <v>0</v>
      </c>
      <c r="N21" s="95">
        <v>0</v>
      </c>
      <c r="O21" s="150">
        <v>0</v>
      </c>
      <c r="P21" s="95">
        <v>0</v>
      </c>
      <c r="Q21" s="150">
        <v>0</v>
      </c>
      <c r="R21" s="95">
        <v>0</v>
      </c>
      <c r="S21" s="150">
        <v>0</v>
      </c>
      <c r="T21" s="151">
        <f t="shared" si="8"/>
        <v>0</v>
      </c>
      <c r="U21" s="150">
        <f t="shared" si="9"/>
        <v>0</v>
      </c>
      <c r="V21" s="95" t="s">
        <v>112</v>
      </c>
      <c r="W21" s="104" t="s">
        <v>156</v>
      </c>
      <c r="X21" s="104" t="s">
        <v>155</v>
      </c>
      <c r="AD21" s="95" t="s">
        <v>84</v>
      </c>
      <c r="AE21" s="95">
        <v>1</v>
      </c>
      <c r="AF21" s="145">
        <v>1</v>
      </c>
      <c r="AG21" s="95" t="s">
        <v>95</v>
      </c>
      <c r="AH21" s="95" t="s">
        <v>154</v>
      </c>
    </row>
    <row r="22" spans="1:34" x14ac:dyDescent="0.25">
      <c r="A22" s="103">
        <v>41088</v>
      </c>
      <c r="B22" s="95" t="s">
        <v>40</v>
      </c>
      <c r="C22" s="95" t="s">
        <v>70</v>
      </c>
      <c r="D22" s="95" t="s">
        <v>66</v>
      </c>
      <c r="E22" s="104" t="s">
        <v>153</v>
      </c>
      <c r="G22" s="103">
        <v>41091</v>
      </c>
      <c r="H22" s="95">
        <v>0</v>
      </c>
      <c r="I22" s="150">
        <v>0</v>
      </c>
      <c r="J22" s="95">
        <v>0</v>
      </c>
      <c r="K22" s="150">
        <v>0</v>
      </c>
      <c r="L22" s="95">
        <v>0</v>
      </c>
      <c r="M22" s="150">
        <v>0</v>
      </c>
      <c r="N22" s="95">
        <v>0</v>
      </c>
      <c r="O22" s="150">
        <v>0</v>
      </c>
      <c r="P22" s="95">
        <v>0</v>
      </c>
      <c r="Q22" s="150">
        <v>0</v>
      </c>
      <c r="R22" s="95">
        <v>0</v>
      </c>
      <c r="S22" s="150">
        <v>0</v>
      </c>
      <c r="T22" s="151">
        <f t="shared" si="8"/>
        <v>0</v>
      </c>
      <c r="U22" s="150">
        <f t="shared" si="9"/>
        <v>0</v>
      </c>
      <c r="V22" s="95" t="s">
        <v>104</v>
      </c>
      <c r="Y22" s="95" t="s">
        <v>104</v>
      </c>
      <c r="Z22" s="95" t="s">
        <v>245</v>
      </c>
      <c r="AE22" s="95">
        <v>2</v>
      </c>
      <c r="AF22" s="145">
        <v>1</v>
      </c>
      <c r="AG22" s="95" t="s">
        <v>152</v>
      </c>
      <c r="AH22" s="95">
        <v>30</v>
      </c>
    </row>
    <row r="23" spans="1:34" x14ac:dyDescent="0.25">
      <c r="A23" s="103">
        <v>41089</v>
      </c>
      <c r="B23" s="95" t="s">
        <v>40</v>
      </c>
      <c r="C23" s="95" t="s">
        <v>70</v>
      </c>
      <c r="D23" s="95" t="s">
        <v>66</v>
      </c>
      <c r="E23" s="104" t="s">
        <v>151</v>
      </c>
      <c r="G23" s="103">
        <v>41092</v>
      </c>
      <c r="H23" s="95">
        <v>2</v>
      </c>
      <c r="I23" s="150">
        <f>H23/(H23+J23+L23+N23+P23+R23)</f>
        <v>1</v>
      </c>
      <c r="J23" s="95">
        <v>0</v>
      </c>
      <c r="K23" s="150">
        <f>J23/(H23+J23+L23+N23+P23+R23)</f>
        <v>0</v>
      </c>
      <c r="L23" s="95">
        <v>0</v>
      </c>
      <c r="M23" s="150">
        <f>L23/(H23+J23+L23+N23+P23+R23)</f>
        <v>0</v>
      </c>
      <c r="N23" s="95">
        <v>0</v>
      </c>
      <c r="O23" s="150">
        <f>N23/(H23+J23+L23+N23+P23+R23)</f>
        <v>0</v>
      </c>
      <c r="P23" s="95">
        <v>0</v>
      </c>
      <c r="Q23" s="150">
        <f>P23/(H23+J23+L23+N23+P23+R23)</f>
        <v>0</v>
      </c>
      <c r="R23" s="95">
        <v>0</v>
      </c>
      <c r="S23" s="150">
        <f>R23/(H23+J23+L23+N23+P23+R23)</f>
        <v>0</v>
      </c>
      <c r="T23" s="151">
        <f t="shared" si="8"/>
        <v>2</v>
      </c>
      <c r="U23" s="150">
        <f t="shared" si="9"/>
        <v>1</v>
      </c>
      <c r="V23" s="95" t="s">
        <v>104</v>
      </c>
      <c r="Y23" s="95" t="s">
        <v>104</v>
      </c>
      <c r="Z23" s="95" t="s">
        <v>246</v>
      </c>
      <c r="AE23" s="95">
        <v>2</v>
      </c>
      <c r="AF23" s="145">
        <v>1</v>
      </c>
      <c r="AG23" s="95" t="s">
        <v>150</v>
      </c>
      <c r="AH23" s="95" t="s">
        <v>149</v>
      </c>
    </row>
    <row r="24" spans="1:34" x14ac:dyDescent="0.25">
      <c r="A24" s="103">
        <v>41089</v>
      </c>
      <c r="B24" s="95" t="s">
        <v>40</v>
      </c>
      <c r="C24" s="95" t="s">
        <v>70</v>
      </c>
      <c r="D24" s="95" t="s">
        <v>66</v>
      </c>
      <c r="E24" s="104" t="s">
        <v>148</v>
      </c>
      <c r="G24" s="103">
        <v>41093</v>
      </c>
      <c r="H24" s="95">
        <v>1</v>
      </c>
      <c r="I24" s="150">
        <f>H24/(H24+J24+L24+N24+P24+R24)</f>
        <v>1</v>
      </c>
      <c r="J24" s="95">
        <v>0</v>
      </c>
      <c r="K24" s="150">
        <f>J24/(H24+J24+L24+N24+P24+R24)</f>
        <v>0</v>
      </c>
      <c r="L24" s="95">
        <v>0</v>
      </c>
      <c r="M24" s="150">
        <f>L24/(H24+J24+L24+N24+P24+R24)</f>
        <v>0</v>
      </c>
      <c r="N24" s="95">
        <v>0</v>
      </c>
      <c r="O24" s="150">
        <f>N24/(H24+J24+L24+N24+P24+R24)</f>
        <v>0</v>
      </c>
      <c r="P24" s="95">
        <v>0</v>
      </c>
      <c r="Q24" s="150">
        <f>P24/(H24+J24+L24+N24+P24+R24)</f>
        <v>0</v>
      </c>
      <c r="R24" s="95">
        <v>0</v>
      </c>
      <c r="S24" s="150">
        <f>R24/(H24+J24+L24+N24+P24+R24)</f>
        <v>0</v>
      </c>
      <c r="T24" s="151">
        <f t="shared" si="8"/>
        <v>1</v>
      </c>
      <c r="U24" s="150">
        <f t="shared" si="9"/>
        <v>1</v>
      </c>
      <c r="V24" s="95" t="s">
        <v>104</v>
      </c>
      <c r="AC24" s="102" t="s">
        <v>147</v>
      </c>
      <c r="AF24" s="145">
        <v>1</v>
      </c>
    </row>
    <row r="25" spans="1:34" x14ac:dyDescent="0.25">
      <c r="A25" s="103">
        <v>41092</v>
      </c>
      <c r="B25" s="95" t="s">
        <v>40</v>
      </c>
      <c r="C25" s="95" t="s">
        <v>66</v>
      </c>
      <c r="D25" s="95" t="s">
        <v>66</v>
      </c>
      <c r="G25" s="103">
        <v>41094</v>
      </c>
      <c r="H25" s="95">
        <v>1</v>
      </c>
      <c r="I25" s="150">
        <f>H25/(H25+J25+L25+N25+P25+R25)</f>
        <v>1</v>
      </c>
      <c r="J25" s="95">
        <v>0</v>
      </c>
      <c r="K25" s="150">
        <f>J25/(H25+J25+L25+N25+P25+R25)</f>
        <v>0</v>
      </c>
      <c r="L25" s="95">
        <v>0</v>
      </c>
      <c r="M25" s="150">
        <f>L25/(H25+J25+L25+N25+P25+R25)</f>
        <v>0</v>
      </c>
      <c r="N25" s="95">
        <v>0</v>
      </c>
      <c r="O25" s="150">
        <f>N25/(H25+J25+L25+N25+P25+R25)</f>
        <v>0</v>
      </c>
      <c r="P25" s="95">
        <v>0</v>
      </c>
      <c r="Q25" s="150">
        <f>P25/(H25+J25+L25+N25+P25+R25)</f>
        <v>0</v>
      </c>
      <c r="R25" s="95">
        <v>0</v>
      </c>
      <c r="S25" s="150">
        <f>R25/(H25+J25+L25+N25+P25+R25)</f>
        <v>0</v>
      </c>
      <c r="T25" s="151">
        <f t="shared" si="8"/>
        <v>1</v>
      </c>
      <c r="U25" s="150">
        <f t="shared" si="9"/>
        <v>1</v>
      </c>
      <c r="V25" s="95" t="s">
        <v>104</v>
      </c>
      <c r="AC25" s="102" t="s">
        <v>146</v>
      </c>
      <c r="AF25" s="145">
        <v>1</v>
      </c>
    </row>
    <row r="26" spans="1:34" x14ac:dyDescent="0.25">
      <c r="A26" s="103">
        <v>41092</v>
      </c>
      <c r="B26" s="95" t="s">
        <v>40</v>
      </c>
      <c r="C26" s="95" t="s">
        <v>66</v>
      </c>
      <c r="D26" s="95" t="s">
        <v>66</v>
      </c>
      <c r="G26" s="103">
        <v>41095</v>
      </c>
      <c r="H26" s="95">
        <v>0</v>
      </c>
      <c r="I26" s="150">
        <v>0</v>
      </c>
      <c r="J26" s="95">
        <v>0</v>
      </c>
      <c r="K26" s="150">
        <v>0</v>
      </c>
      <c r="L26" s="95">
        <v>0</v>
      </c>
      <c r="M26" s="150">
        <v>0</v>
      </c>
      <c r="N26" s="95">
        <v>0</v>
      </c>
      <c r="O26" s="150">
        <v>0</v>
      </c>
      <c r="P26" s="95">
        <v>0</v>
      </c>
      <c r="Q26" s="150">
        <v>0</v>
      </c>
      <c r="R26" s="95">
        <v>0</v>
      </c>
      <c r="S26" s="150">
        <v>0</v>
      </c>
      <c r="T26" s="151">
        <f t="shared" si="8"/>
        <v>0</v>
      </c>
      <c r="U26" s="150">
        <f t="shared" si="9"/>
        <v>0</v>
      </c>
      <c r="V26" s="95" t="s">
        <v>104</v>
      </c>
      <c r="X26" s="95" t="s">
        <v>104</v>
      </c>
      <c r="AC26" s="102" t="s">
        <v>145</v>
      </c>
      <c r="AE26" s="95">
        <v>2</v>
      </c>
      <c r="AF26" s="145">
        <v>1</v>
      </c>
    </row>
    <row r="27" spans="1:34" x14ac:dyDescent="0.25">
      <c r="A27" s="103">
        <v>41093</v>
      </c>
      <c r="B27" s="95" t="s">
        <v>40</v>
      </c>
      <c r="C27" s="95" t="s">
        <v>66</v>
      </c>
      <c r="D27" s="95" t="s">
        <v>66</v>
      </c>
      <c r="G27" s="103">
        <v>41096</v>
      </c>
      <c r="H27" s="95">
        <v>0</v>
      </c>
      <c r="I27" s="150">
        <v>0</v>
      </c>
      <c r="J27" s="95">
        <v>0</v>
      </c>
      <c r="K27" s="150">
        <v>0</v>
      </c>
      <c r="L27" s="95">
        <v>0</v>
      </c>
      <c r="M27" s="150">
        <v>0</v>
      </c>
      <c r="N27" s="95">
        <v>0</v>
      </c>
      <c r="O27" s="150">
        <v>0</v>
      </c>
      <c r="P27" s="95">
        <v>0</v>
      </c>
      <c r="Q27" s="150">
        <v>0</v>
      </c>
      <c r="R27" s="95">
        <v>0</v>
      </c>
      <c r="S27" s="150">
        <v>0</v>
      </c>
      <c r="T27" s="151">
        <f t="shared" si="8"/>
        <v>0</v>
      </c>
      <c r="U27" s="150">
        <f t="shared" si="9"/>
        <v>0</v>
      </c>
      <c r="V27" s="95" t="s">
        <v>112</v>
      </c>
      <c r="W27" s="104" t="s">
        <v>116</v>
      </c>
    </row>
    <row r="28" spans="1:34" x14ac:dyDescent="0.25">
      <c r="A28" s="103">
        <v>41094</v>
      </c>
      <c r="B28" s="95" t="s">
        <v>40</v>
      </c>
      <c r="C28" s="95" t="s">
        <v>66</v>
      </c>
      <c r="D28" s="95" t="s">
        <v>66</v>
      </c>
      <c r="G28" s="103">
        <v>41097</v>
      </c>
      <c r="H28" s="95">
        <v>0</v>
      </c>
      <c r="I28" s="150">
        <f>H28/(H28+J28+L28+N28+P28+R28)</f>
        <v>0</v>
      </c>
      <c r="J28" s="95">
        <v>1</v>
      </c>
      <c r="K28" s="150">
        <f>J28/(H28+J28+L28+N28+P28+R28)</f>
        <v>1</v>
      </c>
      <c r="L28" s="95">
        <v>0</v>
      </c>
      <c r="M28" s="150">
        <f>L28/(H28+J28+L28+N28+P28+R28)</f>
        <v>0</v>
      </c>
      <c r="N28" s="95">
        <v>0</v>
      </c>
      <c r="O28" s="150">
        <f>N28/(H28+J28+L28+N28+P28+R28)</f>
        <v>0</v>
      </c>
      <c r="P28" s="95">
        <v>0</v>
      </c>
      <c r="Q28" s="150">
        <f>P28/(H28+J28+L28+N28+P28+R28)</f>
        <v>0</v>
      </c>
      <c r="R28" s="95">
        <v>0</v>
      </c>
      <c r="S28" s="150">
        <f>R28/(H28+J28+L28+N28+P28+R28)</f>
        <v>0</v>
      </c>
      <c r="T28" s="151">
        <f t="shared" si="8"/>
        <v>1</v>
      </c>
      <c r="U28" s="150">
        <f t="shared" si="9"/>
        <v>1</v>
      </c>
      <c r="V28" s="95" t="s">
        <v>104</v>
      </c>
      <c r="X28" s="95" t="s">
        <v>104</v>
      </c>
      <c r="Y28" s="95" t="s">
        <v>104</v>
      </c>
      <c r="AC28" s="102" t="s">
        <v>144</v>
      </c>
      <c r="AF28" s="145">
        <v>0.5</v>
      </c>
    </row>
    <row r="29" spans="1:34" x14ac:dyDescent="0.25">
      <c r="A29" s="103">
        <v>41097</v>
      </c>
      <c r="B29" s="95" t="s">
        <v>41</v>
      </c>
      <c r="C29" s="95" t="s">
        <v>70</v>
      </c>
      <c r="D29" s="95" t="s">
        <v>70</v>
      </c>
      <c r="E29" s="104" t="s">
        <v>143</v>
      </c>
      <c r="G29" s="103">
        <v>41098</v>
      </c>
      <c r="H29" s="95">
        <v>0</v>
      </c>
      <c r="I29" s="150">
        <f>H29/(H29+J29+L29+N29+P29+R29)</f>
        <v>0</v>
      </c>
      <c r="J29" s="95">
        <v>1</v>
      </c>
      <c r="K29" s="150">
        <f>J29/(H29+J29+L29+N29+P29+R29)</f>
        <v>1</v>
      </c>
      <c r="L29" s="95">
        <v>0</v>
      </c>
      <c r="M29" s="150">
        <f>L29/(H29+J29+L29+N29+P29+R29)</f>
        <v>0</v>
      </c>
      <c r="N29" s="95">
        <v>0</v>
      </c>
      <c r="O29" s="150">
        <f>N29/(H29+J29+L29+N29+P29+R29)</f>
        <v>0</v>
      </c>
      <c r="P29" s="95">
        <v>0</v>
      </c>
      <c r="Q29" s="150">
        <f>P29/(H29+J29+L29+N29+P29+R29)</f>
        <v>0</v>
      </c>
      <c r="R29" s="95">
        <v>0</v>
      </c>
      <c r="S29" s="150">
        <f>R29/(H29+J29+L29+N29+P29+R29)</f>
        <v>0</v>
      </c>
      <c r="T29" s="151">
        <f t="shared" si="8"/>
        <v>1</v>
      </c>
      <c r="U29" s="150">
        <f t="shared" si="9"/>
        <v>1</v>
      </c>
      <c r="V29" s="95" t="s">
        <v>104</v>
      </c>
      <c r="X29" s="95" t="s">
        <v>113</v>
      </c>
      <c r="Y29" s="95" t="s">
        <v>104</v>
      </c>
      <c r="AC29" s="102" t="s">
        <v>142</v>
      </c>
      <c r="AE29" s="95">
        <v>1</v>
      </c>
      <c r="AF29" s="145">
        <v>1</v>
      </c>
    </row>
    <row r="30" spans="1:34" x14ac:dyDescent="0.25">
      <c r="A30" s="103">
        <v>41098</v>
      </c>
      <c r="B30" s="95" t="s">
        <v>41</v>
      </c>
      <c r="C30" s="95" t="s">
        <v>70</v>
      </c>
      <c r="D30" s="95" t="s">
        <v>70</v>
      </c>
      <c r="G30" s="103">
        <v>41099</v>
      </c>
      <c r="H30" s="95">
        <v>0</v>
      </c>
      <c r="I30" s="150">
        <v>0</v>
      </c>
      <c r="J30" s="95">
        <v>0</v>
      </c>
      <c r="K30" s="150">
        <v>0</v>
      </c>
      <c r="L30" s="95">
        <v>0</v>
      </c>
      <c r="M30" s="150">
        <v>0</v>
      </c>
      <c r="N30" s="95">
        <v>0</v>
      </c>
      <c r="O30" s="150">
        <v>0</v>
      </c>
      <c r="P30" s="95">
        <v>0</v>
      </c>
      <c r="Q30" s="150">
        <v>0</v>
      </c>
      <c r="R30" s="95">
        <v>0</v>
      </c>
      <c r="S30" s="150">
        <v>0</v>
      </c>
      <c r="T30" s="151">
        <f t="shared" si="8"/>
        <v>0</v>
      </c>
      <c r="U30" s="150">
        <f t="shared" si="9"/>
        <v>0</v>
      </c>
      <c r="V30" s="95" t="s">
        <v>104</v>
      </c>
      <c r="X30" s="95" t="s">
        <v>104</v>
      </c>
      <c r="Y30" s="95" t="s">
        <v>104</v>
      </c>
      <c r="Z30" s="95" t="s">
        <v>246</v>
      </c>
      <c r="AC30" s="102" t="s">
        <v>141</v>
      </c>
      <c r="AD30" s="95" t="s">
        <v>69</v>
      </c>
      <c r="AE30" s="95">
        <v>1</v>
      </c>
      <c r="AF30" s="145">
        <v>1</v>
      </c>
    </row>
    <row r="31" spans="1:34" x14ac:dyDescent="0.25">
      <c r="A31" s="103">
        <v>41107</v>
      </c>
      <c r="B31" s="95" t="s">
        <v>41</v>
      </c>
      <c r="C31" s="95" t="s">
        <v>66</v>
      </c>
      <c r="D31" s="95" t="s">
        <v>66</v>
      </c>
      <c r="G31" s="103">
        <v>41100</v>
      </c>
      <c r="H31" s="95">
        <v>0</v>
      </c>
      <c r="I31" s="150">
        <v>0</v>
      </c>
      <c r="J31" s="95">
        <v>0</v>
      </c>
      <c r="K31" s="150">
        <v>0</v>
      </c>
      <c r="L31" s="95">
        <v>0</v>
      </c>
      <c r="M31" s="150">
        <v>0</v>
      </c>
      <c r="N31" s="95">
        <v>0</v>
      </c>
      <c r="O31" s="150">
        <v>0</v>
      </c>
      <c r="P31" s="95">
        <v>0</v>
      </c>
      <c r="Q31" s="150">
        <v>0</v>
      </c>
      <c r="R31" s="95">
        <v>0</v>
      </c>
      <c r="S31" s="150">
        <v>0</v>
      </c>
      <c r="T31" s="151">
        <f t="shared" si="8"/>
        <v>0</v>
      </c>
      <c r="U31" s="150">
        <f t="shared" si="9"/>
        <v>0</v>
      </c>
      <c r="V31" s="95" t="s">
        <v>104</v>
      </c>
      <c r="X31" s="95" t="s">
        <v>104</v>
      </c>
      <c r="Y31" s="95" t="s">
        <v>113</v>
      </c>
      <c r="AE31" s="95">
        <v>1</v>
      </c>
      <c r="AF31" s="145">
        <v>1</v>
      </c>
      <c r="AG31" s="95" t="s">
        <v>140</v>
      </c>
    </row>
    <row r="32" spans="1:34" x14ac:dyDescent="0.25">
      <c r="A32" s="103">
        <v>41108</v>
      </c>
      <c r="B32" s="95" t="s">
        <v>41</v>
      </c>
      <c r="C32" s="95" t="s">
        <v>70</v>
      </c>
      <c r="D32" s="95" t="s">
        <v>70</v>
      </c>
      <c r="G32" s="103">
        <v>41101</v>
      </c>
      <c r="H32" s="95">
        <v>0</v>
      </c>
      <c r="I32" s="150">
        <v>0</v>
      </c>
      <c r="J32" s="95">
        <v>0</v>
      </c>
      <c r="K32" s="150">
        <v>0</v>
      </c>
      <c r="L32" s="95">
        <v>0</v>
      </c>
      <c r="M32" s="150">
        <v>0</v>
      </c>
      <c r="N32" s="95">
        <v>0</v>
      </c>
      <c r="O32" s="150">
        <v>0</v>
      </c>
      <c r="P32" s="95">
        <v>0</v>
      </c>
      <c r="Q32" s="150">
        <v>0</v>
      </c>
      <c r="R32" s="95">
        <v>0</v>
      </c>
      <c r="S32" s="150">
        <v>0</v>
      </c>
      <c r="T32" s="151">
        <f t="shared" si="8"/>
        <v>0</v>
      </c>
      <c r="U32" s="150">
        <f t="shared" si="9"/>
        <v>0</v>
      </c>
      <c r="V32" s="95" t="s">
        <v>112</v>
      </c>
      <c r="W32" s="104" t="s">
        <v>122</v>
      </c>
      <c r="X32" s="95" t="s">
        <v>104</v>
      </c>
      <c r="Y32" s="95" t="s">
        <v>104</v>
      </c>
      <c r="AE32" s="95">
        <v>1</v>
      </c>
      <c r="AF32" s="145">
        <v>1</v>
      </c>
      <c r="AG32" s="95" t="s">
        <v>136</v>
      </c>
    </row>
    <row r="33" spans="1:34" x14ac:dyDescent="0.25">
      <c r="A33" s="103">
        <v>41108</v>
      </c>
      <c r="B33" s="95" t="s">
        <v>41</v>
      </c>
      <c r="C33" s="95" t="s">
        <v>70</v>
      </c>
      <c r="D33" s="95" t="s">
        <v>70</v>
      </c>
      <c r="E33" s="104" t="s">
        <v>139</v>
      </c>
      <c r="G33" s="103">
        <v>41102</v>
      </c>
      <c r="H33" s="95">
        <v>0</v>
      </c>
      <c r="I33" s="150">
        <v>0</v>
      </c>
      <c r="J33" s="95">
        <v>0</v>
      </c>
      <c r="K33" s="150">
        <v>0</v>
      </c>
      <c r="L33" s="95">
        <v>0</v>
      </c>
      <c r="M33" s="150">
        <v>0</v>
      </c>
      <c r="N33" s="95">
        <v>0</v>
      </c>
      <c r="O33" s="150">
        <v>0</v>
      </c>
      <c r="P33" s="95">
        <v>0</v>
      </c>
      <c r="Q33" s="150">
        <v>0</v>
      </c>
      <c r="R33" s="95">
        <v>0</v>
      </c>
      <c r="S33" s="150">
        <v>0</v>
      </c>
      <c r="T33" s="151">
        <f t="shared" si="8"/>
        <v>0</v>
      </c>
      <c r="U33" s="150">
        <f t="shared" si="9"/>
        <v>0</v>
      </c>
      <c r="V33" s="95" t="s">
        <v>112</v>
      </c>
      <c r="W33" s="104" t="s">
        <v>247</v>
      </c>
      <c r="X33" s="95" t="s">
        <v>104</v>
      </c>
      <c r="Y33" s="95" t="s">
        <v>104</v>
      </c>
      <c r="AC33" s="102" t="s">
        <v>138</v>
      </c>
      <c r="AD33" s="95" t="s">
        <v>84</v>
      </c>
      <c r="AE33" s="95">
        <v>1</v>
      </c>
      <c r="AF33" s="145">
        <v>1</v>
      </c>
      <c r="AG33" s="95" t="s">
        <v>136</v>
      </c>
      <c r="AH33" s="102"/>
    </row>
    <row r="34" spans="1:34" x14ac:dyDescent="0.25">
      <c r="A34" s="103">
        <v>41112</v>
      </c>
      <c r="B34" s="95" t="s">
        <v>41</v>
      </c>
      <c r="C34" s="95" t="s">
        <v>70</v>
      </c>
      <c r="D34" s="95" t="s">
        <v>70</v>
      </c>
      <c r="E34" s="104" t="s">
        <v>137</v>
      </c>
      <c r="G34" s="103">
        <v>41103</v>
      </c>
      <c r="H34" s="95">
        <v>0</v>
      </c>
      <c r="I34" s="150">
        <v>0</v>
      </c>
      <c r="J34" s="95">
        <v>0</v>
      </c>
      <c r="K34" s="150">
        <v>0</v>
      </c>
      <c r="L34" s="95">
        <v>0</v>
      </c>
      <c r="M34" s="150">
        <v>0</v>
      </c>
      <c r="N34" s="95">
        <v>0</v>
      </c>
      <c r="O34" s="150">
        <v>0</v>
      </c>
      <c r="P34" s="95">
        <v>0</v>
      </c>
      <c r="Q34" s="150">
        <v>0</v>
      </c>
      <c r="R34" s="95">
        <v>0</v>
      </c>
      <c r="S34" s="150">
        <v>0</v>
      </c>
      <c r="T34" s="151">
        <f t="shared" si="8"/>
        <v>0</v>
      </c>
      <c r="U34" s="150">
        <f t="shared" si="9"/>
        <v>0</v>
      </c>
      <c r="V34" s="95" t="s">
        <v>104</v>
      </c>
      <c r="X34" s="95" t="s">
        <v>104</v>
      </c>
      <c r="Y34" s="95" t="s">
        <v>104</v>
      </c>
      <c r="AD34" s="95" t="s">
        <v>69</v>
      </c>
      <c r="AE34" s="95">
        <v>1</v>
      </c>
      <c r="AF34" s="145">
        <v>1</v>
      </c>
      <c r="AG34" s="95" t="s">
        <v>136</v>
      </c>
      <c r="AH34" s="102"/>
    </row>
    <row r="35" spans="1:34" x14ac:dyDescent="0.25">
      <c r="A35" s="103">
        <v>41112</v>
      </c>
      <c r="B35" s="95" t="s">
        <v>41</v>
      </c>
      <c r="C35" s="95" t="s">
        <v>70</v>
      </c>
      <c r="D35" s="95" t="s">
        <v>70</v>
      </c>
      <c r="G35" s="103">
        <v>41104</v>
      </c>
      <c r="H35" s="95">
        <v>0</v>
      </c>
      <c r="I35" s="150">
        <v>0</v>
      </c>
      <c r="J35" s="95">
        <v>0</v>
      </c>
      <c r="K35" s="150">
        <v>0</v>
      </c>
      <c r="L35" s="95">
        <v>0</v>
      </c>
      <c r="M35" s="150">
        <v>0</v>
      </c>
      <c r="N35" s="95">
        <v>0</v>
      </c>
      <c r="O35" s="150">
        <v>0</v>
      </c>
      <c r="P35" s="95">
        <v>0</v>
      </c>
      <c r="Q35" s="150">
        <v>0</v>
      </c>
      <c r="R35" s="95">
        <v>0</v>
      </c>
      <c r="S35" s="150">
        <v>0</v>
      </c>
      <c r="T35" s="151">
        <f t="shared" si="8"/>
        <v>0</v>
      </c>
      <c r="U35" s="150">
        <f t="shared" si="9"/>
        <v>0</v>
      </c>
      <c r="V35" s="95" t="s">
        <v>112</v>
      </c>
      <c r="W35" s="104" t="s">
        <v>114</v>
      </c>
      <c r="X35" s="95" t="s">
        <v>104</v>
      </c>
      <c r="Y35" s="104" t="s">
        <v>115</v>
      </c>
      <c r="Z35" s="104"/>
      <c r="AD35" s="95" t="s">
        <v>69</v>
      </c>
      <c r="AE35" s="95">
        <v>1</v>
      </c>
      <c r="AF35" s="145">
        <v>1</v>
      </c>
      <c r="AG35" s="95" t="s">
        <v>135</v>
      </c>
      <c r="AH35" s="102"/>
    </row>
    <row r="36" spans="1:34" x14ac:dyDescent="0.25">
      <c r="A36" s="103">
        <v>41112</v>
      </c>
      <c r="B36" s="95" t="s">
        <v>41</v>
      </c>
      <c r="C36" s="95" t="s">
        <v>70</v>
      </c>
      <c r="D36" s="95" t="s">
        <v>70</v>
      </c>
      <c r="G36" s="103">
        <v>41105</v>
      </c>
      <c r="H36" s="95">
        <v>0</v>
      </c>
      <c r="I36" s="150">
        <v>0</v>
      </c>
      <c r="J36" s="95">
        <v>0</v>
      </c>
      <c r="K36" s="150">
        <v>0</v>
      </c>
      <c r="L36" s="95">
        <v>0</v>
      </c>
      <c r="M36" s="150">
        <v>0</v>
      </c>
      <c r="N36" s="95">
        <v>0</v>
      </c>
      <c r="O36" s="150">
        <v>0</v>
      </c>
      <c r="P36" s="95">
        <v>0</v>
      </c>
      <c r="Q36" s="150">
        <v>0</v>
      </c>
      <c r="R36" s="95">
        <v>0</v>
      </c>
      <c r="S36" s="150">
        <v>0</v>
      </c>
      <c r="T36" s="151">
        <f t="shared" si="8"/>
        <v>0</v>
      </c>
      <c r="U36" s="150">
        <f t="shared" si="9"/>
        <v>0</v>
      </c>
      <c r="V36" s="95" t="s">
        <v>248</v>
      </c>
      <c r="W36" s="104" t="s">
        <v>114</v>
      </c>
      <c r="X36" s="95" t="s">
        <v>104</v>
      </c>
      <c r="AD36" s="95" t="s">
        <v>84</v>
      </c>
      <c r="AE36" s="95">
        <v>1</v>
      </c>
      <c r="AF36" s="145">
        <v>1</v>
      </c>
      <c r="AH36" s="102"/>
    </row>
    <row r="37" spans="1:34" x14ac:dyDescent="0.25">
      <c r="A37" s="103">
        <v>41112</v>
      </c>
      <c r="B37" s="95" t="s">
        <v>41</v>
      </c>
      <c r="C37" s="95" t="s">
        <v>70</v>
      </c>
      <c r="D37" s="95" t="s">
        <v>70</v>
      </c>
      <c r="G37" s="103">
        <v>41106</v>
      </c>
      <c r="H37" s="95">
        <v>0</v>
      </c>
      <c r="I37" s="150">
        <v>0</v>
      </c>
      <c r="J37" s="95">
        <v>0</v>
      </c>
      <c r="K37" s="150">
        <v>0</v>
      </c>
      <c r="L37" s="95">
        <v>0</v>
      </c>
      <c r="M37" s="150">
        <v>0</v>
      </c>
      <c r="N37" s="95">
        <v>0</v>
      </c>
      <c r="O37" s="150">
        <v>0</v>
      </c>
      <c r="P37" s="95">
        <v>0</v>
      </c>
      <c r="Q37" s="150">
        <v>0</v>
      </c>
      <c r="R37" s="95">
        <v>0</v>
      </c>
      <c r="S37" s="150">
        <v>0</v>
      </c>
      <c r="T37" s="151">
        <f t="shared" si="8"/>
        <v>0</v>
      </c>
      <c r="U37" s="150">
        <f t="shared" si="9"/>
        <v>0</v>
      </c>
      <c r="V37" s="95" t="s">
        <v>112</v>
      </c>
      <c r="W37" s="104" t="s">
        <v>114</v>
      </c>
      <c r="X37" s="95" t="s">
        <v>104</v>
      </c>
      <c r="Z37" s="95" t="s">
        <v>249</v>
      </c>
      <c r="AC37" s="102" t="s">
        <v>134</v>
      </c>
      <c r="AE37" s="95">
        <v>1</v>
      </c>
      <c r="AH37" s="102"/>
    </row>
    <row r="38" spans="1:34" x14ac:dyDescent="0.25">
      <c r="A38" s="103">
        <v>41116</v>
      </c>
      <c r="B38" s="95" t="s">
        <v>131</v>
      </c>
      <c r="C38" s="95" t="s">
        <v>66</v>
      </c>
      <c r="D38" s="95" t="s">
        <v>66</v>
      </c>
      <c r="E38" s="104" t="s">
        <v>133</v>
      </c>
      <c r="G38" s="103">
        <v>41107</v>
      </c>
      <c r="H38" s="95">
        <v>0</v>
      </c>
      <c r="I38" s="150">
        <f>H38/(H38+J38+L38+N38+P38+R38)</f>
        <v>0</v>
      </c>
      <c r="J38" s="95">
        <v>1</v>
      </c>
      <c r="K38" s="150">
        <f>J38/(H38+J38+L38+N38+P38+R38)</f>
        <v>1</v>
      </c>
      <c r="L38" s="95">
        <v>0</v>
      </c>
      <c r="M38" s="150">
        <f>L38/(H38+J38+L38+N38+P38+R38)</f>
        <v>0</v>
      </c>
      <c r="N38" s="95">
        <v>0</v>
      </c>
      <c r="O38" s="150">
        <f>N38/(H38+J38+L38+N38+P38+R38)</f>
        <v>0</v>
      </c>
      <c r="P38" s="95">
        <v>0</v>
      </c>
      <c r="Q38" s="150">
        <f>P38/(H38+J38+L38+N38+P38+R38)</f>
        <v>0</v>
      </c>
      <c r="R38" s="95">
        <v>0</v>
      </c>
      <c r="S38" s="150">
        <f>R38/(H38+J38+L38+N38+P38+R38)</f>
        <v>0</v>
      </c>
      <c r="T38" s="151">
        <f t="shared" si="8"/>
        <v>1</v>
      </c>
      <c r="U38" s="150">
        <f t="shared" si="9"/>
        <v>1</v>
      </c>
      <c r="V38" s="95" t="s">
        <v>104</v>
      </c>
      <c r="Z38" s="95" t="s">
        <v>250</v>
      </c>
      <c r="AC38" s="102" t="s">
        <v>132</v>
      </c>
      <c r="AE38" s="95">
        <v>1</v>
      </c>
      <c r="AH38" s="102"/>
    </row>
    <row r="39" spans="1:34" x14ac:dyDescent="0.25">
      <c r="A39" s="103">
        <v>41116</v>
      </c>
      <c r="B39" s="95" t="s">
        <v>131</v>
      </c>
      <c r="C39" s="95" t="s">
        <v>66</v>
      </c>
      <c r="D39" s="95" t="s">
        <v>66</v>
      </c>
      <c r="E39" s="104" t="s">
        <v>229</v>
      </c>
      <c r="G39" s="103">
        <v>41108</v>
      </c>
      <c r="H39" s="95">
        <v>0</v>
      </c>
      <c r="I39" s="150">
        <f>H39/(H39+J39+L39+N39+P39+R39)</f>
        <v>0</v>
      </c>
      <c r="J39" s="95">
        <v>2</v>
      </c>
      <c r="K39" s="150">
        <f>J39/(H39+J39+L39+N39+P39+R39)</f>
        <v>1</v>
      </c>
      <c r="L39" s="95">
        <v>0</v>
      </c>
      <c r="M39" s="150">
        <f>L39/(H39+J39+L39+N39+P39+R39)</f>
        <v>0</v>
      </c>
      <c r="N39" s="95">
        <v>0</v>
      </c>
      <c r="O39" s="150">
        <f>N39/(H39+J39+L39+N39+P39+R39)</f>
        <v>0</v>
      </c>
      <c r="P39" s="95">
        <v>0</v>
      </c>
      <c r="Q39" s="150">
        <f>P39/(H39+J39+L39+N39+P39+R39)</f>
        <v>0</v>
      </c>
      <c r="R39" s="95">
        <v>0</v>
      </c>
      <c r="S39" s="150">
        <f>R39/(H39+J39+L39+N39+P39+R39)</f>
        <v>0</v>
      </c>
      <c r="T39" s="151">
        <f t="shared" si="8"/>
        <v>2</v>
      </c>
      <c r="U39" s="150">
        <f t="shared" si="9"/>
        <v>1</v>
      </c>
      <c r="V39" s="95" t="s">
        <v>113</v>
      </c>
      <c r="W39" s="104" t="s">
        <v>125</v>
      </c>
      <c r="AC39" s="102" t="s">
        <v>130</v>
      </c>
      <c r="AH39" s="102"/>
    </row>
    <row r="40" spans="1:34" x14ac:dyDescent="0.25">
      <c r="A40" s="103">
        <v>41116</v>
      </c>
      <c r="B40" s="95" t="s">
        <v>41</v>
      </c>
      <c r="C40" s="95" t="s">
        <v>66</v>
      </c>
      <c r="D40" s="95" t="s">
        <v>66</v>
      </c>
      <c r="G40" s="103">
        <v>41109</v>
      </c>
      <c r="H40" s="95" t="s">
        <v>126</v>
      </c>
      <c r="I40" s="150" t="s">
        <v>126</v>
      </c>
      <c r="J40" s="95" t="s">
        <v>126</v>
      </c>
      <c r="K40" s="150" t="s">
        <v>126</v>
      </c>
      <c r="L40" s="95" t="s">
        <v>126</v>
      </c>
      <c r="M40" s="150" t="s">
        <v>126</v>
      </c>
      <c r="N40" s="95" t="s">
        <v>126</v>
      </c>
      <c r="O40" s="150" t="s">
        <v>126</v>
      </c>
      <c r="P40" s="95" t="s">
        <v>126</v>
      </c>
      <c r="Q40" s="150" t="s">
        <v>126</v>
      </c>
      <c r="R40" s="95" t="s">
        <v>126</v>
      </c>
      <c r="S40" s="150" t="s">
        <v>126</v>
      </c>
      <c r="T40" s="150" t="s">
        <v>126</v>
      </c>
      <c r="U40" s="150" t="s">
        <v>126</v>
      </c>
      <c r="V40" s="95" t="s">
        <v>113</v>
      </c>
      <c r="W40" s="104" t="s">
        <v>125</v>
      </c>
      <c r="X40" s="102"/>
      <c r="Y40" s="102"/>
      <c r="Z40" s="102"/>
      <c r="AC40" s="102" t="s">
        <v>129</v>
      </c>
      <c r="AH40" s="102"/>
    </row>
    <row r="41" spans="1:34" x14ac:dyDescent="0.25">
      <c r="A41" s="103">
        <v>41116</v>
      </c>
      <c r="B41" s="95" t="s">
        <v>41</v>
      </c>
      <c r="C41" s="95" t="s">
        <v>66</v>
      </c>
      <c r="D41" s="95" t="s">
        <v>66</v>
      </c>
      <c r="G41" s="103">
        <v>41110</v>
      </c>
      <c r="H41" s="95" t="s">
        <v>126</v>
      </c>
      <c r="I41" s="150" t="s">
        <v>126</v>
      </c>
      <c r="J41" s="95" t="s">
        <v>126</v>
      </c>
      <c r="K41" s="150" t="s">
        <v>126</v>
      </c>
      <c r="L41" s="95" t="s">
        <v>126</v>
      </c>
      <c r="M41" s="150" t="s">
        <v>126</v>
      </c>
      <c r="N41" s="95" t="s">
        <v>126</v>
      </c>
      <c r="O41" s="150" t="s">
        <v>126</v>
      </c>
      <c r="P41" s="95" t="s">
        <v>126</v>
      </c>
      <c r="Q41" s="150" t="s">
        <v>126</v>
      </c>
      <c r="R41" s="95" t="s">
        <v>126</v>
      </c>
      <c r="S41" s="150" t="s">
        <v>126</v>
      </c>
      <c r="T41" s="150" t="s">
        <v>126</v>
      </c>
      <c r="U41" s="150" t="s">
        <v>126</v>
      </c>
      <c r="V41" s="95" t="s">
        <v>113</v>
      </c>
      <c r="W41" s="104" t="s">
        <v>125</v>
      </c>
      <c r="AC41" s="102" t="s">
        <v>128</v>
      </c>
      <c r="AH41" s="102"/>
    </row>
    <row r="42" spans="1:34" x14ac:dyDescent="0.25">
      <c r="A42" s="103">
        <v>41116</v>
      </c>
      <c r="B42" s="95" t="s">
        <v>67</v>
      </c>
      <c r="C42" s="95" t="s">
        <v>66</v>
      </c>
      <c r="D42" s="95" t="s">
        <v>66</v>
      </c>
      <c r="G42" s="103">
        <v>41111</v>
      </c>
      <c r="H42" s="95" t="s">
        <v>126</v>
      </c>
      <c r="I42" s="150" t="s">
        <v>126</v>
      </c>
      <c r="J42" s="95" t="s">
        <v>126</v>
      </c>
      <c r="K42" s="150" t="s">
        <v>126</v>
      </c>
      <c r="L42" s="95" t="s">
        <v>126</v>
      </c>
      <c r="M42" s="150" t="s">
        <v>126</v>
      </c>
      <c r="N42" s="95" t="s">
        <v>126</v>
      </c>
      <c r="O42" s="150" t="s">
        <v>126</v>
      </c>
      <c r="P42" s="95" t="s">
        <v>126</v>
      </c>
      <c r="Q42" s="150" t="s">
        <v>126</v>
      </c>
      <c r="R42" s="95" t="s">
        <v>126</v>
      </c>
      <c r="S42" s="150" t="s">
        <v>126</v>
      </c>
      <c r="T42" s="150" t="s">
        <v>126</v>
      </c>
      <c r="U42" s="150" t="s">
        <v>126</v>
      </c>
      <c r="V42" s="95" t="s">
        <v>104</v>
      </c>
      <c r="X42" s="95" t="s">
        <v>104</v>
      </c>
      <c r="Z42" s="95" t="s">
        <v>252</v>
      </c>
      <c r="AH42" s="102"/>
    </row>
    <row r="43" spans="1:34" x14ac:dyDescent="0.25">
      <c r="A43" s="103">
        <v>41116</v>
      </c>
      <c r="B43" s="95" t="s">
        <v>67</v>
      </c>
      <c r="C43" s="95" t="s">
        <v>66</v>
      </c>
      <c r="D43" s="95" t="s">
        <v>66</v>
      </c>
      <c r="E43" s="104" t="s">
        <v>127</v>
      </c>
      <c r="G43" s="103">
        <v>41112</v>
      </c>
      <c r="H43" s="95">
        <v>0</v>
      </c>
      <c r="I43" s="150">
        <f>H43/(H43+J43+L43+N43+P43+R43)</f>
        <v>0</v>
      </c>
      <c r="J43" s="95">
        <v>4</v>
      </c>
      <c r="K43" s="150">
        <f>J43/(H43+J43+L43+N43+P43+R43)</f>
        <v>1</v>
      </c>
      <c r="L43" s="95">
        <v>0</v>
      </c>
      <c r="M43" s="150">
        <f>L43/(H43+J43+L43+N43+P43+R43)</f>
        <v>0</v>
      </c>
      <c r="N43" s="95">
        <v>0</v>
      </c>
      <c r="O43" s="150">
        <f>N43/(H43+J43+L43+N43+P43+R43)</f>
        <v>0</v>
      </c>
      <c r="P43" s="95">
        <v>0</v>
      </c>
      <c r="Q43" s="150">
        <f>P43/(H43+J43+L43+N43+P43+R43)</f>
        <v>0</v>
      </c>
      <c r="R43" s="95">
        <v>0</v>
      </c>
      <c r="S43" s="150">
        <f>R43/(H43+J43+L43+N43+P43+R43)</f>
        <v>0</v>
      </c>
      <c r="T43" s="151">
        <f t="shared" ref="T43:T60" si="10">SUM(H43+J43+L43+N43+P43+R43)</f>
        <v>4</v>
      </c>
      <c r="U43" s="150">
        <f t="shared" ref="U43:U60" si="11">SUM(I43+K43+M43+O43+Q43+S43)</f>
        <v>1</v>
      </c>
      <c r="V43" s="95" t="s">
        <v>104</v>
      </c>
      <c r="X43" s="95" t="s">
        <v>104</v>
      </c>
      <c r="AC43" s="102" t="s">
        <v>124</v>
      </c>
      <c r="AH43" s="102"/>
    </row>
    <row r="44" spans="1:34" x14ac:dyDescent="0.25">
      <c r="A44" s="103">
        <v>41117</v>
      </c>
      <c r="B44" s="95" t="s">
        <v>41</v>
      </c>
      <c r="C44" s="95" t="s">
        <v>66</v>
      </c>
      <c r="D44" s="95" t="s">
        <v>70</v>
      </c>
      <c r="G44" s="103">
        <v>41113</v>
      </c>
      <c r="H44" s="95">
        <v>0</v>
      </c>
      <c r="I44" s="150">
        <v>0</v>
      </c>
      <c r="J44" s="95">
        <v>0</v>
      </c>
      <c r="K44" s="150">
        <v>0</v>
      </c>
      <c r="L44" s="95">
        <v>0</v>
      </c>
      <c r="M44" s="150">
        <v>0</v>
      </c>
      <c r="N44" s="95">
        <v>0</v>
      </c>
      <c r="O44" s="150">
        <v>0</v>
      </c>
      <c r="P44" s="95">
        <v>0</v>
      </c>
      <c r="Q44" s="150">
        <v>0</v>
      </c>
      <c r="R44" s="95">
        <v>0</v>
      </c>
      <c r="S44" s="150">
        <v>0</v>
      </c>
      <c r="T44" s="151">
        <f t="shared" si="10"/>
        <v>0</v>
      </c>
      <c r="U44" s="150">
        <f t="shared" si="11"/>
        <v>0</v>
      </c>
      <c r="V44" s="95" t="s">
        <v>112</v>
      </c>
      <c r="W44" s="104" t="s">
        <v>122</v>
      </c>
      <c r="X44" s="95" t="s">
        <v>104</v>
      </c>
      <c r="Y44" s="95" t="s">
        <v>113</v>
      </c>
      <c r="AH44" s="102"/>
    </row>
    <row r="45" spans="1:34" x14ac:dyDescent="0.25">
      <c r="A45" s="103">
        <v>41117</v>
      </c>
      <c r="B45" s="95" t="s">
        <v>41</v>
      </c>
      <c r="C45" s="95" t="s">
        <v>66</v>
      </c>
      <c r="D45" s="95" t="s">
        <v>70</v>
      </c>
      <c r="G45" s="103">
        <v>41114</v>
      </c>
      <c r="H45" s="95">
        <v>0</v>
      </c>
      <c r="I45" s="150">
        <v>0</v>
      </c>
      <c r="J45" s="95">
        <v>0</v>
      </c>
      <c r="K45" s="150">
        <v>0</v>
      </c>
      <c r="L45" s="95">
        <v>0</v>
      </c>
      <c r="M45" s="150">
        <v>0</v>
      </c>
      <c r="N45" s="95">
        <v>0</v>
      </c>
      <c r="O45" s="150">
        <v>0</v>
      </c>
      <c r="P45" s="95">
        <v>0</v>
      </c>
      <c r="Q45" s="150">
        <v>0</v>
      </c>
      <c r="R45" s="95">
        <v>0</v>
      </c>
      <c r="S45" s="150">
        <v>0</v>
      </c>
      <c r="T45" s="151">
        <f t="shared" si="10"/>
        <v>0</v>
      </c>
      <c r="U45" s="150">
        <f t="shared" si="11"/>
        <v>0</v>
      </c>
      <c r="V45" s="95" t="s">
        <v>112</v>
      </c>
      <c r="W45" s="104" t="s">
        <v>116</v>
      </c>
      <c r="Y45" s="95" t="s">
        <v>113</v>
      </c>
      <c r="AH45" s="102"/>
    </row>
    <row r="46" spans="1:34" x14ac:dyDescent="0.25">
      <c r="A46" s="103">
        <v>41117</v>
      </c>
      <c r="B46" s="95" t="s">
        <v>41</v>
      </c>
      <c r="C46" s="95" t="s">
        <v>66</v>
      </c>
      <c r="D46" s="95" t="s">
        <v>70</v>
      </c>
      <c r="G46" s="103">
        <v>41115</v>
      </c>
      <c r="H46" s="95">
        <v>0</v>
      </c>
      <c r="I46" s="150">
        <v>0</v>
      </c>
      <c r="J46" s="95">
        <v>0</v>
      </c>
      <c r="K46" s="150">
        <v>0</v>
      </c>
      <c r="L46" s="95">
        <v>0</v>
      </c>
      <c r="M46" s="150">
        <v>0</v>
      </c>
      <c r="N46" s="95">
        <v>0</v>
      </c>
      <c r="O46" s="150">
        <v>0</v>
      </c>
      <c r="P46" s="95">
        <v>0</v>
      </c>
      <c r="Q46" s="150">
        <v>0</v>
      </c>
      <c r="R46" s="95">
        <v>0</v>
      </c>
      <c r="S46" s="150">
        <v>0</v>
      </c>
      <c r="T46" s="151">
        <f t="shared" si="10"/>
        <v>0</v>
      </c>
      <c r="U46" s="150">
        <f t="shared" si="11"/>
        <v>0</v>
      </c>
      <c r="V46" s="95" t="s">
        <v>112</v>
      </c>
      <c r="W46" s="104" t="s">
        <v>116</v>
      </c>
      <c r="X46" s="95" t="s">
        <v>104</v>
      </c>
      <c r="Y46" s="95" t="s">
        <v>104</v>
      </c>
      <c r="AH46" s="102"/>
    </row>
    <row r="47" spans="1:34" x14ac:dyDescent="0.25">
      <c r="A47" s="103">
        <v>41117</v>
      </c>
      <c r="B47" s="95" t="s">
        <v>41</v>
      </c>
      <c r="C47" s="95" t="s">
        <v>66</v>
      </c>
      <c r="D47" s="95" t="s">
        <v>70</v>
      </c>
      <c r="G47" s="103">
        <v>41116</v>
      </c>
      <c r="H47" s="95">
        <v>0</v>
      </c>
      <c r="I47" s="150">
        <f t="shared" ref="I47:I57" si="12">H47/(H47+J47+L47+N47+P47+R47)</f>
        <v>0</v>
      </c>
      <c r="J47" s="95">
        <v>2</v>
      </c>
      <c r="K47" s="150">
        <f t="shared" ref="K47:K57" si="13">J47/(H47+J47+L47+N47+P47+R47)</f>
        <v>0.4</v>
      </c>
      <c r="L47" s="95">
        <v>2</v>
      </c>
      <c r="M47" s="150">
        <f t="shared" ref="M47:M57" si="14">L47/(H47+J47+L47+N47+P47+R47)</f>
        <v>0.4</v>
      </c>
      <c r="N47" s="95">
        <v>0</v>
      </c>
      <c r="O47" s="150">
        <f t="shared" ref="O47:O57" si="15">N47/(H47+J47+L47+N47+P47+R47)</f>
        <v>0</v>
      </c>
      <c r="P47" s="95">
        <v>0</v>
      </c>
      <c r="Q47" s="150">
        <f t="shared" ref="Q47:Q57" si="16">P47/(H47+J47+L47+N47+P47+R47)</f>
        <v>0</v>
      </c>
      <c r="R47" s="95">
        <v>1</v>
      </c>
      <c r="S47" s="150">
        <f t="shared" ref="S47:S57" si="17">R47/(H47+J47+L47+N47+P47+R47)</f>
        <v>0.2</v>
      </c>
      <c r="T47" s="151">
        <f t="shared" si="10"/>
        <v>5</v>
      </c>
      <c r="U47" s="150">
        <f t="shared" si="11"/>
        <v>1</v>
      </c>
      <c r="V47" s="95" t="s">
        <v>104</v>
      </c>
      <c r="AH47" s="102"/>
    </row>
    <row r="48" spans="1:34" x14ac:dyDescent="0.25">
      <c r="A48" s="103">
        <v>41117</v>
      </c>
      <c r="B48" s="95" t="s">
        <v>41</v>
      </c>
      <c r="C48" s="95" t="s">
        <v>66</v>
      </c>
      <c r="D48" s="95" t="s">
        <v>70</v>
      </c>
      <c r="G48" s="103">
        <v>41117</v>
      </c>
      <c r="H48" s="95">
        <v>0</v>
      </c>
      <c r="I48" s="150">
        <f t="shared" si="12"/>
        <v>0</v>
      </c>
      <c r="J48" s="95">
        <v>21</v>
      </c>
      <c r="K48" s="150">
        <f t="shared" si="13"/>
        <v>0.95454545454545459</v>
      </c>
      <c r="L48" s="95">
        <v>1</v>
      </c>
      <c r="M48" s="150">
        <f t="shared" si="14"/>
        <v>4.5454545454545456E-2</v>
      </c>
      <c r="N48" s="95">
        <v>0</v>
      </c>
      <c r="O48" s="150">
        <f t="shared" si="15"/>
        <v>0</v>
      </c>
      <c r="P48" s="95">
        <v>0</v>
      </c>
      <c r="Q48" s="150">
        <f t="shared" si="16"/>
        <v>0</v>
      </c>
      <c r="R48" s="95">
        <v>0</v>
      </c>
      <c r="S48" s="150">
        <f t="shared" si="17"/>
        <v>0</v>
      </c>
      <c r="T48" s="151">
        <f t="shared" si="10"/>
        <v>22</v>
      </c>
      <c r="U48" s="150">
        <f t="shared" si="11"/>
        <v>1</v>
      </c>
      <c r="V48" s="95" t="s">
        <v>104</v>
      </c>
      <c r="Y48" s="95" t="s">
        <v>104</v>
      </c>
      <c r="AH48" s="102"/>
    </row>
    <row r="49" spans="1:34" x14ac:dyDescent="0.25">
      <c r="A49" s="103">
        <v>41117</v>
      </c>
      <c r="B49" s="95" t="s">
        <v>41</v>
      </c>
      <c r="C49" s="95" t="s">
        <v>66</v>
      </c>
      <c r="D49" s="95" t="s">
        <v>70</v>
      </c>
      <c r="G49" s="103">
        <v>41118</v>
      </c>
      <c r="H49" s="95">
        <v>0</v>
      </c>
      <c r="I49" s="150">
        <f t="shared" si="12"/>
        <v>0</v>
      </c>
      <c r="J49" s="95">
        <v>32</v>
      </c>
      <c r="K49" s="150">
        <f t="shared" si="13"/>
        <v>0.88888888888888884</v>
      </c>
      <c r="L49" s="95">
        <v>4</v>
      </c>
      <c r="M49" s="150">
        <f t="shared" si="14"/>
        <v>0.1111111111111111</v>
      </c>
      <c r="N49" s="95">
        <v>0</v>
      </c>
      <c r="O49" s="150">
        <f t="shared" si="15"/>
        <v>0</v>
      </c>
      <c r="P49" s="95">
        <v>0</v>
      </c>
      <c r="Q49" s="150">
        <f t="shared" si="16"/>
        <v>0</v>
      </c>
      <c r="R49" s="95">
        <v>0</v>
      </c>
      <c r="S49" s="150">
        <f t="shared" si="17"/>
        <v>0</v>
      </c>
      <c r="T49" s="151">
        <f t="shared" si="10"/>
        <v>36</v>
      </c>
      <c r="U49" s="150">
        <f t="shared" si="11"/>
        <v>1</v>
      </c>
      <c r="V49" s="95" t="s">
        <v>104</v>
      </c>
      <c r="X49" s="95" t="s">
        <v>104</v>
      </c>
      <c r="Y49" s="95" t="s">
        <v>104</v>
      </c>
      <c r="AH49" s="102"/>
    </row>
    <row r="50" spans="1:34" x14ac:dyDescent="0.25">
      <c r="A50" s="103">
        <v>41117</v>
      </c>
      <c r="B50" s="95" t="s">
        <v>41</v>
      </c>
      <c r="C50" s="95" t="s">
        <v>66</v>
      </c>
      <c r="D50" s="95" t="s">
        <v>70</v>
      </c>
      <c r="G50" s="103">
        <v>41119</v>
      </c>
      <c r="H50" s="95">
        <v>0</v>
      </c>
      <c r="I50" s="150">
        <f t="shared" si="12"/>
        <v>0</v>
      </c>
      <c r="J50" s="95">
        <v>3</v>
      </c>
      <c r="K50" s="150">
        <f t="shared" si="13"/>
        <v>0.5</v>
      </c>
      <c r="L50" s="95">
        <v>3</v>
      </c>
      <c r="M50" s="150">
        <f t="shared" si="14"/>
        <v>0.5</v>
      </c>
      <c r="N50" s="95">
        <v>0</v>
      </c>
      <c r="O50" s="150">
        <f t="shared" si="15"/>
        <v>0</v>
      </c>
      <c r="P50" s="95">
        <v>0</v>
      </c>
      <c r="Q50" s="150">
        <f t="shared" si="16"/>
        <v>0</v>
      </c>
      <c r="R50" s="95">
        <v>0</v>
      </c>
      <c r="S50" s="150">
        <f t="shared" si="17"/>
        <v>0</v>
      </c>
      <c r="T50" s="151">
        <f t="shared" si="10"/>
        <v>6</v>
      </c>
      <c r="U50" s="150">
        <f t="shared" si="11"/>
        <v>1</v>
      </c>
      <c r="V50" s="95" t="s">
        <v>104</v>
      </c>
      <c r="X50" s="95" t="s">
        <v>253</v>
      </c>
      <c r="Y50" s="95" t="s">
        <v>104</v>
      </c>
      <c r="AH50" s="102"/>
    </row>
    <row r="51" spans="1:34" x14ac:dyDescent="0.25">
      <c r="A51" s="103">
        <v>41117</v>
      </c>
      <c r="B51" s="95" t="s">
        <v>41</v>
      </c>
      <c r="C51" s="95" t="s">
        <v>66</v>
      </c>
      <c r="D51" s="95" t="s">
        <v>70</v>
      </c>
      <c r="G51" s="103">
        <v>41120</v>
      </c>
      <c r="H51" s="95">
        <v>0</v>
      </c>
      <c r="I51" s="150">
        <f t="shared" si="12"/>
        <v>0</v>
      </c>
      <c r="J51" s="95">
        <v>13</v>
      </c>
      <c r="K51" s="150">
        <f t="shared" si="13"/>
        <v>1</v>
      </c>
      <c r="L51" s="95">
        <v>0</v>
      </c>
      <c r="M51" s="150">
        <f t="shared" si="14"/>
        <v>0</v>
      </c>
      <c r="N51" s="95">
        <v>0</v>
      </c>
      <c r="O51" s="150">
        <f t="shared" si="15"/>
        <v>0</v>
      </c>
      <c r="P51" s="95">
        <v>0</v>
      </c>
      <c r="Q51" s="150">
        <f t="shared" si="16"/>
        <v>0</v>
      </c>
      <c r="R51" s="95">
        <v>0</v>
      </c>
      <c r="S51" s="150">
        <f t="shared" si="17"/>
        <v>0</v>
      </c>
      <c r="T51" s="151">
        <f t="shared" si="10"/>
        <v>13</v>
      </c>
      <c r="U51" s="150">
        <f t="shared" si="11"/>
        <v>1</v>
      </c>
      <c r="V51" s="95" t="s">
        <v>104</v>
      </c>
      <c r="X51" s="95" t="s">
        <v>253</v>
      </c>
      <c r="Y51" s="95" t="s">
        <v>104</v>
      </c>
      <c r="Z51" s="95" t="s">
        <v>262</v>
      </c>
      <c r="AH51" s="102"/>
    </row>
    <row r="52" spans="1:34" x14ac:dyDescent="0.25">
      <c r="A52" s="103">
        <v>41117</v>
      </c>
      <c r="B52" s="95" t="s">
        <v>41</v>
      </c>
      <c r="C52" s="95" t="s">
        <v>66</v>
      </c>
      <c r="D52" s="95" t="s">
        <v>70</v>
      </c>
      <c r="G52" s="103">
        <v>41121</v>
      </c>
      <c r="H52" s="95">
        <v>0</v>
      </c>
      <c r="I52" s="150">
        <f t="shared" si="12"/>
        <v>0</v>
      </c>
      <c r="J52" s="95">
        <v>19</v>
      </c>
      <c r="K52" s="150">
        <f t="shared" si="13"/>
        <v>0.95</v>
      </c>
      <c r="L52" s="95">
        <v>1</v>
      </c>
      <c r="M52" s="150">
        <f t="shared" si="14"/>
        <v>0.05</v>
      </c>
      <c r="N52" s="95">
        <v>0</v>
      </c>
      <c r="O52" s="150">
        <f t="shared" si="15"/>
        <v>0</v>
      </c>
      <c r="P52" s="95">
        <v>0</v>
      </c>
      <c r="Q52" s="150">
        <f t="shared" si="16"/>
        <v>0</v>
      </c>
      <c r="R52" s="95">
        <v>0</v>
      </c>
      <c r="S52" s="150">
        <f t="shared" si="17"/>
        <v>0</v>
      </c>
      <c r="T52" s="151">
        <f t="shared" si="10"/>
        <v>20</v>
      </c>
      <c r="U52" s="150">
        <f t="shared" si="11"/>
        <v>1</v>
      </c>
      <c r="V52" s="95" t="s">
        <v>104</v>
      </c>
      <c r="X52" s="95" t="s">
        <v>253</v>
      </c>
      <c r="Y52" s="95" t="s">
        <v>104</v>
      </c>
      <c r="AH52" s="102"/>
    </row>
    <row r="53" spans="1:34" x14ac:dyDescent="0.25">
      <c r="A53" s="103">
        <v>41117</v>
      </c>
      <c r="B53" s="95" t="s">
        <v>41</v>
      </c>
      <c r="C53" s="95" t="s">
        <v>66</v>
      </c>
      <c r="D53" s="95" t="s">
        <v>70</v>
      </c>
      <c r="G53" s="103">
        <v>41122</v>
      </c>
      <c r="H53" s="95">
        <v>0</v>
      </c>
      <c r="I53" s="150">
        <f t="shared" si="12"/>
        <v>0</v>
      </c>
      <c r="J53" s="95">
        <v>0</v>
      </c>
      <c r="K53" s="150">
        <f t="shared" si="13"/>
        <v>0</v>
      </c>
      <c r="L53" s="95">
        <v>0</v>
      </c>
      <c r="M53" s="150">
        <f t="shared" si="14"/>
        <v>0</v>
      </c>
      <c r="N53" s="95">
        <v>1</v>
      </c>
      <c r="O53" s="150">
        <f t="shared" si="15"/>
        <v>1</v>
      </c>
      <c r="P53" s="95">
        <v>0</v>
      </c>
      <c r="Q53" s="150">
        <f t="shared" si="16"/>
        <v>0</v>
      </c>
      <c r="R53" s="95">
        <v>0</v>
      </c>
      <c r="S53" s="150">
        <f t="shared" si="17"/>
        <v>0</v>
      </c>
      <c r="T53" s="151">
        <f t="shared" si="10"/>
        <v>1</v>
      </c>
      <c r="U53" s="150">
        <f t="shared" si="11"/>
        <v>1</v>
      </c>
      <c r="V53" s="95" t="s">
        <v>104</v>
      </c>
      <c r="W53" s="104" t="s">
        <v>117</v>
      </c>
      <c r="X53" s="95" t="s">
        <v>253</v>
      </c>
      <c r="Y53" s="95" t="s">
        <v>113</v>
      </c>
      <c r="AH53" s="102"/>
    </row>
    <row r="54" spans="1:34" x14ac:dyDescent="0.25">
      <c r="A54" s="103">
        <v>41117</v>
      </c>
      <c r="B54" s="95" t="s">
        <v>41</v>
      </c>
      <c r="C54" s="95" t="s">
        <v>66</v>
      </c>
      <c r="D54" s="95" t="s">
        <v>70</v>
      </c>
      <c r="G54" s="103">
        <v>41123</v>
      </c>
      <c r="H54" s="95">
        <v>0</v>
      </c>
      <c r="I54" s="150">
        <f t="shared" si="12"/>
        <v>0</v>
      </c>
      <c r="J54" s="95">
        <v>1</v>
      </c>
      <c r="K54" s="150">
        <f t="shared" si="13"/>
        <v>1</v>
      </c>
      <c r="L54" s="95">
        <v>0</v>
      </c>
      <c r="M54" s="150">
        <f t="shared" si="14"/>
        <v>0</v>
      </c>
      <c r="N54" s="95">
        <v>0</v>
      </c>
      <c r="O54" s="150">
        <f t="shared" si="15"/>
        <v>0</v>
      </c>
      <c r="P54" s="95">
        <v>0</v>
      </c>
      <c r="Q54" s="150">
        <f t="shared" si="16"/>
        <v>0</v>
      </c>
      <c r="R54" s="95">
        <v>0</v>
      </c>
      <c r="S54" s="150">
        <f t="shared" si="17"/>
        <v>0</v>
      </c>
      <c r="T54" s="151">
        <f t="shared" si="10"/>
        <v>1</v>
      </c>
      <c r="U54" s="150">
        <f t="shared" si="11"/>
        <v>1</v>
      </c>
      <c r="V54" s="95" t="s">
        <v>104</v>
      </c>
      <c r="W54" s="104" t="s">
        <v>117</v>
      </c>
      <c r="X54" s="95" t="s">
        <v>104</v>
      </c>
      <c r="Y54" s="95" t="s">
        <v>104</v>
      </c>
      <c r="AH54" s="102"/>
    </row>
    <row r="55" spans="1:34" x14ac:dyDescent="0.25">
      <c r="A55" s="103">
        <v>41117</v>
      </c>
      <c r="B55" s="95" t="s">
        <v>41</v>
      </c>
      <c r="C55" s="95" t="s">
        <v>66</v>
      </c>
      <c r="D55" s="95" t="s">
        <v>70</v>
      </c>
      <c r="G55" s="103">
        <v>41124</v>
      </c>
      <c r="H55" s="95">
        <v>0</v>
      </c>
      <c r="I55" s="150">
        <f t="shared" si="12"/>
        <v>0</v>
      </c>
      <c r="J55" s="95">
        <v>3</v>
      </c>
      <c r="K55" s="150">
        <f t="shared" si="13"/>
        <v>0.6</v>
      </c>
      <c r="L55" s="95">
        <v>2</v>
      </c>
      <c r="M55" s="150">
        <f t="shared" si="14"/>
        <v>0.4</v>
      </c>
      <c r="N55" s="95">
        <v>0</v>
      </c>
      <c r="O55" s="150">
        <f t="shared" si="15"/>
        <v>0</v>
      </c>
      <c r="P55" s="95">
        <v>0</v>
      </c>
      <c r="Q55" s="150">
        <f t="shared" si="16"/>
        <v>0</v>
      </c>
      <c r="R55" s="95">
        <v>0</v>
      </c>
      <c r="S55" s="150">
        <f t="shared" si="17"/>
        <v>0</v>
      </c>
      <c r="T55" s="151">
        <f t="shared" si="10"/>
        <v>5</v>
      </c>
      <c r="U55" s="150">
        <f t="shared" si="11"/>
        <v>1</v>
      </c>
      <c r="V55" s="95" t="s">
        <v>112</v>
      </c>
      <c r="W55" s="104" t="s">
        <v>118</v>
      </c>
      <c r="X55" s="95" t="s">
        <v>104</v>
      </c>
      <c r="Y55" s="95" t="s">
        <v>113</v>
      </c>
      <c r="AH55" s="102"/>
    </row>
    <row r="56" spans="1:34" x14ac:dyDescent="0.25">
      <c r="A56" s="103">
        <v>41117</v>
      </c>
      <c r="B56" s="95" t="s">
        <v>41</v>
      </c>
      <c r="C56" s="95" t="s">
        <v>66</v>
      </c>
      <c r="D56" s="95" t="s">
        <v>70</v>
      </c>
      <c r="G56" s="103">
        <v>41125</v>
      </c>
      <c r="H56" s="95">
        <v>0</v>
      </c>
      <c r="I56" s="150">
        <f t="shared" si="12"/>
        <v>0</v>
      </c>
      <c r="J56" s="95">
        <v>0</v>
      </c>
      <c r="K56" s="150">
        <f t="shared" si="13"/>
        <v>0</v>
      </c>
      <c r="L56" s="95">
        <v>1</v>
      </c>
      <c r="M56" s="150">
        <f t="shared" si="14"/>
        <v>1</v>
      </c>
      <c r="N56" s="95">
        <v>0</v>
      </c>
      <c r="O56" s="150">
        <f t="shared" si="15"/>
        <v>0</v>
      </c>
      <c r="P56" s="95">
        <v>0</v>
      </c>
      <c r="Q56" s="150">
        <f t="shared" si="16"/>
        <v>0</v>
      </c>
      <c r="R56" s="95">
        <v>0</v>
      </c>
      <c r="S56" s="150">
        <f t="shared" si="17"/>
        <v>0</v>
      </c>
      <c r="T56" s="151">
        <f t="shared" si="10"/>
        <v>1</v>
      </c>
      <c r="U56" s="150">
        <f t="shared" si="11"/>
        <v>1</v>
      </c>
      <c r="V56" s="95" t="s">
        <v>104</v>
      </c>
      <c r="W56" s="104" t="s">
        <v>117</v>
      </c>
      <c r="X56" s="95" t="s">
        <v>253</v>
      </c>
      <c r="Y56" s="95" t="s">
        <v>104</v>
      </c>
      <c r="AH56" s="102"/>
    </row>
    <row r="57" spans="1:34" x14ac:dyDescent="0.25">
      <c r="A57" s="103">
        <v>41117</v>
      </c>
      <c r="B57" s="95" t="s">
        <v>41</v>
      </c>
      <c r="C57" s="95" t="s">
        <v>66</v>
      </c>
      <c r="D57" s="95" t="s">
        <v>70</v>
      </c>
      <c r="G57" s="103">
        <v>41126</v>
      </c>
      <c r="H57" s="95">
        <v>0</v>
      </c>
      <c r="I57" s="150">
        <f t="shared" si="12"/>
        <v>0</v>
      </c>
      <c r="J57" s="95">
        <v>4</v>
      </c>
      <c r="K57" s="150">
        <f t="shared" si="13"/>
        <v>0.2857142857142857</v>
      </c>
      <c r="L57" s="95">
        <v>6</v>
      </c>
      <c r="M57" s="150">
        <f t="shared" si="14"/>
        <v>0.42857142857142855</v>
      </c>
      <c r="N57" s="95">
        <v>1</v>
      </c>
      <c r="O57" s="150">
        <f t="shared" si="15"/>
        <v>7.1428571428571425E-2</v>
      </c>
      <c r="P57" s="95">
        <v>0</v>
      </c>
      <c r="Q57" s="150">
        <f t="shared" si="16"/>
        <v>0</v>
      </c>
      <c r="R57" s="95">
        <v>3</v>
      </c>
      <c r="S57" s="150">
        <f t="shared" si="17"/>
        <v>0.21428571428571427</v>
      </c>
      <c r="T57" s="151">
        <f t="shared" si="10"/>
        <v>14</v>
      </c>
      <c r="U57" s="150">
        <f t="shared" si="11"/>
        <v>0.99999999999999989</v>
      </c>
      <c r="V57" s="95" t="s">
        <v>104</v>
      </c>
      <c r="X57" s="95" t="s">
        <v>104</v>
      </c>
      <c r="Y57" s="95" t="s">
        <v>104</v>
      </c>
      <c r="AH57" s="102"/>
    </row>
    <row r="58" spans="1:34" x14ac:dyDescent="0.25">
      <c r="A58" s="103">
        <v>41117</v>
      </c>
      <c r="B58" s="95" t="s">
        <v>41</v>
      </c>
      <c r="C58" s="95" t="s">
        <v>66</v>
      </c>
      <c r="D58" s="95" t="s">
        <v>70</v>
      </c>
      <c r="G58" s="103">
        <v>41127</v>
      </c>
      <c r="H58" s="95">
        <v>0</v>
      </c>
      <c r="I58" s="150">
        <v>0</v>
      </c>
      <c r="J58" s="95">
        <v>0</v>
      </c>
      <c r="K58" s="150">
        <v>0</v>
      </c>
      <c r="L58" s="95">
        <v>0</v>
      </c>
      <c r="M58" s="150">
        <v>0</v>
      </c>
      <c r="N58" s="95">
        <v>0</v>
      </c>
      <c r="O58" s="150">
        <v>0</v>
      </c>
      <c r="P58" s="95">
        <v>0</v>
      </c>
      <c r="Q58" s="150">
        <v>0</v>
      </c>
      <c r="R58" s="95">
        <v>0</v>
      </c>
      <c r="S58" s="150">
        <v>0</v>
      </c>
      <c r="T58" s="151">
        <f t="shared" si="10"/>
        <v>0</v>
      </c>
      <c r="U58" s="150">
        <f t="shared" si="11"/>
        <v>0</v>
      </c>
      <c r="V58" s="95" t="s">
        <v>112</v>
      </c>
      <c r="W58" s="104" t="s">
        <v>116</v>
      </c>
      <c r="X58" s="95" t="s">
        <v>253</v>
      </c>
      <c r="Y58" s="95" t="s">
        <v>253</v>
      </c>
      <c r="AH58" s="102"/>
    </row>
    <row r="59" spans="1:34" x14ac:dyDescent="0.25">
      <c r="A59" s="103">
        <v>41117</v>
      </c>
      <c r="B59" s="95" t="s">
        <v>41</v>
      </c>
      <c r="C59" s="95" t="s">
        <v>66</v>
      </c>
      <c r="D59" s="95" t="s">
        <v>70</v>
      </c>
      <c r="G59" s="103">
        <v>41128</v>
      </c>
      <c r="H59" s="95">
        <v>0</v>
      </c>
      <c r="I59" s="150">
        <v>0</v>
      </c>
      <c r="J59" s="95">
        <v>0</v>
      </c>
      <c r="K59" s="150">
        <v>0</v>
      </c>
      <c r="L59" s="95">
        <v>0</v>
      </c>
      <c r="M59" s="150">
        <v>0</v>
      </c>
      <c r="N59" s="95">
        <v>0</v>
      </c>
      <c r="O59" s="150">
        <v>0</v>
      </c>
      <c r="P59" s="95">
        <v>0</v>
      </c>
      <c r="Q59" s="150">
        <v>0</v>
      </c>
      <c r="R59" s="95">
        <v>0</v>
      </c>
      <c r="S59" s="150">
        <v>0</v>
      </c>
      <c r="T59" s="151">
        <f t="shared" si="10"/>
        <v>0</v>
      </c>
      <c r="U59" s="150">
        <f t="shared" si="11"/>
        <v>0</v>
      </c>
      <c r="V59" s="95" t="s">
        <v>104</v>
      </c>
      <c r="X59" s="95" t="s">
        <v>104</v>
      </c>
      <c r="Y59" s="95" t="s">
        <v>113</v>
      </c>
      <c r="Z59" s="104" t="s">
        <v>115</v>
      </c>
      <c r="AH59" s="102"/>
    </row>
    <row r="60" spans="1:34" x14ac:dyDescent="0.25">
      <c r="A60" s="103">
        <v>41117</v>
      </c>
      <c r="B60" s="95" t="s">
        <v>41</v>
      </c>
      <c r="C60" s="95" t="s">
        <v>66</v>
      </c>
      <c r="D60" s="95" t="s">
        <v>70</v>
      </c>
      <c r="G60" s="103">
        <v>41129</v>
      </c>
      <c r="H60" s="95">
        <v>0</v>
      </c>
      <c r="I60" s="150">
        <v>0</v>
      </c>
      <c r="J60" s="95">
        <v>0</v>
      </c>
      <c r="K60" s="150">
        <v>0</v>
      </c>
      <c r="L60" s="95">
        <v>0</v>
      </c>
      <c r="M60" s="150">
        <v>0</v>
      </c>
      <c r="N60" s="95">
        <v>0</v>
      </c>
      <c r="O60" s="150">
        <v>0</v>
      </c>
      <c r="P60" s="95">
        <v>0</v>
      </c>
      <c r="Q60" s="150">
        <v>0</v>
      </c>
      <c r="R60" s="95">
        <v>0</v>
      </c>
      <c r="S60" s="150">
        <v>0</v>
      </c>
      <c r="T60" s="151">
        <f t="shared" si="10"/>
        <v>0</v>
      </c>
      <c r="U60" s="150">
        <f t="shared" si="11"/>
        <v>0</v>
      </c>
      <c r="V60" s="95" t="s">
        <v>104</v>
      </c>
      <c r="X60" s="95" t="s">
        <v>253</v>
      </c>
      <c r="Y60" s="95" t="s">
        <v>104</v>
      </c>
      <c r="AH60" s="102"/>
    </row>
    <row r="61" spans="1:34" x14ac:dyDescent="0.25">
      <c r="A61" s="103">
        <v>41117</v>
      </c>
      <c r="B61" s="95" t="s">
        <v>41</v>
      </c>
      <c r="C61" s="95" t="s">
        <v>70</v>
      </c>
      <c r="D61" s="95" t="s">
        <v>70</v>
      </c>
      <c r="G61" s="103">
        <v>41130</v>
      </c>
      <c r="H61" s="95">
        <v>0</v>
      </c>
      <c r="I61" s="150">
        <v>0</v>
      </c>
      <c r="J61" s="95">
        <v>0</v>
      </c>
      <c r="K61" s="150">
        <v>0</v>
      </c>
      <c r="L61" s="95">
        <v>0</v>
      </c>
      <c r="M61" s="150">
        <v>0</v>
      </c>
      <c r="N61" s="95">
        <v>0</v>
      </c>
      <c r="O61" s="150">
        <v>0</v>
      </c>
      <c r="P61" s="95">
        <v>0</v>
      </c>
      <c r="Q61" s="150">
        <v>0</v>
      </c>
      <c r="R61" s="95">
        <v>0</v>
      </c>
      <c r="S61" s="150">
        <v>0</v>
      </c>
      <c r="T61" s="151">
        <f t="shared" ref="T61:T74" si="18">SUM(H61+J61+L61+N61+P61+R61)</f>
        <v>0</v>
      </c>
      <c r="U61" s="150">
        <f t="shared" ref="U61:U74" si="19">SUM(I61+K61+M61+O61+Q61+S61)</f>
        <v>0</v>
      </c>
      <c r="V61" s="95" t="s">
        <v>112</v>
      </c>
      <c r="W61" s="104" t="s">
        <v>114</v>
      </c>
      <c r="X61" s="95" t="s">
        <v>104</v>
      </c>
      <c r="Y61" s="95" t="s">
        <v>104</v>
      </c>
      <c r="AH61" s="102"/>
    </row>
    <row r="62" spans="1:34" x14ac:dyDescent="0.25">
      <c r="A62" s="103">
        <v>41117</v>
      </c>
      <c r="B62" s="95" t="s">
        <v>41</v>
      </c>
      <c r="C62" s="95" t="s">
        <v>70</v>
      </c>
      <c r="D62" s="95" t="s">
        <v>70</v>
      </c>
      <c r="G62" s="103">
        <v>41131</v>
      </c>
      <c r="H62" s="95">
        <v>0</v>
      </c>
      <c r="I62" s="150">
        <f>H62/(H62+J62+L62+N62+P62+R62)</f>
        <v>0</v>
      </c>
      <c r="J62" s="95">
        <v>0</v>
      </c>
      <c r="K62" s="150">
        <f>J62/(H62+J62+L62+N62+P62+R62)</f>
        <v>0</v>
      </c>
      <c r="L62" s="95">
        <v>1</v>
      </c>
      <c r="M62" s="150">
        <f>L62/(H62+J62+L62+N62+P62+R62)</f>
        <v>1</v>
      </c>
      <c r="N62" s="95">
        <v>0</v>
      </c>
      <c r="O62" s="150">
        <f>N62/(H62+J62+L62+N62+P62+R62)</f>
        <v>0</v>
      </c>
      <c r="P62" s="95">
        <v>0</v>
      </c>
      <c r="Q62" s="150">
        <f>P62/(H62+J62+L62+N62+P62+R62)</f>
        <v>0</v>
      </c>
      <c r="R62" s="95">
        <v>0</v>
      </c>
      <c r="S62" s="150">
        <f>R62/(H62+J62+L62+N62+P62+R62)</f>
        <v>0</v>
      </c>
      <c r="T62" s="151">
        <f t="shared" si="18"/>
        <v>1</v>
      </c>
      <c r="U62" s="150">
        <f t="shared" si="19"/>
        <v>1</v>
      </c>
      <c r="V62" s="95" t="s">
        <v>104</v>
      </c>
      <c r="X62" s="95" t="s">
        <v>113</v>
      </c>
      <c r="Y62" s="95" t="s">
        <v>104</v>
      </c>
      <c r="AH62" s="102"/>
    </row>
    <row r="63" spans="1:34" x14ac:dyDescent="0.25">
      <c r="A63" s="103">
        <v>41117</v>
      </c>
      <c r="B63" s="95" t="s">
        <v>41</v>
      </c>
      <c r="C63" s="95" t="s">
        <v>70</v>
      </c>
      <c r="D63" s="95" t="s">
        <v>70</v>
      </c>
      <c r="G63" s="103">
        <v>41132</v>
      </c>
      <c r="H63" s="95">
        <v>0</v>
      </c>
      <c r="I63" s="150">
        <f>H63/(H63+J63+L63+N63+P63+R63)</f>
        <v>0</v>
      </c>
      <c r="J63" s="95">
        <v>0</v>
      </c>
      <c r="K63" s="150">
        <f>J63/(H63+J63+L63+N63+P63+R63)</f>
        <v>0</v>
      </c>
      <c r="L63" s="95">
        <v>2</v>
      </c>
      <c r="M63" s="150">
        <f>L63/(H63+J63+L63+N63+P63+R63)</f>
        <v>1</v>
      </c>
      <c r="N63" s="95">
        <v>0</v>
      </c>
      <c r="O63" s="150">
        <f>N63/(H63+J63+L63+N63+P63+R63)</f>
        <v>0</v>
      </c>
      <c r="P63" s="95">
        <v>0</v>
      </c>
      <c r="Q63" s="150">
        <f>P63/(H63+J63+L63+N63+P63+R63)</f>
        <v>0</v>
      </c>
      <c r="R63" s="95">
        <v>0</v>
      </c>
      <c r="S63" s="150">
        <f>R63/(H63+J63+L63+N63+P63+R63)</f>
        <v>0</v>
      </c>
      <c r="T63" s="151">
        <f t="shared" si="18"/>
        <v>2</v>
      </c>
      <c r="U63" s="150">
        <f t="shared" si="19"/>
        <v>1</v>
      </c>
      <c r="V63" s="95" t="s">
        <v>104</v>
      </c>
      <c r="X63" s="95" t="s">
        <v>104</v>
      </c>
      <c r="Y63" s="95" t="s">
        <v>104</v>
      </c>
      <c r="AH63" s="102"/>
    </row>
    <row r="64" spans="1:34" x14ac:dyDescent="0.25">
      <c r="A64" s="103">
        <v>41117</v>
      </c>
      <c r="B64" s="95" t="s">
        <v>41</v>
      </c>
      <c r="C64" s="95" t="s">
        <v>70</v>
      </c>
      <c r="D64" s="95" t="s">
        <v>70</v>
      </c>
      <c r="G64" s="103">
        <v>41133</v>
      </c>
      <c r="H64" s="95">
        <v>0</v>
      </c>
      <c r="I64" s="150">
        <v>0</v>
      </c>
      <c r="J64" s="95">
        <v>0</v>
      </c>
      <c r="K64" s="150">
        <v>0</v>
      </c>
      <c r="L64" s="95">
        <v>0</v>
      </c>
      <c r="M64" s="150">
        <v>0</v>
      </c>
      <c r="N64" s="95">
        <v>0</v>
      </c>
      <c r="O64" s="150">
        <v>0</v>
      </c>
      <c r="P64" s="95">
        <v>0</v>
      </c>
      <c r="Q64" s="150">
        <v>0</v>
      </c>
      <c r="R64" s="95">
        <v>0</v>
      </c>
      <c r="S64" s="150">
        <v>0</v>
      </c>
      <c r="T64" s="151">
        <f t="shared" si="18"/>
        <v>0</v>
      </c>
      <c r="U64" s="150">
        <f t="shared" si="19"/>
        <v>0</v>
      </c>
      <c r="V64" s="95" t="s">
        <v>104</v>
      </c>
      <c r="X64" s="95" t="s">
        <v>104</v>
      </c>
      <c r="Y64" s="95" t="s">
        <v>113</v>
      </c>
      <c r="Z64" s="95" t="s">
        <v>255</v>
      </c>
      <c r="AH64" s="102"/>
    </row>
    <row r="65" spans="1:34" x14ac:dyDescent="0.25">
      <c r="A65" s="103">
        <v>41117</v>
      </c>
      <c r="B65" s="95" t="s">
        <v>41</v>
      </c>
      <c r="C65" s="95" t="s">
        <v>70</v>
      </c>
      <c r="D65" s="95" t="s">
        <v>70</v>
      </c>
      <c r="G65" s="103">
        <v>41134</v>
      </c>
      <c r="H65" s="95">
        <v>0</v>
      </c>
      <c r="I65" s="150">
        <v>0</v>
      </c>
      <c r="J65" s="95">
        <v>0</v>
      </c>
      <c r="K65" s="150">
        <v>0</v>
      </c>
      <c r="L65" s="95">
        <v>0</v>
      </c>
      <c r="M65" s="150">
        <v>0</v>
      </c>
      <c r="N65" s="95">
        <v>0</v>
      </c>
      <c r="O65" s="150">
        <v>0</v>
      </c>
      <c r="P65" s="95">
        <v>0</v>
      </c>
      <c r="Q65" s="150">
        <v>0</v>
      </c>
      <c r="R65" s="95">
        <v>0</v>
      </c>
      <c r="S65" s="150">
        <v>0</v>
      </c>
      <c r="T65" s="151">
        <f t="shared" si="18"/>
        <v>0</v>
      </c>
      <c r="U65" s="150">
        <f t="shared" si="19"/>
        <v>0</v>
      </c>
      <c r="V65" s="95" t="s">
        <v>113</v>
      </c>
      <c r="W65" s="104" t="s">
        <v>254</v>
      </c>
      <c r="X65" s="95" t="s">
        <v>113</v>
      </c>
      <c r="Y65" s="95" t="s">
        <v>113</v>
      </c>
      <c r="AH65" s="102"/>
    </row>
    <row r="66" spans="1:34" x14ac:dyDescent="0.25">
      <c r="A66" s="103">
        <v>41117</v>
      </c>
      <c r="B66" s="95" t="s">
        <v>41</v>
      </c>
      <c r="C66" s="95" t="s">
        <v>70</v>
      </c>
      <c r="D66" s="95" t="s">
        <v>70</v>
      </c>
      <c r="G66" s="103">
        <v>41135</v>
      </c>
      <c r="H66" s="95">
        <v>0</v>
      </c>
      <c r="I66" s="150">
        <f>H66/(H66+J66+L66+N66+P66+R66)</f>
        <v>0</v>
      </c>
      <c r="J66" s="95">
        <v>0</v>
      </c>
      <c r="K66" s="150">
        <f>J66/(H66+J66+L66+N66+P66+R66)</f>
        <v>0</v>
      </c>
      <c r="L66" s="95">
        <v>1</v>
      </c>
      <c r="M66" s="150">
        <f>L66/(H66+J66+L66+N66+P66+R66)</f>
        <v>0.5</v>
      </c>
      <c r="N66" s="95">
        <v>1</v>
      </c>
      <c r="O66" s="150">
        <f>N66/(H66+J66+L66+N66+P66+R66)</f>
        <v>0.5</v>
      </c>
      <c r="P66" s="95">
        <v>0</v>
      </c>
      <c r="Q66" s="150">
        <f>P66/(H66+J66+L66+N66+P66+R66)</f>
        <v>0</v>
      </c>
      <c r="R66" s="95">
        <v>0</v>
      </c>
      <c r="S66" s="150">
        <f>R66/(H66+J66+L66+N66+P66+R66)</f>
        <v>0</v>
      </c>
      <c r="T66" s="151">
        <f t="shared" si="18"/>
        <v>2</v>
      </c>
      <c r="U66" s="150">
        <f t="shared" si="19"/>
        <v>1</v>
      </c>
      <c r="V66" s="95" t="s">
        <v>104</v>
      </c>
      <c r="X66" s="95" t="s">
        <v>104</v>
      </c>
      <c r="Y66" s="95" t="s">
        <v>113</v>
      </c>
      <c r="AH66" s="102"/>
    </row>
    <row r="67" spans="1:34" x14ac:dyDescent="0.25">
      <c r="A67" s="103">
        <v>41117</v>
      </c>
      <c r="B67" s="95" t="s">
        <v>41</v>
      </c>
      <c r="C67" s="95" t="s">
        <v>70</v>
      </c>
      <c r="D67" s="95" t="s">
        <v>70</v>
      </c>
      <c r="G67" s="103">
        <v>41136</v>
      </c>
      <c r="H67" s="95">
        <v>0</v>
      </c>
      <c r="I67" s="150">
        <f>H67/(H67+J67+L67+N67+P67+R67)</f>
        <v>0</v>
      </c>
      <c r="J67" s="95">
        <v>0</v>
      </c>
      <c r="K67" s="150">
        <f>J67/(H67+J67+L67+N67+P67+R67)</f>
        <v>0</v>
      </c>
      <c r="L67" s="95">
        <v>0</v>
      </c>
      <c r="M67" s="150">
        <f>L67/(H67+J67+L67+N67+P67+R67)</f>
        <v>0</v>
      </c>
      <c r="N67" s="95">
        <v>1</v>
      </c>
      <c r="O67" s="150">
        <f>N67/(H67+J67+L67+N67+P67+R67)</f>
        <v>1</v>
      </c>
      <c r="P67" s="95">
        <v>0</v>
      </c>
      <c r="Q67" s="150">
        <f>P67/(H67+J67+L67+N67+P67+R67)</f>
        <v>0</v>
      </c>
      <c r="R67" s="95">
        <v>0</v>
      </c>
      <c r="S67" s="150">
        <f>R67/(H67+J67+L67+N67+P67+R67)</f>
        <v>0</v>
      </c>
      <c r="T67" s="151">
        <f t="shared" si="18"/>
        <v>1</v>
      </c>
      <c r="U67" s="150">
        <f t="shared" si="19"/>
        <v>1</v>
      </c>
      <c r="V67" s="95" t="s">
        <v>104</v>
      </c>
      <c r="X67" s="95" t="s">
        <v>104</v>
      </c>
      <c r="Y67" s="95" t="s">
        <v>113</v>
      </c>
      <c r="Z67" s="95" t="s">
        <v>256</v>
      </c>
      <c r="AH67" s="102"/>
    </row>
    <row r="68" spans="1:34" x14ac:dyDescent="0.25">
      <c r="A68" s="103">
        <v>41117</v>
      </c>
      <c r="B68" s="95" t="s">
        <v>41</v>
      </c>
      <c r="C68" s="95" t="s">
        <v>70</v>
      </c>
      <c r="D68" s="95" t="s">
        <v>70</v>
      </c>
      <c r="G68" s="103">
        <v>41137</v>
      </c>
      <c r="H68" s="95">
        <v>0</v>
      </c>
      <c r="I68" s="150">
        <v>0</v>
      </c>
      <c r="J68" s="95">
        <v>0</v>
      </c>
      <c r="K68" s="150">
        <v>0</v>
      </c>
      <c r="L68" s="95">
        <v>0</v>
      </c>
      <c r="M68" s="150">
        <v>0</v>
      </c>
      <c r="N68" s="95">
        <v>0</v>
      </c>
      <c r="O68" s="150">
        <v>0</v>
      </c>
      <c r="P68" s="95">
        <v>0</v>
      </c>
      <c r="Q68" s="150">
        <v>0</v>
      </c>
      <c r="R68" s="95">
        <v>0</v>
      </c>
      <c r="S68" s="150">
        <v>0</v>
      </c>
      <c r="T68" s="151">
        <f t="shared" si="18"/>
        <v>0</v>
      </c>
      <c r="U68" s="150">
        <f t="shared" si="19"/>
        <v>0</v>
      </c>
      <c r="V68" s="95" t="s">
        <v>104</v>
      </c>
      <c r="X68" s="95" t="s">
        <v>104</v>
      </c>
      <c r="Y68" s="95" t="s">
        <v>113</v>
      </c>
      <c r="Z68" s="95" t="s">
        <v>257</v>
      </c>
      <c r="AH68" s="102"/>
    </row>
    <row r="69" spans="1:34" x14ac:dyDescent="0.25">
      <c r="A69" s="103">
        <v>41117</v>
      </c>
      <c r="B69" s="95" t="s">
        <v>41</v>
      </c>
      <c r="C69" s="95" t="s">
        <v>70</v>
      </c>
      <c r="D69" s="95" t="s">
        <v>70</v>
      </c>
      <c r="G69" s="103">
        <v>41138</v>
      </c>
      <c r="H69" s="95">
        <v>0</v>
      </c>
      <c r="I69" s="150">
        <f>H69/(H69+J69+L69+N69+P69+R69)</f>
        <v>0</v>
      </c>
      <c r="J69" s="95">
        <v>0</v>
      </c>
      <c r="K69" s="150">
        <f>J69/(H69+J69+L69+N69+P69+R69)</f>
        <v>0</v>
      </c>
      <c r="L69" s="95">
        <v>0</v>
      </c>
      <c r="M69" s="150">
        <f>L69/(H69+J69+L69+N69+P69+R69)</f>
        <v>0</v>
      </c>
      <c r="N69" s="95">
        <v>2</v>
      </c>
      <c r="O69" s="150">
        <f>N69/(H69+J69+L69+N69+P69+R69)</f>
        <v>0.5</v>
      </c>
      <c r="P69" s="95">
        <v>2</v>
      </c>
      <c r="Q69" s="150">
        <f>P69/(H69+J69+L69+N69+P69+R69)</f>
        <v>0.5</v>
      </c>
      <c r="R69" s="95">
        <v>0</v>
      </c>
      <c r="S69" s="150">
        <f>R69/(H69+J69+L69+N69+P69+R69)</f>
        <v>0</v>
      </c>
      <c r="T69" s="151">
        <f t="shared" si="18"/>
        <v>4</v>
      </c>
      <c r="U69" s="150">
        <f t="shared" si="19"/>
        <v>1</v>
      </c>
      <c r="V69" s="95" t="s">
        <v>104</v>
      </c>
      <c r="X69" s="95" t="s">
        <v>112</v>
      </c>
      <c r="Y69" s="95" t="s">
        <v>104</v>
      </c>
      <c r="AH69" s="102"/>
    </row>
    <row r="70" spans="1:34" x14ac:dyDescent="0.25">
      <c r="A70" s="103">
        <v>41117</v>
      </c>
      <c r="B70" s="95" t="s">
        <v>41</v>
      </c>
      <c r="C70" s="95" t="s">
        <v>70</v>
      </c>
      <c r="D70" s="95" t="s">
        <v>70</v>
      </c>
      <c r="G70" s="103">
        <v>41139</v>
      </c>
      <c r="H70" s="95">
        <v>0</v>
      </c>
      <c r="I70" s="150">
        <v>0</v>
      </c>
      <c r="J70" s="95">
        <v>0</v>
      </c>
      <c r="K70" s="150">
        <v>0</v>
      </c>
      <c r="L70" s="95">
        <v>0</v>
      </c>
      <c r="M70" s="150">
        <v>0</v>
      </c>
      <c r="N70" s="95">
        <v>0</v>
      </c>
      <c r="O70" s="150">
        <v>0</v>
      </c>
      <c r="P70" s="95">
        <v>0</v>
      </c>
      <c r="Q70" s="150">
        <v>0</v>
      </c>
      <c r="R70" s="95">
        <v>0</v>
      </c>
      <c r="S70" s="150">
        <v>0</v>
      </c>
      <c r="T70" s="151">
        <f t="shared" si="18"/>
        <v>0</v>
      </c>
      <c r="U70" s="150">
        <f t="shared" si="19"/>
        <v>0</v>
      </c>
      <c r="V70" s="95" t="s">
        <v>104</v>
      </c>
      <c r="X70" s="95" t="s">
        <v>112</v>
      </c>
      <c r="Y70" s="95" t="s">
        <v>104</v>
      </c>
      <c r="AH70" s="102"/>
    </row>
    <row r="71" spans="1:34" x14ac:dyDescent="0.25">
      <c r="A71" s="103">
        <v>41117</v>
      </c>
      <c r="B71" s="95" t="s">
        <v>41</v>
      </c>
      <c r="C71" s="95" t="s">
        <v>70</v>
      </c>
      <c r="D71" s="95" t="s">
        <v>70</v>
      </c>
      <c r="G71" s="103">
        <v>41140</v>
      </c>
      <c r="H71" s="95">
        <v>0</v>
      </c>
      <c r="I71" s="150">
        <f>H71/(H71+J71+L71+N71+P71+R71)</f>
        <v>0</v>
      </c>
      <c r="J71" s="95">
        <v>0</v>
      </c>
      <c r="K71" s="150">
        <f>J71/(H71+J71+L71+N71+P71+R71)</f>
        <v>0</v>
      </c>
      <c r="L71" s="95">
        <v>0</v>
      </c>
      <c r="M71" s="150">
        <f>L71/(H71+J71+L71+N71+P71+R71)</f>
        <v>0</v>
      </c>
      <c r="N71" s="95">
        <v>0</v>
      </c>
      <c r="O71" s="150">
        <f>N71/(H71+J71+L71+N71+P71+R71)</f>
        <v>0</v>
      </c>
      <c r="P71" s="95">
        <v>3</v>
      </c>
      <c r="Q71" s="150">
        <f>P71/(H71+J71+L71+N71+P71+R71)</f>
        <v>1</v>
      </c>
      <c r="R71" s="95">
        <v>0</v>
      </c>
      <c r="S71" s="150">
        <f>R71/(H71+J71+L71+N71+P71+R71)</f>
        <v>0</v>
      </c>
      <c r="T71" s="151">
        <f t="shared" si="18"/>
        <v>3</v>
      </c>
      <c r="U71" s="150">
        <f t="shared" si="19"/>
        <v>1</v>
      </c>
      <c r="V71" s="95" t="s">
        <v>104</v>
      </c>
      <c r="X71" s="95" t="s">
        <v>113</v>
      </c>
      <c r="Y71" s="95" t="s">
        <v>104</v>
      </c>
      <c r="AH71" s="102"/>
    </row>
    <row r="72" spans="1:34" x14ac:dyDescent="0.25">
      <c r="A72" s="103">
        <v>41117</v>
      </c>
      <c r="B72" s="95" t="s">
        <v>41</v>
      </c>
      <c r="C72" s="95" t="s">
        <v>70</v>
      </c>
      <c r="D72" s="95" t="s">
        <v>70</v>
      </c>
      <c r="G72" s="103">
        <v>41141</v>
      </c>
      <c r="H72" s="95">
        <v>0</v>
      </c>
      <c r="I72" s="150">
        <f>H72/(H72+J72+L72+N72+P72+R72)</f>
        <v>0</v>
      </c>
      <c r="J72" s="95">
        <v>0</v>
      </c>
      <c r="K72" s="150">
        <f>J72/(H72+J72+L72+N72+P72+R72)</f>
        <v>0</v>
      </c>
      <c r="L72" s="95">
        <v>0</v>
      </c>
      <c r="M72" s="150">
        <f>L72/(H72+J72+L72+N72+P72+R72)</f>
        <v>0</v>
      </c>
      <c r="N72" s="95">
        <v>0</v>
      </c>
      <c r="O72" s="150">
        <f>N72/(H72+J72+L72+N72+P72+R72)</f>
        <v>0</v>
      </c>
      <c r="P72" s="95">
        <v>1</v>
      </c>
      <c r="Q72" s="150">
        <f>P72/(H72+J72+L72+N72+P72+R72)</f>
        <v>1</v>
      </c>
      <c r="R72" s="95">
        <v>0</v>
      </c>
      <c r="S72" s="150">
        <f>R72/(H72+J72+L72+N72+P72+R72)</f>
        <v>0</v>
      </c>
      <c r="T72" s="151">
        <f t="shared" si="18"/>
        <v>1</v>
      </c>
      <c r="U72" s="150">
        <f t="shared" si="19"/>
        <v>1</v>
      </c>
      <c r="V72" s="95" t="s">
        <v>104</v>
      </c>
      <c r="X72" s="95" t="s">
        <v>104</v>
      </c>
      <c r="Y72" s="95" t="s">
        <v>104</v>
      </c>
      <c r="AH72" s="102"/>
    </row>
    <row r="73" spans="1:34" x14ac:dyDescent="0.25">
      <c r="A73" s="103">
        <v>41117</v>
      </c>
      <c r="B73" s="95" t="s">
        <v>41</v>
      </c>
      <c r="C73" s="95" t="s">
        <v>70</v>
      </c>
      <c r="D73" s="95" t="s">
        <v>70</v>
      </c>
      <c r="G73" s="103">
        <v>41142</v>
      </c>
      <c r="H73" s="95">
        <v>0</v>
      </c>
      <c r="I73" s="150">
        <v>0</v>
      </c>
      <c r="J73" s="95">
        <v>0</v>
      </c>
      <c r="K73" s="150">
        <v>0</v>
      </c>
      <c r="L73" s="95">
        <v>0</v>
      </c>
      <c r="M73" s="150">
        <v>0</v>
      </c>
      <c r="N73" s="95">
        <v>0</v>
      </c>
      <c r="O73" s="150">
        <v>0</v>
      </c>
      <c r="P73" s="95">
        <v>0</v>
      </c>
      <c r="Q73" s="150">
        <v>0</v>
      </c>
      <c r="R73" s="95">
        <v>0</v>
      </c>
      <c r="S73" s="150">
        <v>0</v>
      </c>
      <c r="T73" s="151">
        <f t="shared" si="18"/>
        <v>0</v>
      </c>
      <c r="U73" s="150">
        <f t="shared" si="19"/>
        <v>0</v>
      </c>
      <c r="V73" s="95" t="s">
        <v>104</v>
      </c>
      <c r="X73" s="95" t="s">
        <v>104</v>
      </c>
      <c r="Y73" s="95" t="s">
        <v>104</v>
      </c>
      <c r="AH73" s="102"/>
    </row>
    <row r="74" spans="1:34" x14ac:dyDescent="0.25">
      <c r="A74" s="103">
        <v>41117</v>
      </c>
      <c r="B74" s="95" t="s">
        <v>41</v>
      </c>
      <c r="C74" s="95" t="s">
        <v>70</v>
      </c>
      <c r="D74" s="95" t="s">
        <v>70</v>
      </c>
      <c r="G74" s="103">
        <v>41143</v>
      </c>
      <c r="H74" s="95">
        <v>0</v>
      </c>
      <c r="I74" s="150">
        <v>0</v>
      </c>
      <c r="J74" s="95">
        <v>0</v>
      </c>
      <c r="K74" s="150">
        <v>0</v>
      </c>
      <c r="L74" s="95">
        <v>0</v>
      </c>
      <c r="M74" s="150">
        <v>0</v>
      </c>
      <c r="N74" s="95">
        <v>0</v>
      </c>
      <c r="O74" s="150">
        <v>0</v>
      </c>
      <c r="P74" s="95">
        <v>0</v>
      </c>
      <c r="Q74" s="150">
        <v>0</v>
      </c>
      <c r="R74" s="95">
        <v>0</v>
      </c>
      <c r="S74" s="150">
        <v>0</v>
      </c>
      <c r="T74" s="151">
        <f t="shared" si="18"/>
        <v>0</v>
      </c>
      <c r="U74" s="150">
        <f t="shared" si="19"/>
        <v>0</v>
      </c>
      <c r="V74" s="95" t="s">
        <v>104</v>
      </c>
      <c r="X74" s="95" t="s">
        <v>113</v>
      </c>
      <c r="Y74" s="95" t="s">
        <v>113</v>
      </c>
      <c r="Z74" s="95" t="s">
        <v>258</v>
      </c>
      <c r="AH74" s="102"/>
    </row>
    <row r="75" spans="1:34" x14ac:dyDescent="0.25">
      <c r="A75" s="103">
        <v>41117</v>
      </c>
      <c r="B75" s="95" t="s">
        <v>41</v>
      </c>
      <c r="C75" s="95" t="s">
        <v>70</v>
      </c>
      <c r="D75" s="95" t="s">
        <v>70</v>
      </c>
      <c r="G75" s="103">
        <v>41144</v>
      </c>
      <c r="H75" s="95">
        <v>0</v>
      </c>
      <c r="I75" s="150">
        <f>H75/(H75+J75+L75+N75+P75+R75)</f>
        <v>0</v>
      </c>
      <c r="J75" s="95">
        <v>0</v>
      </c>
      <c r="K75" s="150">
        <f>J75/(H75+J75+L75+N75+P75+R75)</f>
        <v>0</v>
      </c>
      <c r="L75" s="95">
        <v>0</v>
      </c>
      <c r="M75" s="150">
        <f>L75/(H75+J75+L75+N75+P75+R75)</f>
        <v>0</v>
      </c>
      <c r="N75" s="95">
        <v>0</v>
      </c>
      <c r="O75" s="150">
        <f>N75/(H75+J75+L75+N75+P75+R75)</f>
        <v>0</v>
      </c>
      <c r="P75" s="95">
        <v>1</v>
      </c>
      <c r="Q75" s="150">
        <f>P75/(H75+J75+L75+N75+P75+R75)</f>
        <v>1</v>
      </c>
      <c r="R75" s="95">
        <v>0</v>
      </c>
      <c r="S75" s="150">
        <f>R75/(H75+J75+L75+N75+P75+R75)</f>
        <v>0</v>
      </c>
      <c r="T75" s="151">
        <f t="shared" ref="T75:T81" si="20">SUM(H75+J75+L75+N75+P75+R75)</f>
        <v>1</v>
      </c>
      <c r="U75" s="150">
        <f t="shared" ref="U75:U81" si="21">SUM(I75+K75+M75+O75+Q75+S75)</f>
        <v>1</v>
      </c>
      <c r="V75" s="95" t="s">
        <v>104</v>
      </c>
      <c r="X75" s="95" t="s">
        <v>113</v>
      </c>
      <c r="Y75" s="95" t="s">
        <v>104</v>
      </c>
      <c r="Z75" s="95" t="s">
        <v>259</v>
      </c>
      <c r="AH75" s="102"/>
    </row>
    <row r="76" spans="1:34" x14ac:dyDescent="0.25">
      <c r="A76" s="103">
        <v>41117</v>
      </c>
      <c r="B76" s="95" t="s">
        <v>41</v>
      </c>
      <c r="C76" s="95" t="s">
        <v>70</v>
      </c>
      <c r="D76" s="95" t="s">
        <v>70</v>
      </c>
      <c r="E76" s="104">
        <f>COUNT(A44:A76)</f>
        <v>33</v>
      </c>
      <c r="G76" s="103">
        <v>41145</v>
      </c>
      <c r="H76" s="95">
        <v>0</v>
      </c>
      <c r="I76" s="150">
        <f>H76/(H76+J76+L76+N76+P76+R76)</f>
        <v>0</v>
      </c>
      <c r="J76" s="95">
        <v>0</v>
      </c>
      <c r="K76" s="150">
        <f>J76/(H76+J76+L76+N76+P76+R76)</f>
        <v>0</v>
      </c>
      <c r="L76" s="95">
        <v>1</v>
      </c>
      <c r="M76" s="150">
        <f>L76/(H76+J76+L76+N76+P76+R76)</f>
        <v>0.5</v>
      </c>
      <c r="N76" s="95">
        <v>0</v>
      </c>
      <c r="O76" s="150">
        <f>N76/(H76+J76+L76+N76+P76+R76)</f>
        <v>0</v>
      </c>
      <c r="P76" s="95">
        <v>0</v>
      </c>
      <c r="Q76" s="150">
        <f>P76/(H76+J76+L76+N76+P76+R76)</f>
        <v>0</v>
      </c>
      <c r="R76" s="95">
        <v>1</v>
      </c>
      <c r="S76" s="150">
        <f>R76/(H76+J76+L76+N76+P76+R76)</f>
        <v>0.5</v>
      </c>
      <c r="T76" s="151">
        <f t="shared" si="20"/>
        <v>2</v>
      </c>
      <c r="U76" s="150">
        <f t="shared" si="21"/>
        <v>1</v>
      </c>
      <c r="V76" s="95" t="s">
        <v>104</v>
      </c>
      <c r="Y76" s="95" t="s">
        <v>104</v>
      </c>
      <c r="AH76" s="102"/>
    </row>
    <row r="77" spans="1:34" x14ac:dyDescent="0.25">
      <c r="A77" s="103">
        <v>41117</v>
      </c>
      <c r="B77" s="95" t="s">
        <v>42</v>
      </c>
      <c r="C77" s="95" t="s">
        <v>66</v>
      </c>
      <c r="D77" s="95" t="s">
        <v>70</v>
      </c>
      <c r="G77" s="103">
        <v>41146</v>
      </c>
      <c r="H77" s="95">
        <v>0</v>
      </c>
      <c r="I77" s="150">
        <f>H77/(H77+J77+L77+N77+P77+R77)</f>
        <v>0</v>
      </c>
      <c r="J77" s="95">
        <v>0</v>
      </c>
      <c r="K77" s="150">
        <f>J77/(H77+J77+L77+N77+P77+R77)</f>
        <v>0</v>
      </c>
      <c r="L77" s="95">
        <v>1</v>
      </c>
      <c r="M77" s="150">
        <f>L77/(H77+J77+L77+N77+P77+R77)</f>
        <v>0.33333333333333331</v>
      </c>
      <c r="N77" s="95">
        <v>0</v>
      </c>
      <c r="O77" s="150">
        <f>N77/(H77+J77+L77+N77+P77+R77)</f>
        <v>0</v>
      </c>
      <c r="P77" s="95">
        <v>2</v>
      </c>
      <c r="Q77" s="150">
        <f>P77/(H77+J77+L77+N77+P77+R77)</f>
        <v>0.66666666666666663</v>
      </c>
      <c r="R77" s="95">
        <v>0</v>
      </c>
      <c r="S77" s="150">
        <f>R77/(H77+J77+L77+N77+P77+R77)</f>
        <v>0</v>
      </c>
      <c r="T77" s="151">
        <f t="shared" si="20"/>
        <v>3</v>
      </c>
      <c r="U77" s="150">
        <f t="shared" si="21"/>
        <v>1</v>
      </c>
      <c r="V77" s="95" t="s">
        <v>104</v>
      </c>
      <c r="X77" s="95" t="s">
        <v>104</v>
      </c>
      <c r="Y77" s="95" t="s">
        <v>113</v>
      </c>
      <c r="Z77" s="95" t="s">
        <v>260</v>
      </c>
      <c r="AH77" s="102"/>
    </row>
    <row r="78" spans="1:34" x14ac:dyDescent="0.25">
      <c r="A78" s="103">
        <v>41117</v>
      </c>
      <c r="B78" s="95" t="s">
        <v>42</v>
      </c>
      <c r="C78" s="95" t="s">
        <v>66</v>
      </c>
      <c r="D78" s="95" t="s">
        <v>70</v>
      </c>
      <c r="G78" s="103">
        <v>41147</v>
      </c>
      <c r="H78" s="95">
        <v>0</v>
      </c>
      <c r="I78" s="150">
        <v>0</v>
      </c>
      <c r="J78" s="95">
        <v>0</v>
      </c>
      <c r="K78" s="150">
        <v>0</v>
      </c>
      <c r="L78" s="95">
        <v>0</v>
      </c>
      <c r="M78" s="150">
        <v>0</v>
      </c>
      <c r="N78" s="95">
        <v>0</v>
      </c>
      <c r="O78" s="150">
        <v>0</v>
      </c>
      <c r="P78" s="95">
        <v>0</v>
      </c>
      <c r="Q78" s="150">
        <v>0</v>
      </c>
      <c r="R78" s="95">
        <v>0</v>
      </c>
      <c r="S78" s="150">
        <v>0</v>
      </c>
      <c r="T78" s="151">
        <f t="shared" si="20"/>
        <v>0</v>
      </c>
      <c r="U78" s="150">
        <f t="shared" si="21"/>
        <v>0</v>
      </c>
      <c r="V78" s="95" t="s">
        <v>104</v>
      </c>
      <c r="X78" s="95" t="s">
        <v>104</v>
      </c>
      <c r="Y78" s="95" t="s">
        <v>113</v>
      </c>
      <c r="Z78" s="95" t="s">
        <v>260</v>
      </c>
      <c r="AH78" s="102"/>
    </row>
    <row r="79" spans="1:34" x14ac:dyDescent="0.25">
      <c r="A79" s="103">
        <v>41117</v>
      </c>
      <c r="B79" s="95" t="s">
        <v>42</v>
      </c>
      <c r="C79" s="95" t="s">
        <v>66</v>
      </c>
      <c r="D79" s="95" t="s">
        <v>66</v>
      </c>
      <c r="G79" s="103">
        <v>41148</v>
      </c>
      <c r="H79" s="95">
        <v>0</v>
      </c>
      <c r="I79" s="150">
        <f>H79/(H79+J79+L79+N79+P79+R79)</f>
        <v>0</v>
      </c>
      <c r="J79" s="95">
        <v>0</v>
      </c>
      <c r="K79" s="150">
        <f>J79/(H79+J79+L79+N79+P79+R79)</f>
        <v>0</v>
      </c>
      <c r="L79" s="95">
        <v>0</v>
      </c>
      <c r="M79" s="150">
        <f>L79/(H79+J79+L79+N79+P79+R79)</f>
        <v>0</v>
      </c>
      <c r="N79" s="95">
        <v>0</v>
      </c>
      <c r="O79" s="150">
        <f>N79/(H79+J79+L79+N79+P79+R79)</f>
        <v>0</v>
      </c>
      <c r="P79" s="95">
        <v>1</v>
      </c>
      <c r="Q79" s="150">
        <f>P79/(H79+J79+L79+N79+P79+R79)</f>
        <v>1</v>
      </c>
      <c r="R79" s="95">
        <v>0</v>
      </c>
      <c r="S79" s="150">
        <f>R79/(H79+J79+L79+N79+P79+R79)</f>
        <v>0</v>
      </c>
      <c r="T79" s="151">
        <f t="shared" si="20"/>
        <v>1</v>
      </c>
      <c r="U79" s="150">
        <f t="shared" si="21"/>
        <v>1</v>
      </c>
      <c r="V79" s="95" t="s">
        <v>104</v>
      </c>
      <c r="X79" s="95" t="s">
        <v>113</v>
      </c>
      <c r="Y79" s="95" t="s">
        <v>104</v>
      </c>
      <c r="AH79" s="102"/>
    </row>
    <row r="80" spans="1:34" x14ac:dyDescent="0.25">
      <c r="A80" s="103">
        <v>41117</v>
      </c>
      <c r="B80" s="95" t="s">
        <v>42</v>
      </c>
      <c r="C80" s="95" t="s">
        <v>66</v>
      </c>
      <c r="D80" s="95" t="s">
        <v>66</v>
      </c>
      <c r="G80" s="103">
        <v>41149</v>
      </c>
      <c r="H80" s="95">
        <v>0</v>
      </c>
      <c r="I80" s="150">
        <v>0</v>
      </c>
      <c r="J80" s="95">
        <v>0</v>
      </c>
      <c r="K80" s="150">
        <v>0</v>
      </c>
      <c r="L80" s="95">
        <v>0</v>
      </c>
      <c r="M80" s="150">
        <v>0</v>
      </c>
      <c r="N80" s="95">
        <v>0</v>
      </c>
      <c r="O80" s="150">
        <v>0</v>
      </c>
      <c r="P80" s="95">
        <v>0</v>
      </c>
      <c r="Q80" s="150">
        <v>0</v>
      </c>
      <c r="R80" s="95">
        <v>0</v>
      </c>
      <c r="S80" s="150">
        <v>0</v>
      </c>
      <c r="T80" s="151">
        <f t="shared" si="20"/>
        <v>0</v>
      </c>
      <c r="U80" s="150">
        <f t="shared" si="21"/>
        <v>0</v>
      </c>
      <c r="V80" s="95" t="s">
        <v>104</v>
      </c>
      <c r="X80" s="95" t="s">
        <v>253</v>
      </c>
      <c r="Y80" s="95" t="s">
        <v>253</v>
      </c>
      <c r="AH80" s="102"/>
    </row>
    <row r="81" spans="1:34" x14ac:dyDescent="0.25">
      <c r="A81" s="103">
        <v>41117</v>
      </c>
      <c r="B81" s="95" t="s">
        <v>42</v>
      </c>
      <c r="C81" s="95" t="s">
        <v>66</v>
      </c>
      <c r="D81" s="95" t="s">
        <v>66</v>
      </c>
      <c r="G81" s="103">
        <v>41150</v>
      </c>
      <c r="H81" s="95">
        <v>0</v>
      </c>
      <c r="I81" s="150">
        <v>0</v>
      </c>
      <c r="J81" s="95">
        <v>0</v>
      </c>
      <c r="K81" s="150">
        <v>0</v>
      </c>
      <c r="L81" s="95">
        <v>0</v>
      </c>
      <c r="M81" s="150">
        <v>0</v>
      </c>
      <c r="N81" s="95">
        <v>0</v>
      </c>
      <c r="O81" s="150">
        <v>0</v>
      </c>
      <c r="P81" s="95">
        <v>0</v>
      </c>
      <c r="Q81" s="150">
        <v>0</v>
      </c>
      <c r="R81" s="95">
        <v>0</v>
      </c>
      <c r="S81" s="150">
        <v>0</v>
      </c>
      <c r="T81" s="151">
        <f t="shared" si="20"/>
        <v>0</v>
      </c>
      <c r="U81" s="150">
        <f t="shared" si="21"/>
        <v>0</v>
      </c>
      <c r="V81" s="95" t="s">
        <v>104</v>
      </c>
      <c r="X81" s="95" t="s">
        <v>253</v>
      </c>
      <c r="Y81" s="95" t="s">
        <v>113</v>
      </c>
      <c r="Z81" s="95" t="s">
        <v>260</v>
      </c>
      <c r="AH81" s="102"/>
    </row>
    <row r="82" spans="1:34" x14ac:dyDescent="0.25">
      <c r="A82" s="103">
        <v>41118</v>
      </c>
      <c r="B82" s="95" t="s">
        <v>41</v>
      </c>
      <c r="C82" s="95" t="s">
        <v>66</v>
      </c>
      <c r="D82" s="95" t="s">
        <v>66</v>
      </c>
      <c r="G82" s="103">
        <v>41151</v>
      </c>
      <c r="H82" s="95">
        <v>0</v>
      </c>
      <c r="I82" s="150">
        <v>0</v>
      </c>
      <c r="J82" s="95">
        <v>0</v>
      </c>
      <c r="K82" s="150">
        <v>0</v>
      </c>
      <c r="L82" s="95">
        <v>0</v>
      </c>
      <c r="M82" s="150">
        <v>0</v>
      </c>
      <c r="N82" s="95">
        <v>0</v>
      </c>
      <c r="O82" s="150">
        <v>0</v>
      </c>
      <c r="P82" s="95">
        <v>0</v>
      </c>
      <c r="Q82" s="150">
        <v>0</v>
      </c>
      <c r="R82" s="95">
        <v>0</v>
      </c>
      <c r="S82" s="150">
        <v>0</v>
      </c>
      <c r="T82" s="151">
        <f t="shared" ref="T82:U84" si="22">SUM(H82+J82+L82+N82+P82+R82)</f>
        <v>0</v>
      </c>
      <c r="U82" s="150">
        <f t="shared" si="22"/>
        <v>0</v>
      </c>
      <c r="V82" s="95" t="s">
        <v>104</v>
      </c>
      <c r="X82" s="95" t="s">
        <v>253</v>
      </c>
      <c r="Y82" s="95" t="s">
        <v>104</v>
      </c>
      <c r="Z82" s="95" t="s">
        <v>261</v>
      </c>
      <c r="AH82" s="102"/>
    </row>
    <row r="83" spans="1:34" x14ac:dyDescent="0.25">
      <c r="A83" s="103">
        <v>41118</v>
      </c>
      <c r="B83" s="95" t="s">
        <v>41</v>
      </c>
      <c r="C83" s="95" t="s">
        <v>66</v>
      </c>
      <c r="D83" s="95" t="s">
        <v>66</v>
      </c>
      <c r="G83" s="103">
        <v>41152</v>
      </c>
      <c r="H83" s="95">
        <v>0</v>
      </c>
      <c r="I83" s="150">
        <f>H83/(H83+J83+L83+N83+P83+R83)</f>
        <v>0</v>
      </c>
      <c r="J83" s="95">
        <v>0</v>
      </c>
      <c r="K83" s="150">
        <f>J83/(H83+J83+L83+N83+P83+R83)</f>
        <v>0</v>
      </c>
      <c r="L83" s="95">
        <v>0</v>
      </c>
      <c r="M83" s="150">
        <f>L83/(H83+J83+L83+N83+P83+R83)</f>
        <v>0</v>
      </c>
      <c r="N83" s="95">
        <v>0</v>
      </c>
      <c r="O83" s="150">
        <f>N83/(H83+J83+L83+N83+P83+R83)</f>
        <v>0</v>
      </c>
      <c r="P83" s="95">
        <v>1</v>
      </c>
      <c r="Q83" s="150">
        <f>P83/(H83+J83+L83+N83+P83+R83)</f>
        <v>1</v>
      </c>
      <c r="R83" s="95">
        <v>0</v>
      </c>
      <c r="S83" s="150">
        <f>R83/(H83+J83+L83+N83+P83+R83)</f>
        <v>0</v>
      </c>
      <c r="T83" s="151">
        <f t="shared" si="22"/>
        <v>1</v>
      </c>
      <c r="U83" s="150">
        <f t="shared" si="22"/>
        <v>1</v>
      </c>
      <c r="V83" s="95" t="s">
        <v>104</v>
      </c>
      <c r="X83" s="95" t="s">
        <v>253</v>
      </c>
      <c r="Y83" s="95" t="s">
        <v>104</v>
      </c>
      <c r="AH83" s="102"/>
    </row>
    <row r="84" spans="1:34" x14ac:dyDescent="0.25">
      <c r="A84" s="103">
        <v>41118</v>
      </c>
      <c r="B84" s="95" t="s">
        <v>41</v>
      </c>
      <c r="C84" s="95" t="s">
        <v>66</v>
      </c>
      <c r="D84" s="95" t="s">
        <v>66</v>
      </c>
      <c r="G84" s="103">
        <v>41153</v>
      </c>
      <c r="H84" s="95">
        <v>0</v>
      </c>
      <c r="I84" s="150">
        <v>0</v>
      </c>
      <c r="J84" s="95">
        <v>0</v>
      </c>
      <c r="K84" s="150">
        <v>0</v>
      </c>
      <c r="L84" s="95">
        <v>0</v>
      </c>
      <c r="M84" s="150">
        <v>0</v>
      </c>
      <c r="N84" s="95">
        <v>0</v>
      </c>
      <c r="O84" s="150">
        <v>0</v>
      </c>
      <c r="P84" s="95">
        <v>0</v>
      </c>
      <c r="Q84" s="150">
        <v>0</v>
      </c>
      <c r="R84" s="95">
        <v>0</v>
      </c>
      <c r="S84" s="150">
        <v>0</v>
      </c>
      <c r="T84" s="151">
        <f t="shared" si="22"/>
        <v>0</v>
      </c>
      <c r="U84" s="150">
        <f t="shared" si="22"/>
        <v>0</v>
      </c>
      <c r="V84" s="95" t="s">
        <v>104</v>
      </c>
      <c r="X84" s="95" t="s">
        <v>253</v>
      </c>
      <c r="Y84" s="95" t="s">
        <v>104</v>
      </c>
      <c r="AH84" s="102"/>
    </row>
    <row r="85" spans="1:34" x14ac:dyDescent="0.25">
      <c r="A85" s="103">
        <v>41119</v>
      </c>
      <c r="B85" s="95" t="s">
        <v>78</v>
      </c>
      <c r="C85" s="95" t="s">
        <v>66</v>
      </c>
      <c r="D85" s="95" t="s">
        <v>66</v>
      </c>
      <c r="G85" s="103">
        <v>41154</v>
      </c>
      <c r="H85" s="95">
        <v>0</v>
      </c>
      <c r="I85" s="150">
        <v>0</v>
      </c>
      <c r="J85" s="95">
        <v>0</v>
      </c>
      <c r="K85" s="150">
        <v>0</v>
      </c>
      <c r="L85" s="95">
        <v>0</v>
      </c>
      <c r="M85" s="150">
        <v>0</v>
      </c>
      <c r="N85" s="95">
        <v>0</v>
      </c>
      <c r="O85" s="150">
        <v>0</v>
      </c>
      <c r="P85" s="95">
        <v>0</v>
      </c>
      <c r="Q85" s="150">
        <v>0</v>
      </c>
      <c r="R85" s="95">
        <v>0</v>
      </c>
      <c r="S85" s="150">
        <v>0</v>
      </c>
      <c r="T85" s="151">
        <f t="shared" ref="T85:U90" si="23">SUM(H85+J85+L85+N85+P85+R85)</f>
        <v>0</v>
      </c>
      <c r="U85" s="150">
        <f t="shared" si="23"/>
        <v>0</v>
      </c>
      <c r="V85" s="95" t="s">
        <v>104</v>
      </c>
      <c r="AH85" s="102"/>
    </row>
    <row r="86" spans="1:34" x14ac:dyDescent="0.25">
      <c r="A86" s="103">
        <v>41119</v>
      </c>
      <c r="B86" s="95" t="s">
        <v>42</v>
      </c>
      <c r="C86" s="95" t="s">
        <v>70</v>
      </c>
      <c r="D86" s="95" t="s">
        <v>66</v>
      </c>
      <c r="G86" s="103">
        <v>41155</v>
      </c>
      <c r="H86" s="95">
        <v>0</v>
      </c>
      <c r="I86" s="150">
        <v>0</v>
      </c>
      <c r="J86" s="95">
        <v>0</v>
      </c>
      <c r="K86" s="150">
        <v>0</v>
      </c>
      <c r="L86" s="95">
        <v>0</v>
      </c>
      <c r="M86" s="150">
        <v>0</v>
      </c>
      <c r="N86" s="95">
        <v>0</v>
      </c>
      <c r="O86" s="150">
        <v>0</v>
      </c>
      <c r="P86" s="95">
        <v>0</v>
      </c>
      <c r="Q86" s="150">
        <v>0</v>
      </c>
      <c r="R86" s="95">
        <v>0</v>
      </c>
      <c r="S86" s="150">
        <v>0</v>
      </c>
      <c r="T86" s="151">
        <f t="shared" si="23"/>
        <v>0</v>
      </c>
      <c r="U86" s="150">
        <f t="shared" si="23"/>
        <v>0</v>
      </c>
      <c r="V86" s="95" t="s">
        <v>104</v>
      </c>
      <c r="AC86" s="102" t="s">
        <v>123</v>
      </c>
      <c r="AH86" s="102"/>
    </row>
    <row r="87" spans="1:34" x14ac:dyDescent="0.25">
      <c r="A87" s="103">
        <v>41119</v>
      </c>
      <c r="B87" s="95" t="s">
        <v>42</v>
      </c>
      <c r="C87" s="95" t="s">
        <v>70</v>
      </c>
      <c r="D87" s="95" t="s">
        <v>70</v>
      </c>
      <c r="G87" s="103">
        <v>41156</v>
      </c>
      <c r="H87" s="95">
        <v>0</v>
      </c>
      <c r="I87" s="150">
        <v>0</v>
      </c>
      <c r="J87" s="95">
        <v>0</v>
      </c>
      <c r="K87" s="150">
        <v>0</v>
      </c>
      <c r="L87" s="95">
        <v>0</v>
      </c>
      <c r="M87" s="150">
        <v>0</v>
      </c>
      <c r="N87" s="95">
        <v>0</v>
      </c>
      <c r="O87" s="150">
        <v>0</v>
      </c>
      <c r="P87" s="95">
        <v>0</v>
      </c>
      <c r="Q87" s="150">
        <v>0</v>
      </c>
      <c r="R87" s="95">
        <v>0</v>
      </c>
      <c r="S87" s="150">
        <v>0</v>
      </c>
      <c r="T87" s="151">
        <f t="shared" si="23"/>
        <v>0</v>
      </c>
      <c r="U87" s="150">
        <f t="shared" si="23"/>
        <v>0</v>
      </c>
      <c r="V87" s="95" t="s">
        <v>104</v>
      </c>
      <c r="AC87" s="102" t="s">
        <v>121</v>
      </c>
      <c r="AH87" s="102"/>
    </row>
    <row r="88" spans="1:34" x14ac:dyDescent="0.25">
      <c r="A88" s="103">
        <v>41119</v>
      </c>
      <c r="B88" s="95" t="s">
        <v>42</v>
      </c>
      <c r="C88" s="95" t="s">
        <v>70</v>
      </c>
      <c r="D88" s="95" t="s">
        <v>70</v>
      </c>
      <c r="G88" s="103">
        <v>41157</v>
      </c>
      <c r="H88" s="95">
        <v>0</v>
      </c>
      <c r="I88" s="150">
        <v>0</v>
      </c>
      <c r="J88" s="95">
        <v>0</v>
      </c>
      <c r="K88" s="150">
        <v>0</v>
      </c>
      <c r="L88" s="95">
        <v>0</v>
      </c>
      <c r="M88" s="150">
        <v>0</v>
      </c>
      <c r="N88" s="95">
        <v>0</v>
      </c>
      <c r="O88" s="150">
        <v>0</v>
      </c>
      <c r="P88" s="95">
        <v>0</v>
      </c>
      <c r="Q88" s="150">
        <v>0</v>
      </c>
      <c r="R88" s="95">
        <v>0</v>
      </c>
      <c r="S88" s="150">
        <v>0</v>
      </c>
      <c r="T88" s="151">
        <f t="shared" si="23"/>
        <v>0</v>
      </c>
      <c r="U88" s="150">
        <f t="shared" si="23"/>
        <v>0</v>
      </c>
      <c r="V88" s="95" t="s">
        <v>104</v>
      </c>
      <c r="AC88" s="152"/>
      <c r="AD88" s="95" t="s">
        <v>69</v>
      </c>
      <c r="AE88" s="95">
        <v>2</v>
      </c>
      <c r="AH88" s="102"/>
    </row>
    <row r="89" spans="1:34" x14ac:dyDescent="0.25">
      <c r="A89" s="103">
        <v>41119</v>
      </c>
      <c r="B89" s="95" t="s">
        <v>41</v>
      </c>
      <c r="C89" s="95" t="s">
        <v>70</v>
      </c>
      <c r="D89" s="95" t="s">
        <v>70</v>
      </c>
      <c r="G89" s="103">
        <v>41158</v>
      </c>
      <c r="H89" s="95">
        <v>0</v>
      </c>
      <c r="I89" s="150">
        <v>0</v>
      </c>
      <c r="J89" s="95">
        <v>0</v>
      </c>
      <c r="K89" s="150">
        <v>0</v>
      </c>
      <c r="L89" s="95">
        <v>0</v>
      </c>
      <c r="M89" s="150">
        <v>0</v>
      </c>
      <c r="N89" s="95">
        <v>0</v>
      </c>
      <c r="O89" s="150">
        <v>0</v>
      </c>
      <c r="P89" s="95">
        <v>0</v>
      </c>
      <c r="Q89" s="150">
        <v>0</v>
      </c>
      <c r="R89" s="95">
        <v>0</v>
      </c>
      <c r="S89" s="150">
        <v>0</v>
      </c>
      <c r="T89" s="151">
        <f t="shared" si="23"/>
        <v>0</v>
      </c>
      <c r="U89" s="150">
        <f t="shared" si="23"/>
        <v>0</v>
      </c>
      <c r="V89" s="95" t="s">
        <v>104</v>
      </c>
      <c r="AC89" s="152" t="s">
        <v>120</v>
      </c>
      <c r="AD89" s="95" t="s">
        <v>111</v>
      </c>
      <c r="AH89" s="102"/>
    </row>
    <row r="90" spans="1:34" x14ac:dyDescent="0.25">
      <c r="A90" s="103">
        <v>41119</v>
      </c>
      <c r="B90" s="95" t="s">
        <v>41</v>
      </c>
      <c r="C90" s="95" t="s">
        <v>70</v>
      </c>
      <c r="D90" s="95" t="s">
        <v>70</v>
      </c>
      <c r="G90" s="103">
        <v>41159</v>
      </c>
      <c r="H90" s="95">
        <v>0</v>
      </c>
      <c r="I90" s="150">
        <v>0</v>
      </c>
      <c r="J90" s="95">
        <v>0</v>
      </c>
      <c r="K90" s="150">
        <v>0</v>
      </c>
      <c r="L90" s="95">
        <v>0</v>
      </c>
      <c r="M90" s="150">
        <v>0</v>
      </c>
      <c r="N90" s="95">
        <v>0</v>
      </c>
      <c r="O90" s="150">
        <v>0</v>
      </c>
      <c r="P90" s="95">
        <v>0</v>
      </c>
      <c r="Q90" s="150">
        <v>0</v>
      </c>
      <c r="R90" s="95">
        <v>0</v>
      </c>
      <c r="S90" s="150">
        <v>0</v>
      </c>
      <c r="T90" s="151">
        <f t="shared" si="23"/>
        <v>0</v>
      </c>
      <c r="U90" s="150">
        <f t="shared" si="23"/>
        <v>0</v>
      </c>
      <c r="V90" s="95" t="s">
        <v>104</v>
      </c>
      <c r="AC90" s="152" t="s">
        <v>119</v>
      </c>
      <c r="AD90" s="95" t="s">
        <v>69</v>
      </c>
      <c r="AH90" s="102"/>
    </row>
    <row r="91" spans="1:34" x14ac:dyDescent="0.25">
      <c r="A91" s="103">
        <v>41119</v>
      </c>
      <c r="B91" s="95" t="s">
        <v>41</v>
      </c>
      <c r="C91" s="95" t="s">
        <v>66</v>
      </c>
      <c r="D91" s="95" t="s">
        <v>70</v>
      </c>
      <c r="G91" s="103">
        <v>41160</v>
      </c>
      <c r="H91" s="95">
        <v>0</v>
      </c>
      <c r="I91" s="150">
        <v>0</v>
      </c>
      <c r="J91" s="95">
        <v>0</v>
      </c>
      <c r="K91" s="150">
        <v>0</v>
      </c>
      <c r="L91" s="95">
        <v>0</v>
      </c>
      <c r="M91" s="150">
        <v>0</v>
      </c>
      <c r="N91" s="95">
        <v>0</v>
      </c>
      <c r="O91" s="150">
        <v>0</v>
      </c>
      <c r="P91" s="95">
        <v>0</v>
      </c>
      <c r="Q91" s="150">
        <v>0</v>
      </c>
      <c r="R91" s="95">
        <v>0</v>
      </c>
      <c r="S91" s="150">
        <v>0</v>
      </c>
      <c r="T91" s="151">
        <f t="shared" ref="T91:U94" si="24">SUM(H91+J91+L91+N91+P91+R91)</f>
        <v>0</v>
      </c>
      <c r="U91" s="150">
        <f t="shared" si="24"/>
        <v>0</v>
      </c>
      <c r="V91" s="95" t="s">
        <v>104</v>
      </c>
      <c r="AD91" s="95" t="s">
        <v>111</v>
      </c>
      <c r="AH91" s="102"/>
    </row>
    <row r="92" spans="1:34" x14ac:dyDescent="0.25">
      <c r="A92" s="103">
        <v>41119</v>
      </c>
      <c r="B92" s="95" t="s">
        <v>41</v>
      </c>
      <c r="C92" s="95" t="s">
        <v>66</v>
      </c>
      <c r="D92" s="95" t="s">
        <v>66</v>
      </c>
      <c r="G92" s="103">
        <v>41161</v>
      </c>
      <c r="H92" s="95">
        <v>0</v>
      </c>
      <c r="I92" s="150">
        <v>0</v>
      </c>
      <c r="J92" s="95">
        <v>0</v>
      </c>
      <c r="K92" s="150">
        <v>0</v>
      </c>
      <c r="L92" s="95">
        <v>0</v>
      </c>
      <c r="M92" s="150">
        <v>0</v>
      </c>
      <c r="N92" s="95">
        <v>0</v>
      </c>
      <c r="O92" s="150">
        <v>0</v>
      </c>
      <c r="P92" s="95">
        <v>0</v>
      </c>
      <c r="Q92" s="150">
        <v>0</v>
      </c>
      <c r="R92" s="95">
        <v>0</v>
      </c>
      <c r="S92" s="150">
        <v>0</v>
      </c>
      <c r="T92" s="151">
        <f t="shared" si="24"/>
        <v>0</v>
      </c>
      <c r="U92" s="150">
        <f t="shared" si="24"/>
        <v>0</v>
      </c>
      <c r="V92" s="95" t="s">
        <v>104</v>
      </c>
      <c r="AH92" s="102"/>
    </row>
    <row r="93" spans="1:34" x14ac:dyDescent="0.25">
      <c r="A93" s="103">
        <v>41120</v>
      </c>
      <c r="B93" s="95" t="s">
        <v>42</v>
      </c>
      <c r="C93" s="95" t="s">
        <v>66</v>
      </c>
      <c r="D93" s="95" t="s">
        <v>66</v>
      </c>
      <c r="G93" s="103">
        <v>41162</v>
      </c>
      <c r="H93" s="95">
        <v>0</v>
      </c>
      <c r="I93" s="150">
        <v>0</v>
      </c>
      <c r="J93" s="95">
        <v>0</v>
      </c>
      <c r="K93" s="150">
        <v>0</v>
      </c>
      <c r="L93" s="95">
        <v>0</v>
      </c>
      <c r="M93" s="150">
        <v>0</v>
      </c>
      <c r="N93" s="95">
        <v>0</v>
      </c>
      <c r="O93" s="150">
        <v>0</v>
      </c>
      <c r="P93" s="95">
        <v>0</v>
      </c>
      <c r="Q93" s="150">
        <v>0</v>
      </c>
      <c r="R93" s="95">
        <v>0</v>
      </c>
      <c r="S93" s="150">
        <v>0</v>
      </c>
      <c r="T93" s="151">
        <f t="shared" si="24"/>
        <v>0</v>
      </c>
      <c r="U93" s="150">
        <f t="shared" si="24"/>
        <v>0</v>
      </c>
      <c r="V93" s="95" t="s">
        <v>104</v>
      </c>
      <c r="AH93" s="102"/>
    </row>
    <row r="94" spans="1:34" x14ac:dyDescent="0.25">
      <c r="A94" s="103">
        <v>41120</v>
      </c>
      <c r="B94" s="95" t="s">
        <v>41</v>
      </c>
      <c r="C94" s="95" t="s">
        <v>66</v>
      </c>
      <c r="D94" s="95" t="s">
        <v>66</v>
      </c>
      <c r="E94" s="104" t="s">
        <v>109</v>
      </c>
      <c r="G94" s="103">
        <v>41163</v>
      </c>
      <c r="H94" s="95">
        <v>0</v>
      </c>
      <c r="I94" s="150">
        <v>0</v>
      </c>
      <c r="J94" s="95">
        <v>0</v>
      </c>
      <c r="K94" s="150">
        <v>0</v>
      </c>
      <c r="L94" s="95">
        <v>0</v>
      </c>
      <c r="M94" s="150">
        <v>0</v>
      </c>
      <c r="N94" s="95">
        <v>0</v>
      </c>
      <c r="O94" s="150">
        <v>0</v>
      </c>
      <c r="P94" s="95">
        <v>0</v>
      </c>
      <c r="Q94" s="150">
        <v>0</v>
      </c>
      <c r="R94" s="95">
        <v>0</v>
      </c>
      <c r="S94" s="150">
        <v>0</v>
      </c>
      <c r="T94" s="151">
        <f t="shared" si="24"/>
        <v>0</v>
      </c>
      <c r="U94" s="150">
        <f t="shared" si="24"/>
        <v>0</v>
      </c>
      <c r="V94" s="95" t="s">
        <v>104</v>
      </c>
      <c r="AD94" s="95" t="s">
        <v>69</v>
      </c>
      <c r="AE94" s="102"/>
      <c r="AF94" s="102"/>
      <c r="AG94" s="102"/>
      <c r="AH94" s="102"/>
    </row>
    <row r="95" spans="1:34" x14ac:dyDescent="0.25">
      <c r="A95" s="103">
        <v>41120</v>
      </c>
      <c r="B95" s="95" t="s">
        <v>41</v>
      </c>
      <c r="C95" s="95" t="s">
        <v>66</v>
      </c>
      <c r="D95" s="95" t="s">
        <v>66</v>
      </c>
      <c r="G95" s="106" t="s">
        <v>179</v>
      </c>
      <c r="H95" s="96">
        <f>SUM(H4:H94)</f>
        <v>26</v>
      </c>
      <c r="I95" s="153">
        <f>H95/(H95+J95+L95+N95+P95+R95)</f>
        <v>0.143646408839779</v>
      </c>
      <c r="J95" s="96">
        <f>SUM(J4:J94)</f>
        <v>107</v>
      </c>
      <c r="K95" s="153">
        <f>J95/(J95+L95+N95+P95+R95+H95)</f>
        <v>0.59116022099447518</v>
      </c>
      <c r="L95" s="96">
        <f>SUM(L4:L94)</f>
        <v>26</v>
      </c>
      <c r="M95" s="153">
        <f>L95/(L95+N95+P95+R95+J95+H95)</f>
        <v>0.143646408839779</v>
      </c>
      <c r="N95" s="96">
        <f>SUM(N4:N94)</f>
        <v>6</v>
      </c>
      <c r="O95" s="153">
        <f>N95/(N95+P95+R95+L95+J95+H95)</f>
        <v>3.3149171270718231E-2</v>
      </c>
      <c r="P95" s="96">
        <f>SUM(P4:P94)</f>
        <v>11</v>
      </c>
      <c r="Q95" s="153">
        <f>P95/(P95+R95+J95+N95+L95+H95)</f>
        <v>6.0773480662983423E-2</v>
      </c>
      <c r="R95" s="96">
        <f>SUM(R4:R94)</f>
        <v>5</v>
      </c>
      <c r="S95" s="153">
        <f>R95/(R95+J95+H95+P95+N95+L95)</f>
        <v>2.7624309392265192E-2</v>
      </c>
      <c r="T95" s="96">
        <f>SUM(T4:T94)</f>
        <v>181</v>
      </c>
      <c r="U95" s="96">
        <f>SUM(U4:U94)</f>
        <v>40</v>
      </c>
      <c r="V95" s="150">
        <f>SUM(I95+K95+M95+O95+Q95+S95)</f>
        <v>1</v>
      </c>
      <c r="AD95" s="95" t="s">
        <v>69</v>
      </c>
      <c r="AE95" s="102"/>
      <c r="AF95" s="102"/>
      <c r="AG95" s="102"/>
      <c r="AH95" s="102"/>
    </row>
    <row r="96" spans="1:34" x14ac:dyDescent="0.25">
      <c r="A96" s="103">
        <v>41120</v>
      </c>
      <c r="B96" s="95" t="s">
        <v>41</v>
      </c>
      <c r="C96" s="95" t="s">
        <v>66</v>
      </c>
      <c r="D96" s="95" t="s">
        <v>66</v>
      </c>
      <c r="AD96" s="95" t="s">
        <v>69</v>
      </c>
      <c r="AE96" s="102"/>
      <c r="AF96" s="102"/>
      <c r="AG96" s="102"/>
      <c r="AH96" s="102"/>
    </row>
    <row r="97" spans="1:34" x14ac:dyDescent="0.25">
      <c r="A97" s="103">
        <v>41120</v>
      </c>
      <c r="B97" s="95" t="s">
        <v>41</v>
      </c>
      <c r="C97" s="95" t="s">
        <v>66</v>
      </c>
      <c r="D97" s="95" t="s">
        <v>66</v>
      </c>
      <c r="AD97" s="95" t="s">
        <v>84</v>
      </c>
      <c r="AE97" s="102"/>
      <c r="AF97" s="102"/>
      <c r="AG97" s="102"/>
      <c r="AH97" s="102"/>
    </row>
    <row r="98" spans="1:34" x14ac:dyDescent="0.25">
      <c r="A98" s="103">
        <v>41120</v>
      </c>
      <c r="B98" s="95" t="s">
        <v>41</v>
      </c>
      <c r="C98" s="95" t="s">
        <v>66</v>
      </c>
      <c r="D98" s="95" t="s">
        <v>66</v>
      </c>
      <c r="E98" s="104" t="s">
        <v>227</v>
      </c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D98" s="95" t="s">
        <v>111</v>
      </c>
      <c r="AE98" s="102"/>
      <c r="AF98" s="102"/>
      <c r="AG98" s="102"/>
      <c r="AH98" s="102"/>
    </row>
    <row r="99" spans="1:34" x14ac:dyDescent="0.25">
      <c r="A99" s="103">
        <v>41120</v>
      </c>
      <c r="B99" s="95" t="s">
        <v>41</v>
      </c>
      <c r="C99" s="95" t="s">
        <v>66</v>
      </c>
      <c r="D99" s="95" t="s">
        <v>66</v>
      </c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D99" s="95" t="s">
        <v>111</v>
      </c>
      <c r="AE99" s="102"/>
      <c r="AF99" s="102"/>
      <c r="AG99" s="102"/>
      <c r="AH99" s="102"/>
    </row>
    <row r="100" spans="1:34" x14ac:dyDescent="0.25">
      <c r="A100" s="103">
        <v>41120</v>
      </c>
      <c r="B100" s="95" t="s">
        <v>41</v>
      </c>
      <c r="C100" s="95" t="s">
        <v>66</v>
      </c>
      <c r="D100" s="95" t="s">
        <v>66</v>
      </c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D100" s="95" t="s">
        <v>111</v>
      </c>
      <c r="AE100" s="102"/>
      <c r="AF100" s="102"/>
      <c r="AG100" s="102"/>
      <c r="AH100" s="102"/>
    </row>
    <row r="101" spans="1:34" x14ac:dyDescent="0.25">
      <c r="A101" s="103">
        <v>41120</v>
      </c>
      <c r="B101" s="95" t="s">
        <v>41</v>
      </c>
      <c r="C101" s="95" t="s">
        <v>66</v>
      </c>
      <c r="D101" s="95" t="s">
        <v>66</v>
      </c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D101" s="95" t="s">
        <v>111</v>
      </c>
      <c r="AE101" s="102"/>
      <c r="AF101" s="102"/>
      <c r="AG101" s="102"/>
      <c r="AH101" s="102"/>
    </row>
    <row r="102" spans="1:34" x14ac:dyDescent="0.25">
      <c r="A102" s="103">
        <v>41120</v>
      </c>
      <c r="B102" s="95" t="s">
        <v>41</v>
      </c>
      <c r="C102" s="95" t="s">
        <v>66</v>
      </c>
      <c r="D102" s="95" t="s">
        <v>66</v>
      </c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D102" s="95" t="s">
        <v>111</v>
      </c>
      <c r="AE102" s="102"/>
      <c r="AF102" s="102"/>
      <c r="AG102" s="102"/>
      <c r="AH102" s="102"/>
    </row>
    <row r="103" spans="1:34" x14ac:dyDescent="0.25">
      <c r="A103" s="103">
        <v>41120</v>
      </c>
      <c r="B103" s="95" t="s">
        <v>41</v>
      </c>
      <c r="C103" s="95" t="s">
        <v>66</v>
      </c>
      <c r="D103" s="95" t="s">
        <v>66</v>
      </c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D103" s="95" t="s">
        <v>111</v>
      </c>
      <c r="AE103" s="102"/>
      <c r="AF103" s="102"/>
      <c r="AG103" s="102"/>
      <c r="AH103" s="102"/>
    </row>
    <row r="104" spans="1:34" x14ac:dyDescent="0.25">
      <c r="A104" s="103">
        <v>41120</v>
      </c>
      <c r="B104" s="95" t="s">
        <v>41</v>
      </c>
      <c r="C104" s="95" t="s">
        <v>66</v>
      </c>
      <c r="D104" s="95" t="s">
        <v>66</v>
      </c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D104" s="95" t="s">
        <v>111</v>
      </c>
      <c r="AE104" s="102"/>
      <c r="AF104" s="102"/>
      <c r="AG104" s="102"/>
      <c r="AH104" s="102"/>
    </row>
    <row r="105" spans="1:34" x14ac:dyDescent="0.25">
      <c r="A105" s="103">
        <v>41120</v>
      </c>
      <c r="B105" s="95" t="s">
        <v>41</v>
      </c>
      <c r="C105" s="95" t="s">
        <v>66</v>
      </c>
      <c r="D105" s="95" t="s">
        <v>66</v>
      </c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D105" s="95" t="s">
        <v>111</v>
      </c>
      <c r="AE105" s="102"/>
      <c r="AF105" s="102"/>
      <c r="AG105" s="102"/>
      <c r="AH105" s="102"/>
    </row>
    <row r="106" spans="1:34" x14ac:dyDescent="0.25">
      <c r="A106" s="103">
        <v>41120</v>
      </c>
      <c r="B106" s="95" t="s">
        <v>41</v>
      </c>
      <c r="C106" s="95" t="s">
        <v>66</v>
      </c>
      <c r="D106" s="95" t="s">
        <v>66</v>
      </c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D106" s="95" t="s">
        <v>111</v>
      </c>
      <c r="AE106" s="102"/>
      <c r="AF106" s="102"/>
      <c r="AG106" s="102"/>
      <c r="AH106" s="102"/>
    </row>
    <row r="107" spans="1:34" x14ac:dyDescent="0.25">
      <c r="A107" s="103">
        <v>41120</v>
      </c>
      <c r="B107" s="95" t="s">
        <v>41</v>
      </c>
      <c r="C107" s="95" t="s">
        <v>66</v>
      </c>
      <c r="D107" s="95" t="s">
        <v>66</v>
      </c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D107" s="95" t="s">
        <v>111</v>
      </c>
      <c r="AE107" s="102"/>
      <c r="AF107" s="102"/>
      <c r="AG107" s="102"/>
      <c r="AH107" s="102"/>
    </row>
    <row r="108" spans="1:34" x14ac:dyDescent="0.25">
      <c r="A108" s="103">
        <v>41120</v>
      </c>
      <c r="B108" s="95" t="s">
        <v>41</v>
      </c>
      <c r="C108" s="95" t="s">
        <v>66</v>
      </c>
      <c r="D108" s="95" t="s">
        <v>66</v>
      </c>
      <c r="E108" s="104">
        <f>COUNT(A94:A108)</f>
        <v>15</v>
      </c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E108" s="102"/>
      <c r="AF108" s="102"/>
      <c r="AG108" s="102"/>
      <c r="AH108" s="102"/>
    </row>
    <row r="109" spans="1:34" x14ac:dyDescent="0.25">
      <c r="A109" s="103">
        <v>41121</v>
      </c>
      <c r="B109" s="95" t="s">
        <v>41</v>
      </c>
      <c r="C109" s="95" t="s">
        <v>66</v>
      </c>
      <c r="D109" s="95" t="s">
        <v>66</v>
      </c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E109" s="102"/>
      <c r="AF109" s="102"/>
      <c r="AG109" s="102"/>
      <c r="AH109" s="102"/>
    </row>
    <row r="110" spans="1:34" x14ac:dyDescent="0.25">
      <c r="A110" s="103">
        <v>41121</v>
      </c>
      <c r="B110" s="95" t="s">
        <v>41</v>
      </c>
      <c r="C110" s="95" t="s">
        <v>66</v>
      </c>
      <c r="D110" s="95" t="s">
        <v>66</v>
      </c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E110" s="102"/>
      <c r="AF110" s="102"/>
      <c r="AG110" s="102"/>
      <c r="AH110" s="102"/>
    </row>
    <row r="111" spans="1:34" x14ac:dyDescent="0.25">
      <c r="A111" s="103">
        <v>41121</v>
      </c>
      <c r="B111" s="95" t="s">
        <v>41</v>
      </c>
      <c r="C111" s="95" t="s">
        <v>66</v>
      </c>
      <c r="D111" s="95" t="s">
        <v>66</v>
      </c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E111" s="102"/>
      <c r="AF111" s="102"/>
      <c r="AG111" s="102"/>
      <c r="AH111" s="102"/>
    </row>
    <row r="112" spans="1:34" x14ac:dyDescent="0.25">
      <c r="A112" s="103">
        <v>41121</v>
      </c>
      <c r="B112" s="95" t="s">
        <v>41</v>
      </c>
      <c r="C112" s="95" t="s">
        <v>66</v>
      </c>
      <c r="D112" s="95" t="s">
        <v>66</v>
      </c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E112" s="102"/>
      <c r="AF112" s="102"/>
      <c r="AG112" s="102"/>
      <c r="AH112" s="102"/>
    </row>
    <row r="113" spans="1:34" x14ac:dyDescent="0.25">
      <c r="A113" s="103">
        <v>41121</v>
      </c>
      <c r="B113" s="95" t="s">
        <v>41</v>
      </c>
      <c r="C113" s="95" t="s">
        <v>66</v>
      </c>
      <c r="D113" s="95" t="s">
        <v>66</v>
      </c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E113" s="102"/>
      <c r="AF113" s="102"/>
      <c r="AG113" s="102"/>
      <c r="AH113" s="102"/>
    </row>
    <row r="114" spans="1:34" x14ac:dyDescent="0.25">
      <c r="A114" s="103">
        <v>41121</v>
      </c>
      <c r="B114" s="95" t="s">
        <v>41</v>
      </c>
      <c r="C114" s="95" t="s">
        <v>66</v>
      </c>
      <c r="D114" s="95" t="s">
        <v>66</v>
      </c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E114" s="102"/>
      <c r="AF114" s="102"/>
      <c r="AG114" s="102"/>
      <c r="AH114" s="102"/>
    </row>
    <row r="115" spans="1:34" x14ac:dyDescent="0.25">
      <c r="A115" s="103">
        <v>41121</v>
      </c>
      <c r="B115" s="95" t="s">
        <v>41</v>
      </c>
      <c r="C115" s="95" t="s">
        <v>66</v>
      </c>
      <c r="D115" s="95" t="s">
        <v>66</v>
      </c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E115" s="102"/>
      <c r="AF115" s="102"/>
      <c r="AG115" s="102"/>
      <c r="AH115" s="102"/>
    </row>
    <row r="116" spans="1:34" x14ac:dyDescent="0.25">
      <c r="A116" s="103">
        <v>41121</v>
      </c>
      <c r="B116" s="95" t="s">
        <v>41</v>
      </c>
      <c r="C116" s="95" t="s">
        <v>66</v>
      </c>
      <c r="D116" s="95" t="s">
        <v>66</v>
      </c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E116" s="102"/>
      <c r="AF116" s="102"/>
      <c r="AG116" s="102"/>
      <c r="AH116" s="102"/>
    </row>
    <row r="117" spans="1:34" x14ac:dyDescent="0.25">
      <c r="A117" s="103">
        <v>41121</v>
      </c>
      <c r="B117" s="95" t="s">
        <v>42</v>
      </c>
      <c r="C117" s="95" t="s">
        <v>66</v>
      </c>
      <c r="D117" s="95" t="s">
        <v>66</v>
      </c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E117" s="102"/>
      <c r="AF117" s="102"/>
      <c r="AG117" s="102"/>
      <c r="AH117" s="102"/>
    </row>
    <row r="118" spans="1:34" x14ac:dyDescent="0.25">
      <c r="A118" s="103">
        <v>41121</v>
      </c>
      <c r="B118" s="95" t="s">
        <v>42</v>
      </c>
      <c r="C118" s="95" t="s">
        <v>66</v>
      </c>
      <c r="D118" s="95" t="s">
        <v>66</v>
      </c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E118" s="102"/>
      <c r="AF118" s="102"/>
      <c r="AG118" s="102"/>
      <c r="AH118" s="102"/>
    </row>
    <row r="119" spans="1:34" x14ac:dyDescent="0.25">
      <c r="A119" s="103">
        <v>41121</v>
      </c>
      <c r="B119" s="95" t="s">
        <v>42</v>
      </c>
      <c r="C119" s="95" t="s">
        <v>66</v>
      </c>
      <c r="D119" s="95" t="s">
        <v>66</v>
      </c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E119" s="102"/>
      <c r="AF119" s="102"/>
      <c r="AG119" s="102"/>
      <c r="AH119" s="102"/>
    </row>
    <row r="120" spans="1:34" x14ac:dyDescent="0.25">
      <c r="A120" s="103">
        <v>41121</v>
      </c>
      <c r="B120" s="95" t="s">
        <v>42</v>
      </c>
      <c r="C120" s="95" t="s">
        <v>66</v>
      </c>
      <c r="D120" s="95" t="s">
        <v>66</v>
      </c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E120" s="102"/>
      <c r="AF120" s="102"/>
      <c r="AG120" s="102"/>
      <c r="AH120" s="102"/>
    </row>
    <row r="121" spans="1:34" x14ac:dyDescent="0.25">
      <c r="A121" s="103">
        <v>41121</v>
      </c>
      <c r="B121" s="95" t="s">
        <v>42</v>
      </c>
      <c r="C121" s="95" t="s">
        <v>66</v>
      </c>
      <c r="D121" s="95" t="s">
        <v>66</v>
      </c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E121" s="102"/>
      <c r="AF121" s="102"/>
      <c r="AG121" s="102"/>
      <c r="AH121" s="102"/>
    </row>
    <row r="122" spans="1:34" x14ac:dyDescent="0.25">
      <c r="A122" s="103">
        <v>41121</v>
      </c>
      <c r="B122" s="95" t="s">
        <v>42</v>
      </c>
      <c r="C122" s="95" t="s">
        <v>66</v>
      </c>
      <c r="D122" s="95" t="s">
        <v>66</v>
      </c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E122" s="102"/>
      <c r="AF122" s="102"/>
      <c r="AG122" s="102"/>
      <c r="AH122" s="102"/>
    </row>
    <row r="123" spans="1:34" x14ac:dyDescent="0.25">
      <c r="A123" s="103">
        <v>41121</v>
      </c>
      <c r="B123" s="95" t="s">
        <v>42</v>
      </c>
      <c r="C123" s="95" t="s">
        <v>66</v>
      </c>
      <c r="D123" s="95" t="s">
        <v>66</v>
      </c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E123" s="102"/>
      <c r="AF123" s="102"/>
      <c r="AG123" s="102"/>
      <c r="AH123" s="102"/>
    </row>
    <row r="124" spans="1:34" x14ac:dyDescent="0.25">
      <c r="A124" s="103">
        <v>41121</v>
      </c>
      <c r="B124" s="95" t="s">
        <v>78</v>
      </c>
      <c r="C124" s="95" t="s">
        <v>66</v>
      </c>
      <c r="D124" s="95" t="s">
        <v>70</v>
      </c>
      <c r="E124" s="104" t="s">
        <v>232</v>
      </c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E124" s="102"/>
      <c r="AF124" s="102"/>
      <c r="AG124" s="102"/>
      <c r="AH124" s="102"/>
    </row>
    <row r="125" spans="1:34" x14ac:dyDescent="0.25">
      <c r="A125" s="103">
        <v>41123</v>
      </c>
      <c r="B125" s="95" t="s">
        <v>41</v>
      </c>
      <c r="C125" s="95" t="s">
        <v>66</v>
      </c>
      <c r="D125" s="95" t="s">
        <v>66</v>
      </c>
      <c r="E125" s="104" t="s">
        <v>230</v>
      </c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D125" s="95" t="s">
        <v>111</v>
      </c>
      <c r="AE125" s="102"/>
      <c r="AF125" s="102"/>
      <c r="AG125" s="102"/>
      <c r="AH125" s="102"/>
    </row>
    <row r="126" spans="1:34" x14ac:dyDescent="0.25">
      <c r="A126" s="103">
        <v>41124</v>
      </c>
      <c r="B126" s="95" t="s">
        <v>42</v>
      </c>
      <c r="C126" s="95" t="s">
        <v>70</v>
      </c>
      <c r="D126" s="95" t="s">
        <v>70</v>
      </c>
      <c r="E126" s="104" t="s">
        <v>103</v>
      </c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D126" s="95" t="s">
        <v>111</v>
      </c>
      <c r="AE126" s="102"/>
      <c r="AF126" s="102"/>
      <c r="AG126" s="102"/>
      <c r="AH126" s="102"/>
    </row>
    <row r="127" spans="1:34" x14ac:dyDescent="0.25">
      <c r="A127" s="103">
        <v>41124</v>
      </c>
      <c r="B127" s="95" t="s">
        <v>41</v>
      </c>
      <c r="C127" s="95" t="s">
        <v>70</v>
      </c>
      <c r="D127" s="95" t="s">
        <v>70</v>
      </c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D127" s="95" t="s">
        <v>111</v>
      </c>
      <c r="AE127" s="102"/>
      <c r="AF127" s="102"/>
      <c r="AG127" s="102"/>
      <c r="AH127" s="102"/>
    </row>
    <row r="128" spans="1:34" x14ac:dyDescent="0.25">
      <c r="A128" s="103">
        <v>41124</v>
      </c>
      <c r="B128" s="95" t="s">
        <v>41</v>
      </c>
      <c r="C128" s="95" t="s">
        <v>70</v>
      </c>
      <c r="D128" s="95" t="s">
        <v>70</v>
      </c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D128" s="95" t="s">
        <v>69</v>
      </c>
      <c r="AE128" s="102"/>
      <c r="AF128" s="102"/>
      <c r="AG128" s="102"/>
      <c r="AH128" s="102"/>
    </row>
    <row r="129" spans="1:49" x14ac:dyDescent="0.25">
      <c r="A129" s="103">
        <v>41124</v>
      </c>
      <c r="B129" s="95" t="s">
        <v>41</v>
      </c>
      <c r="C129" s="95" t="s">
        <v>70</v>
      </c>
      <c r="D129" s="95" t="s">
        <v>70</v>
      </c>
      <c r="E129" s="104" t="s">
        <v>231</v>
      </c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D129" s="95" t="s">
        <v>111</v>
      </c>
      <c r="AE129" s="102"/>
      <c r="AF129" s="102"/>
      <c r="AG129" s="102"/>
      <c r="AH129" s="102"/>
    </row>
    <row r="130" spans="1:49" x14ac:dyDescent="0.25">
      <c r="A130" s="103">
        <v>41124</v>
      </c>
      <c r="B130" s="95" t="s">
        <v>42</v>
      </c>
      <c r="C130" s="95" t="s">
        <v>70</v>
      </c>
      <c r="D130" s="95" t="s">
        <v>70</v>
      </c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D130" s="95" t="s">
        <v>111</v>
      </c>
      <c r="AE130" s="102"/>
      <c r="AF130" s="102"/>
      <c r="AG130" s="102"/>
      <c r="AH130" s="102"/>
    </row>
    <row r="131" spans="1:49" x14ac:dyDescent="0.25">
      <c r="A131" s="103">
        <v>41125</v>
      </c>
      <c r="B131" s="95" t="s">
        <v>42</v>
      </c>
      <c r="C131" s="95" t="s">
        <v>66</v>
      </c>
      <c r="D131" s="95" t="s">
        <v>70</v>
      </c>
      <c r="E131" s="104" t="s">
        <v>101</v>
      </c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D131" s="95" t="s">
        <v>111</v>
      </c>
      <c r="AE131" s="102"/>
      <c r="AF131" s="102"/>
      <c r="AG131" s="102"/>
      <c r="AH131" s="102"/>
    </row>
    <row r="132" spans="1:49" x14ac:dyDescent="0.25">
      <c r="A132" s="103">
        <v>41126</v>
      </c>
      <c r="B132" s="95" t="s">
        <v>42</v>
      </c>
      <c r="C132" s="95" t="s">
        <v>70</v>
      </c>
      <c r="D132" s="95" t="s">
        <v>70</v>
      </c>
      <c r="E132" s="104" t="s">
        <v>100</v>
      </c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D132" s="95" t="s">
        <v>111</v>
      </c>
      <c r="AE132" s="102"/>
      <c r="AF132" s="102"/>
      <c r="AG132" s="102"/>
      <c r="AH132" s="102"/>
    </row>
    <row r="133" spans="1:49" x14ac:dyDescent="0.25">
      <c r="A133" s="103">
        <v>41126</v>
      </c>
      <c r="B133" s="95" t="s">
        <v>42</v>
      </c>
      <c r="C133" s="95" t="s">
        <v>70</v>
      </c>
      <c r="D133" s="95" t="s">
        <v>70</v>
      </c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D133" s="95" t="s">
        <v>111</v>
      </c>
      <c r="AE133" s="102"/>
      <c r="AF133" s="102"/>
      <c r="AG133" s="102"/>
      <c r="AH133" s="102"/>
    </row>
    <row r="134" spans="1:49" x14ac:dyDescent="0.25">
      <c r="A134" s="103">
        <v>41126</v>
      </c>
      <c r="B134" s="95" t="s">
        <v>42</v>
      </c>
      <c r="C134" s="95" t="s">
        <v>70</v>
      </c>
      <c r="D134" s="95" t="s">
        <v>70</v>
      </c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D134" s="95" t="s">
        <v>111</v>
      </c>
      <c r="AE134" s="102"/>
      <c r="AF134" s="102"/>
      <c r="AG134" s="102"/>
      <c r="AH134" s="102"/>
    </row>
    <row r="135" spans="1:49" x14ac:dyDescent="0.25">
      <c r="A135" s="103">
        <v>41126</v>
      </c>
      <c r="B135" s="95" t="s">
        <v>42</v>
      </c>
      <c r="C135" s="95" t="s">
        <v>70</v>
      </c>
      <c r="D135" s="95" t="s">
        <v>70</v>
      </c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D135" s="95" t="s">
        <v>111</v>
      </c>
      <c r="AE135" s="102"/>
      <c r="AF135" s="102"/>
      <c r="AG135" s="102"/>
      <c r="AH135" s="102"/>
    </row>
    <row r="136" spans="1:49" x14ac:dyDescent="0.25">
      <c r="A136" s="103">
        <v>41126</v>
      </c>
      <c r="B136" s="95" t="s">
        <v>42</v>
      </c>
      <c r="C136" s="95" t="s">
        <v>70</v>
      </c>
      <c r="D136" s="95" t="s">
        <v>70</v>
      </c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D136" s="95" t="s">
        <v>69</v>
      </c>
      <c r="AE136" s="102"/>
      <c r="AF136" s="102"/>
      <c r="AG136" s="102"/>
      <c r="AH136" s="102"/>
    </row>
    <row r="137" spans="1:49" x14ac:dyDescent="0.25">
      <c r="A137" s="103">
        <v>41126</v>
      </c>
      <c r="B137" s="95" t="s">
        <v>42</v>
      </c>
      <c r="C137" s="95" t="s">
        <v>70</v>
      </c>
      <c r="D137" s="95" t="s">
        <v>70</v>
      </c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D137" s="95" t="s">
        <v>69</v>
      </c>
      <c r="AE137" s="102"/>
      <c r="AF137" s="102"/>
      <c r="AG137" s="102"/>
      <c r="AH137" s="102"/>
    </row>
    <row r="138" spans="1:49" x14ac:dyDescent="0.25">
      <c r="A138" s="103">
        <v>41126</v>
      </c>
      <c r="B138" s="95" t="s">
        <v>41</v>
      </c>
      <c r="C138" s="95" t="s">
        <v>66</v>
      </c>
      <c r="D138" s="95" t="s">
        <v>70</v>
      </c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D138" s="95" t="s">
        <v>110</v>
      </c>
      <c r="AE138" s="102"/>
      <c r="AF138" s="102"/>
      <c r="AG138" s="102"/>
      <c r="AH138" s="102"/>
    </row>
    <row r="139" spans="1:49" x14ac:dyDescent="0.25">
      <c r="A139" s="103">
        <v>41126</v>
      </c>
      <c r="B139" s="95" t="s">
        <v>41</v>
      </c>
      <c r="C139" s="95" t="s">
        <v>66</v>
      </c>
      <c r="D139" s="95" t="s">
        <v>70</v>
      </c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D139" s="95" t="s">
        <v>110</v>
      </c>
      <c r="AE139" s="102"/>
      <c r="AF139" s="102"/>
      <c r="AG139" s="102"/>
      <c r="AH139" s="102"/>
    </row>
    <row r="140" spans="1:49" x14ac:dyDescent="0.25">
      <c r="A140" s="103">
        <v>41126</v>
      </c>
      <c r="B140" s="95" t="s">
        <v>41</v>
      </c>
      <c r="C140" s="95" t="s">
        <v>66</v>
      </c>
      <c r="D140" s="95" t="s">
        <v>66</v>
      </c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D140" s="95" t="s">
        <v>110</v>
      </c>
      <c r="AE140" s="102"/>
      <c r="AF140" s="102"/>
      <c r="AG140" s="102"/>
      <c r="AH140" s="102"/>
    </row>
    <row r="141" spans="1:49" x14ac:dyDescent="0.25">
      <c r="A141" s="103">
        <v>41126</v>
      </c>
      <c r="B141" s="95" t="s">
        <v>41</v>
      </c>
      <c r="C141" s="95" t="s">
        <v>66</v>
      </c>
      <c r="D141" s="95" t="s">
        <v>66</v>
      </c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D141" s="95" t="s">
        <v>110</v>
      </c>
      <c r="AE141" s="102"/>
      <c r="AF141" s="102"/>
      <c r="AG141" s="102"/>
      <c r="AH141" s="102"/>
    </row>
    <row r="142" spans="1:49" x14ac:dyDescent="0.25">
      <c r="A142" s="103">
        <v>41126</v>
      </c>
      <c r="B142" s="95" t="s">
        <v>78</v>
      </c>
      <c r="C142" s="95" t="s">
        <v>66</v>
      </c>
      <c r="D142" s="95" t="s">
        <v>66</v>
      </c>
      <c r="E142" s="104" t="s">
        <v>99</v>
      </c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D142" s="95" t="s">
        <v>110</v>
      </c>
    </row>
    <row r="143" spans="1:49" s="95" customFormat="1" x14ac:dyDescent="0.25">
      <c r="A143" s="103">
        <v>41128</v>
      </c>
      <c r="B143" s="95" t="s">
        <v>42</v>
      </c>
      <c r="C143" s="95" t="s">
        <v>70</v>
      </c>
      <c r="D143" s="95" t="s">
        <v>70</v>
      </c>
      <c r="E143" s="104"/>
      <c r="F143" s="105"/>
      <c r="AC143" s="102"/>
      <c r="AD143" s="95" t="s">
        <v>69</v>
      </c>
      <c r="AF143" s="145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</row>
    <row r="144" spans="1:49" s="95" customFormat="1" x14ac:dyDescent="0.25">
      <c r="A144" s="103">
        <v>41128</v>
      </c>
      <c r="B144" s="95" t="s">
        <v>42</v>
      </c>
      <c r="C144" s="95" t="s">
        <v>70</v>
      </c>
      <c r="D144" s="95" t="s">
        <v>70</v>
      </c>
      <c r="E144" s="104"/>
      <c r="F144" s="105"/>
      <c r="AC144" s="102"/>
      <c r="AD144" s="95" t="s">
        <v>69</v>
      </c>
      <c r="AF144" s="145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</row>
    <row r="145" spans="1:49" s="95" customFormat="1" x14ac:dyDescent="0.25">
      <c r="A145" s="103">
        <v>41128</v>
      </c>
      <c r="B145" s="95" t="s">
        <v>41</v>
      </c>
      <c r="C145" s="95" t="s">
        <v>70</v>
      </c>
      <c r="D145" s="95" t="s">
        <v>70</v>
      </c>
      <c r="E145" s="104"/>
      <c r="F145" s="105"/>
      <c r="AC145" s="102"/>
      <c r="AD145" s="95" t="s">
        <v>110</v>
      </c>
      <c r="AF145" s="145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</row>
    <row r="146" spans="1:49" s="95" customFormat="1" x14ac:dyDescent="0.25">
      <c r="A146" s="103">
        <v>41128</v>
      </c>
      <c r="B146" s="95" t="s">
        <v>78</v>
      </c>
      <c r="C146" s="95" t="s">
        <v>70</v>
      </c>
      <c r="D146" s="95" t="s">
        <v>70</v>
      </c>
      <c r="E146" s="104"/>
      <c r="F146" s="105"/>
      <c r="AC146" s="102"/>
      <c r="AD146" s="95" t="s">
        <v>69</v>
      </c>
      <c r="AF146" s="145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</row>
    <row r="147" spans="1:49" s="95" customFormat="1" x14ac:dyDescent="0.25">
      <c r="A147" s="103">
        <v>41128</v>
      </c>
      <c r="B147" s="95" t="s">
        <v>131</v>
      </c>
      <c r="C147" s="95" t="s">
        <v>70</v>
      </c>
      <c r="D147" s="95" t="s">
        <v>70</v>
      </c>
      <c r="E147" s="104" t="s">
        <v>263</v>
      </c>
      <c r="F147" s="105"/>
      <c r="AC147" s="102"/>
      <c r="AD147" s="95" t="s">
        <v>84</v>
      </c>
      <c r="AF147" s="145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</row>
    <row r="148" spans="1:49" s="95" customFormat="1" x14ac:dyDescent="0.25">
      <c r="A148" s="103">
        <v>41129</v>
      </c>
      <c r="B148" s="95" t="s">
        <v>64</v>
      </c>
      <c r="C148" s="95" t="s">
        <v>64</v>
      </c>
      <c r="D148" s="95" t="s">
        <v>64</v>
      </c>
      <c r="E148" s="104"/>
      <c r="F148" s="105"/>
      <c r="AC148" s="102"/>
      <c r="AD148" s="95" t="s">
        <v>69</v>
      </c>
      <c r="AF148" s="145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</row>
    <row r="149" spans="1:49" s="95" customFormat="1" x14ac:dyDescent="0.25">
      <c r="A149" s="103">
        <v>41130</v>
      </c>
      <c r="B149" s="95" t="s">
        <v>42</v>
      </c>
      <c r="C149" s="95" t="s">
        <v>66</v>
      </c>
      <c r="D149" s="95" t="s">
        <v>66</v>
      </c>
      <c r="E149" s="104" t="s">
        <v>233</v>
      </c>
      <c r="F149" s="105"/>
      <c r="AC149" s="152" t="s">
        <v>108</v>
      </c>
      <c r="AF149" s="145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</row>
    <row r="150" spans="1:49" s="95" customFormat="1" x14ac:dyDescent="0.25">
      <c r="A150" s="103">
        <v>41131</v>
      </c>
      <c r="B150" s="95" t="s">
        <v>64</v>
      </c>
      <c r="C150" s="95" t="s">
        <v>64</v>
      </c>
      <c r="D150" s="95" t="s">
        <v>64</v>
      </c>
      <c r="E150" s="104"/>
      <c r="F150" s="107"/>
      <c r="AC150" s="152" t="s">
        <v>107</v>
      </c>
      <c r="AF150" s="145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</row>
    <row r="151" spans="1:49" s="95" customFormat="1" x14ac:dyDescent="0.25">
      <c r="A151" s="103">
        <v>41132</v>
      </c>
      <c r="B151" s="95" t="s">
        <v>42</v>
      </c>
      <c r="C151" s="95" t="s">
        <v>66</v>
      </c>
      <c r="D151" s="95" t="s">
        <v>66</v>
      </c>
      <c r="E151" s="104"/>
      <c r="F151" s="105"/>
      <c r="AC151" s="152" t="s">
        <v>106</v>
      </c>
      <c r="AF151" s="145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</row>
    <row r="152" spans="1:49" s="95" customFormat="1" x14ac:dyDescent="0.25">
      <c r="A152" s="103">
        <v>41132</v>
      </c>
      <c r="B152" s="95" t="s">
        <v>42</v>
      </c>
      <c r="C152" s="95" t="s">
        <v>70</v>
      </c>
      <c r="D152" s="95" t="s">
        <v>70</v>
      </c>
      <c r="E152" s="104"/>
      <c r="F152" s="105"/>
      <c r="AC152" s="152" t="s">
        <v>105</v>
      </c>
      <c r="AF152" s="145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</row>
    <row r="153" spans="1:49" s="95" customFormat="1" x14ac:dyDescent="0.25">
      <c r="A153" s="103">
        <v>41133</v>
      </c>
      <c r="B153" s="95" t="s">
        <v>64</v>
      </c>
      <c r="C153" s="95" t="s">
        <v>64</v>
      </c>
      <c r="D153" s="95" t="s">
        <v>64</v>
      </c>
      <c r="E153" s="104"/>
      <c r="F153" s="105"/>
      <c r="AC153" s="152"/>
      <c r="AF153" s="145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</row>
    <row r="154" spans="1:49" s="95" customFormat="1" x14ac:dyDescent="0.25">
      <c r="A154" s="103">
        <v>41134</v>
      </c>
      <c r="B154" s="95" t="s">
        <v>64</v>
      </c>
      <c r="C154" s="95" t="s">
        <v>64</v>
      </c>
      <c r="D154" s="95" t="s">
        <v>64</v>
      </c>
      <c r="E154" s="104"/>
      <c r="F154" s="105"/>
      <c r="AC154" s="152"/>
      <c r="AF154" s="145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</row>
    <row r="155" spans="1:49" s="95" customFormat="1" x14ac:dyDescent="0.25">
      <c r="A155" s="103">
        <v>41135</v>
      </c>
      <c r="B155" s="95" t="s">
        <v>78</v>
      </c>
      <c r="C155" s="95" t="s">
        <v>70</v>
      </c>
      <c r="D155" s="95" t="s">
        <v>70</v>
      </c>
      <c r="E155" s="104"/>
      <c r="F155" s="105"/>
      <c r="AC155" s="152"/>
      <c r="AF155" s="145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</row>
    <row r="156" spans="1:49" s="95" customFormat="1" x14ac:dyDescent="0.25">
      <c r="A156" s="103">
        <v>41135</v>
      </c>
      <c r="B156" s="95" t="s">
        <v>42</v>
      </c>
      <c r="C156" s="95" t="s">
        <v>70</v>
      </c>
      <c r="D156" s="95" t="s">
        <v>70</v>
      </c>
      <c r="E156" s="104"/>
      <c r="F156" s="105"/>
      <c r="AC156" s="152"/>
      <c r="AF156" s="145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</row>
    <row r="157" spans="1:49" s="95" customFormat="1" x14ac:dyDescent="0.25">
      <c r="A157" s="103">
        <v>41136</v>
      </c>
      <c r="B157" s="95" t="s">
        <v>78</v>
      </c>
      <c r="C157" s="95" t="s">
        <v>70</v>
      </c>
      <c r="D157" s="95" t="s">
        <v>66</v>
      </c>
      <c r="E157" s="104" t="s">
        <v>234</v>
      </c>
      <c r="F157" s="105"/>
      <c r="G157" s="103"/>
      <c r="I157" s="150"/>
      <c r="K157" s="150"/>
      <c r="M157" s="150"/>
      <c r="O157" s="150"/>
      <c r="Q157" s="150"/>
      <c r="S157" s="150"/>
      <c r="T157" s="151"/>
      <c r="U157" s="150"/>
      <c r="W157" s="104"/>
      <c r="AC157" s="152"/>
      <c r="AF157" s="145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</row>
    <row r="158" spans="1:49" s="95" customFormat="1" x14ac:dyDescent="0.25">
      <c r="A158" s="103">
        <v>41137</v>
      </c>
      <c r="B158" s="95" t="s">
        <v>64</v>
      </c>
      <c r="C158" s="95" t="s">
        <v>64</v>
      </c>
      <c r="D158" s="95" t="s">
        <v>64</v>
      </c>
      <c r="E158" s="104"/>
      <c r="F158" s="105"/>
      <c r="G158" s="103"/>
      <c r="I158" s="150"/>
      <c r="K158" s="150"/>
      <c r="M158" s="150"/>
      <c r="O158" s="150"/>
      <c r="Q158" s="150"/>
      <c r="S158" s="150"/>
      <c r="T158" s="151"/>
      <c r="U158" s="150"/>
      <c r="W158" s="104"/>
      <c r="AC158" s="152"/>
      <c r="AF158" s="145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</row>
    <row r="159" spans="1:49" s="95" customFormat="1" x14ac:dyDescent="0.25">
      <c r="A159" s="103">
        <v>41138</v>
      </c>
      <c r="B159" s="95" t="s">
        <v>43</v>
      </c>
      <c r="C159" s="95" t="s">
        <v>66</v>
      </c>
      <c r="D159" s="95" t="s">
        <v>66</v>
      </c>
      <c r="E159" s="104" t="s">
        <v>84</v>
      </c>
      <c r="F159" s="105"/>
      <c r="G159" s="103"/>
      <c r="I159" s="150"/>
      <c r="K159" s="150"/>
      <c r="M159" s="150"/>
      <c r="O159" s="150"/>
      <c r="Q159" s="150"/>
      <c r="S159" s="150"/>
      <c r="T159" s="151"/>
      <c r="U159" s="150"/>
      <c r="W159" s="104"/>
      <c r="AC159" s="152"/>
      <c r="AF159" s="145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</row>
    <row r="160" spans="1:49" s="95" customFormat="1" x14ac:dyDescent="0.25">
      <c r="A160" s="103">
        <v>41138</v>
      </c>
      <c r="B160" s="95" t="s">
        <v>78</v>
      </c>
      <c r="C160" s="95" t="s">
        <v>70</v>
      </c>
      <c r="D160" s="95" t="s">
        <v>66</v>
      </c>
      <c r="E160" s="104"/>
      <c r="F160" s="105"/>
      <c r="I160" s="150"/>
      <c r="K160" s="150"/>
      <c r="M160" s="150"/>
      <c r="O160" s="150"/>
      <c r="Q160" s="150"/>
      <c r="S160" s="150"/>
      <c r="T160" s="151"/>
      <c r="U160" s="150"/>
      <c r="W160" s="104"/>
      <c r="AC160" s="152"/>
      <c r="AF160" s="145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</row>
    <row r="161" spans="1:48" s="95" customFormat="1" x14ac:dyDescent="0.25">
      <c r="A161" s="103">
        <v>41138</v>
      </c>
      <c r="B161" s="95" t="s">
        <v>78</v>
      </c>
      <c r="C161" s="95" t="s">
        <v>70</v>
      </c>
      <c r="D161" s="95" t="s">
        <v>66</v>
      </c>
      <c r="E161" s="104" t="s">
        <v>234</v>
      </c>
      <c r="F161" s="105"/>
      <c r="I161" s="150"/>
      <c r="K161" s="150"/>
      <c r="M161" s="150"/>
      <c r="O161" s="150"/>
      <c r="Q161" s="150"/>
      <c r="S161" s="150"/>
      <c r="T161" s="151"/>
      <c r="U161" s="150"/>
      <c r="W161" s="104"/>
      <c r="AC161" s="152"/>
      <c r="AF161" s="145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</row>
    <row r="162" spans="1:48" s="95" customFormat="1" x14ac:dyDescent="0.25">
      <c r="A162" s="103">
        <v>41138</v>
      </c>
      <c r="B162" s="95" t="s">
        <v>78</v>
      </c>
      <c r="C162" s="95" t="s">
        <v>70</v>
      </c>
      <c r="D162" s="95" t="s">
        <v>66</v>
      </c>
      <c r="E162" s="104" t="s">
        <v>234</v>
      </c>
      <c r="F162" s="105"/>
      <c r="I162" s="150"/>
      <c r="K162" s="150"/>
      <c r="M162" s="150"/>
      <c r="O162" s="150"/>
      <c r="Q162" s="150"/>
      <c r="S162" s="150"/>
      <c r="T162" s="151"/>
      <c r="U162" s="150"/>
      <c r="W162" s="104"/>
      <c r="AC162" s="152"/>
      <c r="AF162" s="145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</row>
    <row r="163" spans="1:48" s="95" customFormat="1" x14ac:dyDescent="0.25">
      <c r="A163" s="103">
        <v>41139</v>
      </c>
      <c r="B163" s="95" t="s">
        <v>64</v>
      </c>
      <c r="C163" s="95" t="s">
        <v>64</v>
      </c>
      <c r="D163" s="95" t="s">
        <v>64</v>
      </c>
      <c r="E163" s="104"/>
      <c r="F163" s="105"/>
      <c r="I163" s="150"/>
      <c r="K163" s="150"/>
      <c r="M163" s="150"/>
      <c r="O163" s="150"/>
      <c r="Q163" s="150"/>
      <c r="S163" s="150"/>
      <c r="T163" s="151"/>
      <c r="U163" s="150"/>
      <c r="W163" s="104"/>
      <c r="AC163" s="152"/>
      <c r="AF163" s="145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</row>
    <row r="164" spans="1:48" s="95" customFormat="1" x14ac:dyDescent="0.25">
      <c r="A164" s="103">
        <v>41140</v>
      </c>
      <c r="B164" s="95" t="s">
        <v>43</v>
      </c>
      <c r="C164" s="95" t="s">
        <v>66</v>
      </c>
      <c r="D164" s="95" t="s">
        <v>66</v>
      </c>
      <c r="E164" s="104"/>
      <c r="F164" s="105"/>
      <c r="I164" s="150"/>
      <c r="K164" s="150"/>
      <c r="M164" s="150"/>
      <c r="O164" s="150"/>
      <c r="Q164" s="150"/>
      <c r="S164" s="150"/>
      <c r="T164" s="151"/>
      <c r="U164" s="150"/>
      <c r="W164" s="104"/>
      <c r="AC164" s="102"/>
      <c r="AD164" s="95" t="s">
        <v>69</v>
      </c>
      <c r="AF164" s="145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</row>
    <row r="165" spans="1:48" s="95" customFormat="1" x14ac:dyDescent="0.25">
      <c r="A165" s="103">
        <v>41140</v>
      </c>
      <c r="B165" s="95" t="s">
        <v>43</v>
      </c>
      <c r="C165" s="95" t="s">
        <v>66</v>
      </c>
      <c r="D165" s="95" t="s">
        <v>66</v>
      </c>
      <c r="E165" s="104" t="s">
        <v>235</v>
      </c>
      <c r="F165" s="105"/>
      <c r="I165" s="150"/>
      <c r="K165" s="150"/>
      <c r="M165" s="150"/>
      <c r="O165" s="150"/>
      <c r="Q165" s="150"/>
      <c r="S165" s="150"/>
      <c r="T165" s="151"/>
      <c r="U165" s="150"/>
      <c r="W165" s="104"/>
      <c r="AC165" s="152" t="s">
        <v>102</v>
      </c>
      <c r="AD165" s="95" t="s">
        <v>69</v>
      </c>
      <c r="AF165" s="145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</row>
    <row r="166" spans="1:48" s="95" customFormat="1" x14ac:dyDescent="0.25">
      <c r="A166" s="103">
        <v>41140</v>
      </c>
      <c r="B166" s="95" t="s">
        <v>43</v>
      </c>
      <c r="C166" s="95" t="s">
        <v>66</v>
      </c>
      <c r="D166" s="95" t="s">
        <v>66</v>
      </c>
      <c r="E166" s="104"/>
      <c r="F166" s="105"/>
      <c r="I166" s="150"/>
      <c r="K166" s="150"/>
      <c r="M166" s="150"/>
      <c r="O166" s="150"/>
      <c r="Q166" s="150"/>
      <c r="S166" s="150"/>
      <c r="T166" s="151"/>
      <c r="U166" s="150"/>
      <c r="W166" s="104"/>
      <c r="AC166" s="102"/>
      <c r="AD166" s="95" t="s">
        <v>69</v>
      </c>
      <c r="AF166" s="145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</row>
    <row r="167" spans="1:48" s="95" customFormat="1" x14ac:dyDescent="0.25">
      <c r="A167" s="103">
        <v>41141</v>
      </c>
      <c r="B167" s="95" t="s">
        <v>43</v>
      </c>
      <c r="C167" s="95" t="s">
        <v>66</v>
      </c>
      <c r="D167" s="95" t="s">
        <v>66</v>
      </c>
      <c r="E167" s="104"/>
      <c r="F167" s="105"/>
      <c r="I167" s="150"/>
      <c r="K167" s="150"/>
      <c r="M167" s="150"/>
      <c r="O167" s="150"/>
      <c r="Q167" s="150"/>
      <c r="S167" s="150"/>
      <c r="T167" s="151"/>
      <c r="U167" s="150"/>
      <c r="W167" s="104"/>
      <c r="AC167" s="102"/>
      <c r="AF167" s="145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</row>
    <row r="168" spans="1:48" s="95" customFormat="1" x14ac:dyDescent="0.25">
      <c r="A168" s="103">
        <v>41142</v>
      </c>
      <c r="B168" s="95" t="s">
        <v>64</v>
      </c>
      <c r="C168" s="95" t="s">
        <v>64</v>
      </c>
      <c r="D168" s="95" t="s">
        <v>64</v>
      </c>
      <c r="E168" s="104"/>
      <c r="F168" s="105"/>
      <c r="I168" s="150"/>
      <c r="K168" s="150"/>
      <c r="M168" s="150"/>
      <c r="O168" s="150"/>
      <c r="Q168" s="150"/>
      <c r="S168" s="150"/>
      <c r="T168" s="151"/>
      <c r="U168" s="150"/>
      <c r="W168" s="104"/>
      <c r="AC168" s="102"/>
      <c r="AF168" s="145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</row>
    <row r="169" spans="1:48" s="95" customFormat="1" x14ac:dyDescent="0.25">
      <c r="A169" s="103">
        <v>41143</v>
      </c>
      <c r="B169" s="95" t="s">
        <v>64</v>
      </c>
      <c r="C169" s="95" t="s">
        <v>64</v>
      </c>
      <c r="D169" s="95" t="s">
        <v>64</v>
      </c>
      <c r="E169" s="104"/>
      <c r="F169" s="105"/>
      <c r="I169" s="150"/>
      <c r="K169" s="150"/>
      <c r="M169" s="150"/>
      <c r="O169" s="150"/>
      <c r="Q169" s="150"/>
      <c r="S169" s="150"/>
      <c r="T169" s="151"/>
      <c r="U169" s="150"/>
      <c r="W169" s="104"/>
      <c r="AC169" s="102"/>
      <c r="AF169" s="145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</row>
    <row r="170" spans="1:48" x14ac:dyDescent="0.25">
      <c r="A170" s="103">
        <v>41144</v>
      </c>
      <c r="B170" s="95" t="s">
        <v>43</v>
      </c>
      <c r="C170" s="95" t="s">
        <v>66</v>
      </c>
      <c r="D170" s="95" t="s">
        <v>66</v>
      </c>
    </row>
    <row r="171" spans="1:48" x14ac:dyDescent="0.25">
      <c r="A171" s="103">
        <v>41145</v>
      </c>
      <c r="B171" s="95" t="s">
        <v>64</v>
      </c>
      <c r="C171" s="95" t="s">
        <v>236</v>
      </c>
      <c r="D171" s="95" t="s">
        <v>64</v>
      </c>
    </row>
    <row r="172" spans="1:48" x14ac:dyDescent="0.25">
      <c r="A172" s="103">
        <v>41146</v>
      </c>
      <c r="B172" s="95" t="s">
        <v>43</v>
      </c>
      <c r="C172" s="95" t="s">
        <v>70</v>
      </c>
      <c r="D172" s="95" t="s">
        <v>66</v>
      </c>
    </row>
    <row r="173" spans="1:48" x14ac:dyDescent="0.25">
      <c r="A173" s="103">
        <v>41146</v>
      </c>
      <c r="B173" s="95" t="s">
        <v>42</v>
      </c>
      <c r="C173" s="95" t="s">
        <v>70</v>
      </c>
      <c r="D173" s="95" t="s">
        <v>66</v>
      </c>
      <c r="E173" s="104" t="s">
        <v>237</v>
      </c>
    </row>
    <row r="174" spans="1:48" x14ac:dyDescent="0.25">
      <c r="A174" s="103">
        <v>41146</v>
      </c>
      <c r="B174" s="95" t="s">
        <v>78</v>
      </c>
      <c r="C174" s="95" t="s">
        <v>70</v>
      </c>
      <c r="D174" s="95" t="s">
        <v>66</v>
      </c>
      <c r="E174" s="104" t="s">
        <v>238</v>
      </c>
    </row>
    <row r="175" spans="1:48" x14ac:dyDescent="0.25">
      <c r="A175" s="103">
        <v>41147</v>
      </c>
      <c r="B175" s="95" t="s">
        <v>64</v>
      </c>
      <c r="C175" s="95" t="s">
        <v>64</v>
      </c>
      <c r="D175" s="95" t="s">
        <v>64</v>
      </c>
    </row>
    <row r="176" spans="1:48" x14ac:dyDescent="0.25">
      <c r="A176" s="103">
        <v>41148</v>
      </c>
      <c r="B176" s="95" t="s">
        <v>64</v>
      </c>
      <c r="C176" s="95" t="s">
        <v>64</v>
      </c>
      <c r="D176" s="95" t="s">
        <v>64</v>
      </c>
      <c r="E176" s="104" t="s">
        <v>239</v>
      </c>
    </row>
    <row r="177" spans="1:34" x14ac:dyDescent="0.25">
      <c r="A177" s="103">
        <v>41149</v>
      </c>
      <c r="B177" s="95" t="s">
        <v>43</v>
      </c>
      <c r="C177" s="95" t="s">
        <v>66</v>
      </c>
      <c r="D177" s="95" t="s">
        <v>66</v>
      </c>
      <c r="E177" s="104" t="s">
        <v>240</v>
      </c>
    </row>
    <row r="178" spans="1:34" x14ac:dyDescent="0.25">
      <c r="A178" s="103">
        <v>41150</v>
      </c>
      <c r="B178" s="95" t="s">
        <v>64</v>
      </c>
      <c r="C178" s="95" t="s">
        <v>64</v>
      </c>
      <c r="D178" s="95" t="s">
        <v>64</v>
      </c>
    </row>
    <row r="179" spans="1:34" x14ac:dyDescent="0.25">
      <c r="A179" s="103">
        <v>41151</v>
      </c>
      <c r="B179" s="95" t="s">
        <v>64</v>
      </c>
      <c r="C179" s="95" t="s">
        <v>64</v>
      </c>
      <c r="D179" s="95" t="s">
        <v>64</v>
      </c>
    </row>
    <row r="180" spans="1:34" x14ac:dyDescent="0.25">
      <c r="A180" s="103">
        <v>41152</v>
      </c>
      <c r="B180" s="95" t="s">
        <v>78</v>
      </c>
      <c r="C180" s="95" t="s">
        <v>66</v>
      </c>
      <c r="D180" s="95" t="s">
        <v>66</v>
      </c>
      <c r="E180" s="104" t="s">
        <v>241</v>
      </c>
      <c r="AC180" s="152" t="s">
        <v>98</v>
      </c>
    </row>
    <row r="181" spans="1:34" x14ac:dyDescent="0.25">
      <c r="A181" s="103">
        <v>41153</v>
      </c>
      <c r="B181" s="95" t="s">
        <v>64</v>
      </c>
      <c r="C181" s="95" t="s">
        <v>64</v>
      </c>
      <c r="D181" s="95" t="s">
        <v>64</v>
      </c>
      <c r="AC181" s="152" t="s">
        <v>97</v>
      </c>
    </row>
    <row r="182" spans="1:34" x14ac:dyDescent="0.25">
      <c r="A182" s="103">
        <v>41154</v>
      </c>
      <c r="B182" s="95" t="s">
        <v>64</v>
      </c>
      <c r="C182" s="95" t="s">
        <v>64</v>
      </c>
      <c r="D182" s="95" t="s">
        <v>64</v>
      </c>
      <c r="AC182" s="152" t="s">
        <v>96</v>
      </c>
    </row>
    <row r="183" spans="1:34" x14ac:dyDescent="0.25">
      <c r="A183" s="103">
        <v>41155</v>
      </c>
      <c r="B183" s="95" t="s">
        <v>64</v>
      </c>
      <c r="C183" s="95" t="s">
        <v>64</v>
      </c>
      <c r="D183" s="95" t="s">
        <v>64</v>
      </c>
      <c r="AE183" s="95">
        <v>1</v>
      </c>
      <c r="AG183" s="95" t="s">
        <v>95</v>
      </c>
      <c r="AH183" s="95" t="s">
        <v>94</v>
      </c>
    </row>
    <row r="184" spans="1:34" x14ac:dyDescent="0.25">
      <c r="A184" s="103">
        <v>41156</v>
      </c>
      <c r="B184" s="95" t="s">
        <v>64</v>
      </c>
      <c r="C184" s="95" t="s">
        <v>64</v>
      </c>
      <c r="D184" s="95" t="s">
        <v>64</v>
      </c>
      <c r="AE184" s="95">
        <v>1</v>
      </c>
      <c r="AG184" s="95" t="s">
        <v>82</v>
      </c>
      <c r="AH184" s="95" t="s">
        <v>93</v>
      </c>
    </row>
    <row r="185" spans="1:34" x14ac:dyDescent="0.25">
      <c r="A185" s="103">
        <v>41157</v>
      </c>
      <c r="B185" s="95" t="s">
        <v>64</v>
      </c>
      <c r="C185" s="95" t="s">
        <v>64</v>
      </c>
      <c r="D185" s="95" t="s">
        <v>64</v>
      </c>
      <c r="AE185" s="95">
        <v>1</v>
      </c>
      <c r="AG185" s="95" t="s">
        <v>90</v>
      </c>
      <c r="AH185" s="95" t="s">
        <v>92</v>
      </c>
    </row>
    <row r="186" spans="1:34" x14ac:dyDescent="0.25">
      <c r="A186" s="103">
        <v>41158</v>
      </c>
      <c r="B186" s="95" t="s">
        <v>64</v>
      </c>
      <c r="C186" s="95" t="s">
        <v>64</v>
      </c>
      <c r="D186" s="95" t="s">
        <v>64</v>
      </c>
      <c r="AE186" s="95">
        <v>1</v>
      </c>
      <c r="AG186" s="95" t="s">
        <v>90</v>
      </c>
      <c r="AH186" s="95" t="s">
        <v>91</v>
      </c>
    </row>
    <row r="187" spans="1:34" x14ac:dyDescent="0.25">
      <c r="A187" s="103">
        <v>41159</v>
      </c>
      <c r="B187" s="95" t="s">
        <v>64</v>
      </c>
      <c r="C187" s="95" t="s">
        <v>64</v>
      </c>
      <c r="D187" s="95" t="s">
        <v>64</v>
      </c>
      <c r="AE187" s="95">
        <v>1</v>
      </c>
      <c r="AG187" s="95" t="s">
        <v>90</v>
      </c>
      <c r="AH187" s="95" t="s">
        <v>89</v>
      </c>
    </row>
    <row r="188" spans="1:34" x14ac:dyDescent="0.25">
      <c r="A188" s="103">
        <v>41160</v>
      </c>
      <c r="B188" s="95" t="s">
        <v>64</v>
      </c>
      <c r="C188" s="95" t="s">
        <v>64</v>
      </c>
      <c r="D188" s="95" t="s">
        <v>64</v>
      </c>
      <c r="H188" s="154" t="s">
        <v>40</v>
      </c>
      <c r="I188" s="154"/>
      <c r="J188" s="154" t="s">
        <v>41</v>
      </c>
      <c r="K188" s="154"/>
      <c r="L188" s="154" t="s">
        <v>42</v>
      </c>
      <c r="M188" s="154"/>
      <c r="N188" s="154" t="s">
        <v>78</v>
      </c>
      <c r="O188" s="154"/>
      <c r="P188" s="154" t="s">
        <v>43</v>
      </c>
      <c r="Q188" s="154"/>
      <c r="AE188" s="95" t="s">
        <v>64</v>
      </c>
    </row>
    <row r="189" spans="1:34" x14ac:dyDescent="0.25">
      <c r="A189" s="103">
        <v>41161</v>
      </c>
      <c r="B189" s="95" t="s">
        <v>64</v>
      </c>
      <c r="C189" s="95" t="s">
        <v>64</v>
      </c>
      <c r="D189" s="95" t="s">
        <v>64</v>
      </c>
      <c r="G189" s="103">
        <v>41073</v>
      </c>
      <c r="AE189" s="95" t="s">
        <v>64</v>
      </c>
    </row>
    <row r="190" spans="1:34" x14ac:dyDescent="0.25">
      <c r="A190" s="103">
        <v>41162</v>
      </c>
      <c r="B190" s="95" t="s">
        <v>64</v>
      </c>
      <c r="C190" s="95" t="s">
        <v>64</v>
      </c>
      <c r="D190" s="95" t="s">
        <v>64</v>
      </c>
      <c r="G190" s="103">
        <v>41074</v>
      </c>
      <c r="AC190" s="152" t="s">
        <v>88</v>
      </c>
    </row>
    <row r="191" spans="1:34" x14ac:dyDescent="0.25">
      <c r="A191" s="103">
        <v>41163</v>
      </c>
      <c r="B191" s="95" t="s">
        <v>64</v>
      </c>
      <c r="C191" s="95" t="s">
        <v>64</v>
      </c>
      <c r="D191" s="95" t="s">
        <v>64</v>
      </c>
      <c r="G191" s="103">
        <v>41075</v>
      </c>
      <c r="AC191" s="152" t="s">
        <v>87</v>
      </c>
    </row>
    <row r="192" spans="1:34" x14ac:dyDescent="0.25">
      <c r="G192" s="103">
        <v>41076</v>
      </c>
      <c r="H192" s="95">
        <v>15</v>
      </c>
    </row>
    <row r="193" spans="7:34" x14ac:dyDescent="0.25">
      <c r="G193" s="103">
        <v>41077</v>
      </c>
      <c r="H193" s="95">
        <v>15</v>
      </c>
      <c r="AE193" s="95" t="s">
        <v>64</v>
      </c>
    </row>
    <row r="194" spans="7:34" x14ac:dyDescent="0.25">
      <c r="G194" s="103">
        <v>41078</v>
      </c>
      <c r="H194" s="95">
        <v>15</v>
      </c>
      <c r="AE194" s="95" t="s">
        <v>64</v>
      </c>
    </row>
    <row r="195" spans="7:34" x14ac:dyDescent="0.25">
      <c r="G195" s="103">
        <v>41079</v>
      </c>
      <c r="H195" s="95">
        <v>15</v>
      </c>
      <c r="AE195" s="95">
        <v>1</v>
      </c>
      <c r="AG195" s="95" t="s">
        <v>86</v>
      </c>
      <c r="AH195" s="95" t="s">
        <v>85</v>
      </c>
    </row>
    <row r="196" spans="7:34" x14ac:dyDescent="0.25">
      <c r="G196" s="103">
        <v>41080</v>
      </c>
      <c r="H196" s="95">
        <v>15</v>
      </c>
      <c r="AE196" s="95">
        <v>1</v>
      </c>
      <c r="AG196" s="95" t="s">
        <v>83</v>
      </c>
      <c r="AH196" s="95" t="s">
        <v>81</v>
      </c>
    </row>
    <row r="197" spans="7:34" x14ac:dyDescent="0.25">
      <c r="G197" s="103">
        <v>41081</v>
      </c>
      <c r="H197" s="95">
        <v>15</v>
      </c>
      <c r="AE197" s="95">
        <v>2</v>
      </c>
      <c r="AG197" s="95" t="s">
        <v>82</v>
      </c>
      <c r="AH197" s="95" t="s">
        <v>81</v>
      </c>
    </row>
    <row r="198" spans="7:34" x14ac:dyDescent="0.25">
      <c r="G198" s="103">
        <v>41082</v>
      </c>
      <c r="H198" s="95">
        <v>15</v>
      </c>
      <c r="AE198" s="95" t="s">
        <v>64</v>
      </c>
    </row>
    <row r="199" spans="7:34" x14ac:dyDescent="0.25">
      <c r="G199" s="103">
        <v>41083</v>
      </c>
      <c r="H199" s="95">
        <v>15</v>
      </c>
      <c r="AC199" s="152" t="s">
        <v>80</v>
      </c>
    </row>
    <row r="200" spans="7:34" x14ac:dyDescent="0.25">
      <c r="G200" s="103">
        <v>41084</v>
      </c>
      <c r="H200" s="95">
        <v>15</v>
      </c>
      <c r="AC200" s="152" t="s">
        <v>79</v>
      </c>
    </row>
    <row r="201" spans="7:34" x14ac:dyDescent="0.25">
      <c r="G201" s="103">
        <v>41085</v>
      </c>
      <c r="H201" s="95">
        <v>15</v>
      </c>
    </row>
    <row r="202" spans="7:34" x14ac:dyDescent="0.25">
      <c r="G202" s="103">
        <v>41086</v>
      </c>
      <c r="H202" s="95">
        <v>15</v>
      </c>
      <c r="AE202" s="95" t="s">
        <v>64</v>
      </c>
    </row>
    <row r="203" spans="7:34" x14ac:dyDescent="0.25">
      <c r="G203" s="103">
        <v>41087</v>
      </c>
      <c r="H203" s="95">
        <v>15</v>
      </c>
      <c r="AC203" s="152" t="s">
        <v>77</v>
      </c>
    </row>
    <row r="204" spans="7:34" x14ac:dyDescent="0.25">
      <c r="G204" s="103">
        <v>41088</v>
      </c>
      <c r="H204" s="95">
        <v>15</v>
      </c>
      <c r="AC204" s="152" t="s">
        <v>76</v>
      </c>
    </row>
    <row r="205" spans="7:34" x14ac:dyDescent="0.25">
      <c r="G205" s="103">
        <v>41089</v>
      </c>
      <c r="H205" s="95">
        <v>15</v>
      </c>
      <c r="AC205" s="152" t="s">
        <v>75</v>
      </c>
    </row>
    <row r="206" spans="7:34" x14ac:dyDescent="0.25">
      <c r="G206" s="103">
        <v>41090</v>
      </c>
      <c r="H206" s="95">
        <v>15</v>
      </c>
      <c r="AC206" s="152" t="s">
        <v>74</v>
      </c>
      <c r="AF206" s="102"/>
      <c r="AG206" s="102"/>
      <c r="AH206" s="102"/>
    </row>
    <row r="207" spans="7:34" x14ac:dyDescent="0.25">
      <c r="G207" s="103">
        <v>41091</v>
      </c>
      <c r="H207" s="95">
        <v>15</v>
      </c>
      <c r="AE207" s="95" t="s">
        <v>64</v>
      </c>
      <c r="AF207" s="102"/>
      <c r="AG207" s="102"/>
      <c r="AH207" s="102"/>
    </row>
    <row r="208" spans="7:34" x14ac:dyDescent="0.25">
      <c r="G208" s="103">
        <v>41092</v>
      </c>
      <c r="H208" s="95">
        <v>15</v>
      </c>
      <c r="AE208" s="95" t="s">
        <v>64</v>
      </c>
      <c r="AF208" s="102"/>
      <c r="AG208" s="102"/>
      <c r="AH208" s="102"/>
    </row>
    <row r="209" spans="7:34" x14ac:dyDescent="0.25">
      <c r="G209" s="103">
        <v>41093</v>
      </c>
      <c r="H209" s="95">
        <v>15</v>
      </c>
      <c r="AE209" s="95" t="s">
        <v>64</v>
      </c>
      <c r="AF209" s="102"/>
      <c r="AG209" s="102"/>
      <c r="AH209" s="102"/>
    </row>
    <row r="210" spans="7:34" x14ac:dyDescent="0.25">
      <c r="G210" s="103">
        <v>41094</v>
      </c>
      <c r="H210" s="95">
        <v>15</v>
      </c>
      <c r="AE210" s="95" t="s">
        <v>64</v>
      </c>
      <c r="AF210" s="102"/>
      <c r="AG210" s="102"/>
      <c r="AH210" s="102"/>
    </row>
    <row r="211" spans="7:34" x14ac:dyDescent="0.25">
      <c r="G211" s="103">
        <v>41095</v>
      </c>
      <c r="AC211" s="152" t="s">
        <v>73</v>
      </c>
      <c r="AD211" s="95" t="s">
        <v>69</v>
      </c>
      <c r="AF211" s="102"/>
      <c r="AG211" s="102"/>
      <c r="AH211" s="102"/>
    </row>
    <row r="212" spans="7:34" x14ac:dyDescent="0.25">
      <c r="G212" s="103">
        <v>41096</v>
      </c>
      <c r="AC212" s="152" t="s">
        <v>72</v>
      </c>
      <c r="AF212" s="102"/>
      <c r="AG212" s="102"/>
      <c r="AH212" s="102"/>
    </row>
    <row r="213" spans="7:34" x14ac:dyDescent="0.25">
      <c r="G213" s="103">
        <v>41097</v>
      </c>
      <c r="AC213" s="152" t="s">
        <v>71</v>
      </c>
      <c r="AF213" s="102"/>
      <c r="AG213" s="102"/>
      <c r="AH213" s="102"/>
    </row>
    <row r="214" spans="7:34" x14ac:dyDescent="0.25">
      <c r="G214" s="103">
        <v>41098</v>
      </c>
      <c r="AD214" s="95" t="s">
        <v>69</v>
      </c>
      <c r="AF214" s="102"/>
      <c r="AG214" s="102"/>
      <c r="AH214" s="102"/>
    </row>
    <row r="215" spans="7:34" x14ac:dyDescent="0.25">
      <c r="G215" s="103">
        <v>41099</v>
      </c>
      <c r="AD215" s="95" t="s">
        <v>69</v>
      </c>
      <c r="AF215" s="102"/>
      <c r="AG215" s="102"/>
      <c r="AH215" s="102"/>
    </row>
    <row r="216" spans="7:34" x14ac:dyDescent="0.25">
      <c r="G216" s="103">
        <v>41100</v>
      </c>
      <c r="AE216" s="95" t="s">
        <v>64</v>
      </c>
      <c r="AF216" s="102"/>
      <c r="AG216" s="102"/>
      <c r="AH216" s="102"/>
    </row>
    <row r="217" spans="7:34" x14ac:dyDescent="0.25">
      <c r="G217" s="103">
        <v>41101</v>
      </c>
      <c r="AC217" s="152" t="s">
        <v>68</v>
      </c>
      <c r="AF217" s="102"/>
      <c r="AG217" s="102"/>
      <c r="AH217" s="102"/>
    </row>
    <row r="218" spans="7:34" x14ac:dyDescent="0.25">
      <c r="G218" s="103">
        <v>41102</v>
      </c>
      <c r="AE218" s="95" t="s">
        <v>64</v>
      </c>
      <c r="AF218" s="102"/>
      <c r="AG218" s="102"/>
      <c r="AH218" s="102"/>
    </row>
    <row r="219" spans="7:34" x14ac:dyDescent="0.25">
      <c r="G219" s="103">
        <v>41103</v>
      </c>
      <c r="AE219" s="95" t="s">
        <v>64</v>
      </c>
      <c r="AF219" s="102"/>
      <c r="AG219" s="102"/>
      <c r="AH219" s="102"/>
    </row>
    <row r="220" spans="7:34" x14ac:dyDescent="0.25">
      <c r="G220" s="103">
        <v>41104</v>
      </c>
      <c r="AE220" s="95" t="s">
        <v>64</v>
      </c>
      <c r="AF220" s="102"/>
      <c r="AG220" s="102"/>
      <c r="AH220" s="102"/>
    </row>
    <row r="221" spans="7:34" x14ac:dyDescent="0.25">
      <c r="G221" s="103">
        <v>41105</v>
      </c>
      <c r="AC221" s="152" t="s">
        <v>65</v>
      </c>
      <c r="AF221" s="102"/>
      <c r="AG221" s="102"/>
      <c r="AH221" s="102"/>
    </row>
    <row r="222" spans="7:34" x14ac:dyDescent="0.25">
      <c r="G222" s="103">
        <v>41106</v>
      </c>
      <c r="AE222" s="95" t="s">
        <v>64</v>
      </c>
      <c r="AF222" s="102"/>
      <c r="AG222" s="102"/>
      <c r="AH222" s="102"/>
    </row>
    <row r="223" spans="7:34" x14ac:dyDescent="0.25">
      <c r="G223" s="103">
        <v>41107</v>
      </c>
      <c r="AE223" s="95" t="s">
        <v>64</v>
      </c>
      <c r="AF223" s="102"/>
      <c r="AG223" s="102"/>
      <c r="AH223" s="102"/>
    </row>
    <row r="224" spans="7:34" x14ac:dyDescent="0.25">
      <c r="G224" s="103">
        <v>41108</v>
      </c>
      <c r="AE224" s="95" t="s">
        <v>64</v>
      </c>
      <c r="AF224" s="102"/>
      <c r="AG224" s="102"/>
      <c r="AH224" s="102"/>
    </row>
    <row r="225" spans="1:34" x14ac:dyDescent="0.25">
      <c r="G225" s="103">
        <v>41109</v>
      </c>
      <c r="AE225" s="95" t="s">
        <v>64</v>
      </c>
      <c r="AF225" s="102"/>
      <c r="AG225" s="102"/>
      <c r="AH225" s="102"/>
    </row>
    <row r="226" spans="1:34" x14ac:dyDescent="0.25">
      <c r="G226" s="103">
        <v>41110</v>
      </c>
      <c r="AE226" s="95" t="s">
        <v>64</v>
      </c>
      <c r="AF226" s="102"/>
      <c r="AG226" s="102"/>
      <c r="AH226" s="102"/>
    </row>
    <row r="227" spans="1:34" x14ac:dyDescent="0.25">
      <c r="G227" s="103">
        <v>41111</v>
      </c>
      <c r="AE227" s="95" t="s">
        <v>64</v>
      </c>
      <c r="AF227" s="102"/>
      <c r="AG227" s="102"/>
      <c r="AH227" s="102"/>
    </row>
    <row r="228" spans="1:34" x14ac:dyDescent="0.25">
      <c r="G228" s="103">
        <v>41112</v>
      </c>
      <c r="AE228" s="95" t="s">
        <v>64</v>
      </c>
      <c r="AF228" s="102"/>
      <c r="AG228" s="102"/>
      <c r="AH228" s="102"/>
    </row>
    <row r="229" spans="1:34" x14ac:dyDescent="0.25">
      <c r="G229" s="103">
        <v>41113</v>
      </c>
      <c r="AE229" s="95" t="s">
        <v>64</v>
      </c>
      <c r="AF229" s="102"/>
      <c r="AG229" s="102"/>
      <c r="AH229" s="102"/>
    </row>
    <row r="230" spans="1:34" x14ac:dyDescent="0.25">
      <c r="G230" s="103">
        <v>41114</v>
      </c>
      <c r="AE230" s="95" t="s">
        <v>64</v>
      </c>
      <c r="AF230" s="102"/>
      <c r="AG230" s="102"/>
      <c r="AH230" s="102"/>
    </row>
    <row r="231" spans="1:34" x14ac:dyDescent="0.25">
      <c r="G231" s="103">
        <v>41115</v>
      </c>
      <c r="AE231" s="95" t="s">
        <v>64</v>
      </c>
      <c r="AF231" s="102"/>
      <c r="AG231" s="102"/>
      <c r="AH231" s="102"/>
    </row>
    <row r="232" spans="1:34" x14ac:dyDescent="0.25">
      <c r="G232" s="103">
        <v>41116</v>
      </c>
      <c r="AE232" s="95" t="s">
        <v>64</v>
      </c>
      <c r="AF232" s="102"/>
      <c r="AG232" s="102"/>
      <c r="AH232" s="102"/>
    </row>
    <row r="233" spans="1:34" x14ac:dyDescent="0.25">
      <c r="G233" s="103">
        <v>41117</v>
      </c>
      <c r="AF233" s="102"/>
      <c r="AG233" s="102"/>
      <c r="AH233" s="102"/>
    </row>
    <row r="234" spans="1:34" x14ac:dyDescent="0.25">
      <c r="G234" s="103">
        <v>41118</v>
      </c>
      <c r="AF234" s="102"/>
      <c r="AG234" s="102"/>
      <c r="AH234" s="102"/>
    </row>
    <row r="235" spans="1:34" x14ac:dyDescent="0.25">
      <c r="A235" s="102"/>
      <c r="B235" s="102"/>
      <c r="C235" s="102"/>
      <c r="D235" s="102"/>
      <c r="G235" s="103">
        <v>41119</v>
      </c>
      <c r="AF235" s="102"/>
      <c r="AG235" s="102"/>
      <c r="AH235" s="102"/>
    </row>
    <row r="236" spans="1:34" x14ac:dyDescent="0.25">
      <c r="A236" s="102"/>
      <c r="B236" s="102"/>
      <c r="C236" s="102"/>
      <c r="D236" s="102"/>
      <c r="G236" s="103">
        <v>41120</v>
      </c>
      <c r="AF236" s="102"/>
      <c r="AG236" s="102"/>
      <c r="AH236" s="102"/>
    </row>
    <row r="237" spans="1:34" x14ac:dyDescent="0.25">
      <c r="A237" s="102"/>
      <c r="B237" s="102"/>
      <c r="C237" s="102"/>
      <c r="D237" s="102"/>
      <c r="G237" s="103">
        <v>41121</v>
      </c>
      <c r="AF237" s="102"/>
      <c r="AG237" s="102"/>
      <c r="AH237" s="102"/>
    </row>
    <row r="238" spans="1:34" x14ac:dyDescent="0.25">
      <c r="A238" s="102"/>
      <c r="B238" s="102"/>
      <c r="C238" s="102"/>
      <c r="D238" s="102"/>
      <c r="E238" s="102"/>
      <c r="F238" s="102"/>
      <c r="G238" s="103">
        <v>41122</v>
      </c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D238" s="102"/>
      <c r="AE238" s="102"/>
      <c r="AF238" s="102"/>
      <c r="AG238" s="102"/>
      <c r="AH238" s="102"/>
    </row>
    <row r="239" spans="1:34" x14ac:dyDescent="0.25">
      <c r="A239" s="102"/>
      <c r="B239" s="102"/>
      <c r="C239" s="102"/>
      <c r="D239" s="102"/>
      <c r="E239" s="102"/>
      <c r="F239" s="102"/>
      <c r="G239" s="103">
        <v>41123</v>
      </c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D239" s="102"/>
      <c r="AE239" s="102"/>
      <c r="AF239" s="102"/>
      <c r="AG239" s="102"/>
      <c r="AH239" s="102"/>
    </row>
    <row r="240" spans="1:34" x14ac:dyDescent="0.25">
      <c r="A240" s="102"/>
      <c r="B240" s="102"/>
      <c r="C240" s="102"/>
      <c r="D240" s="102"/>
      <c r="E240" s="102"/>
      <c r="F240" s="102"/>
      <c r="G240" s="103">
        <v>41124</v>
      </c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D240" s="102"/>
      <c r="AE240" s="102"/>
      <c r="AF240" s="102"/>
      <c r="AG240" s="102"/>
      <c r="AH240" s="102"/>
    </row>
    <row r="241" spans="1:34" x14ac:dyDescent="0.25">
      <c r="A241" s="102"/>
      <c r="B241" s="102"/>
      <c r="C241" s="102"/>
      <c r="D241" s="102"/>
      <c r="E241" s="102"/>
      <c r="F241" s="102"/>
      <c r="G241" s="103">
        <v>41125</v>
      </c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D241" s="102"/>
      <c r="AE241" s="102"/>
      <c r="AF241" s="102"/>
      <c r="AG241" s="102"/>
      <c r="AH241" s="102"/>
    </row>
    <row r="242" spans="1:34" x14ac:dyDescent="0.25">
      <c r="A242" s="102"/>
      <c r="B242" s="102"/>
      <c r="C242" s="102"/>
      <c r="D242" s="102"/>
      <c r="E242" s="102"/>
      <c r="F242" s="102"/>
      <c r="G242" s="103">
        <v>41126</v>
      </c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D242" s="102"/>
      <c r="AE242" s="102"/>
      <c r="AF242" s="102"/>
      <c r="AG242" s="102"/>
      <c r="AH242" s="102"/>
    </row>
    <row r="243" spans="1:34" x14ac:dyDescent="0.25">
      <c r="A243" s="102"/>
      <c r="B243" s="102"/>
      <c r="C243" s="102"/>
      <c r="D243" s="102"/>
      <c r="E243" s="102"/>
      <c r="F243" s="102"/>
      <c r="G243" s="103">
        <v>41127</v>
      </c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D243" s="102"/>
      <c r="AE243" s="102"/>
      <c r="AF243" s="102"/>
      <c r="AG243" s="102"/>
      <c r="AH243" s="102"/>
    </row>
    <row r="244" spans="1:34" x14ac:dyDescent="0.25">
      <c r="A244" s="102"/>
      <c r="B244" s="102"/>
      <c r="C244" s="102"/>
      <c r="D244" s="102"/>
      <c r="E244" s="102"/>
      <c r="F244" s="102"/>
      <c r="G244" s="103">
        <v>41128</v>
      </c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D244" s="102"/>
      <c r="AE244" s="102"/>
      <c r="AF244" s="102"/>
      <c r="AG244" s="102"/>
      <c r="AH244" s="102"/>
    </row>
    <row r="245" spans="1:34" x14ac:dyDescent="0.25">
      <c r="A245" s="102"/>
      <c r="B245" s="102"/>
      <c r="C245" s="102"/>
      <c r="D245" s="102"/>
      <c r="E245" s="102"/>
      <c r="F245" s="102"/>
      <c r="G245" s="103">
        <v>41129</v>
      </c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D245" s="102"/>
      <c r="AE245" s="102"/>
      <c r="AF245" s="102"/>
      <c r="AG245" s="102"/>
      <c r="AH245" s="102"/>
    </row>
    <row r="246" spans="1:34" x14ac:dyDescent="0.25">
      <c r="A246" s="102"/>
      <c r="B246" s="102"/>
      <c r="C246" s="102"/>
      <c r="D246" s="102"/>
      <c r="E246" s="102"/>
      <c r="F246" s="102"/>
      <c r="G246" s="103">
        <v>41130</v>
      </c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D246" s="102"/>
      <c r="AE246" s="102"/>
      <c r="AF246" s="102"/>
      <c r="AG246" s="102"/>
      <c r="AH246" s="102"/>
    </row>
    <row r="247" spans="1:34" x14ac:dyDescent="0.25">
      <c r="A247" s="102"/>
      <c r="B247" s="102"/>
      <c r="C247" s="102"/>
      <c r="D247" s="102"/>
      <c r="E247" s="102"/>
      <c r="F247" s="102"/>
      <c r="G247" s="103">
        <v>41131</v>
      </c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D247" s="102"/>
      <c r="AE247" s="102"/>
      <c r="AF247" s="102"/>
      <c r="AG247" s="102"/>
      <c r="AH247" s="102"/>
    </row>
    <row r="248" spans="1:34" x14ac:dyDescent="0.25">
      <c r="A248" s="102"/>
      <c r="B248" s="102"/>
      <c r="C248" s="102"/>
      <c r="D248" s="102"/>
      <c r="E248" s="102"/>
      <c r="F248" s="102"/>
      <c r="G248" s="103">
        <v>41132</v>
      </c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D248" s="102"/>
      <c r="AE248" s="102"/>
      <c r="AF248" s="102"/>
      <c r="AG248" s="102"/>
      <c r="AH248" s="102"/>
    </row>
    <row r="249" spans="1:34" x14ac:dyDescent="0.25">
      <c r="A249" s="102"/>
      <c r="B249" s="102"/>
      <c r="C249" s="102"/>
      <c r="D249" s="102"/>
      <c r="E249" s="102"/>
      <c r="F249" s="102"/>
      <c r="G249" s="103">
        <v>41133</v>
      </c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D249" s="102"/>
      <c r="AE249" s="102"/>
      <c r="AF249" s="102"/>
      <c r="AG249" s="102"/>
      <c r="AH249" s="102"/>
    </row>
    <row r="250" spans="1:34" x14ac:dyDescent="0.25">
      <c r="A250" s="102"/>
      <c r="B250" s="102"/>
      <c r="C250" s="102"/>
      <c r="D250" s="102"/>
      <c r="E250" s="102"/>
      <c r="F250" s="102"/>
      <c r="G250" s="103">
        <v>41134</v>
      </c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D250" s="102"/>
      <c r="AE250" s="102"/>
      <c r="AF250" s="102"/>
      <c r="AG250" s="102"/>
      <c r="AH250" s="102"/>
    </row>
    <row r="251" spans="1:34" x14ac:dyDescent="0.25">
      <c r="A251" s="102"/>
      <c r="B251" s="102"/>
      <c r="C251" s="102"/>
      <c r="D251" s="102"/>
      <c r="E251" s="102"/>
      <c r="F251" s="102"/>
      <c r="G251" s="103">
        <v>41135</v>
      </c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D251" s="102"/>
      <c r="AE251" s="102"/>
      <c r="AF251" s="102"/>
      <c r="AG251" s="102"/>
      <c r="AH251" s="102"/>
    </row>
    <row r="252" spans="1:34" x14ac:dyDescent="0.25">
      <c r="A252" s="102"/>
      <c r="B252" s="102"/>
      <c r="C252" s="102"/>
      <c r="D252" s="102"/>
      <c r="E252" s="102"/>
      <c r="F252" s="102"/>
      <c r="G252" s="103">
        <v>41136</v>
      </c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D252" s="102"/>
      <c r="AE252" s="102"/>
      <c r="AF252" s="102"/>
      <c r="AG252" s="102"/>
      <c r="AH252" s="102"/>
    </row>
    <row r="253" spans="1:34" x14ac:dyDescent="0.25">
      <c r="A253" s="102"/>
      <c r="B253" s="102"/>
      <c r="C253" s="102"/>
      <c r="D253" s="102"/>
      <c r="E253" s="102"/>
      <c r="F253" s="102"/>
      <c r="G253" s="103">
        <v>41137</v>
      </c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D253" s="102"/>
      <c r="AE253" s="102"/>
      <c r="AF253" s="102"/>
      <c r="AG253" s="102"/>
      <c r="AH253" s="102"/>
    </row>
    <row r="254" spans="1:34" x14ac:dyDescent="0.25">
      <c r="A254" s="102"/>
      <c r="B254" s="102"/>
      <c r="C254" s="102"/>
      <c r="D254" s="102"/>
      <c r="E254" s="102"/>
      <c r="F254" s="102"/>
      <c r="G254" s="103">
        <v>41138</v>
      </c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D254" s="102"/>
      <c r="AE254" s="102"/>
      <c r="AF254" s="102"/>
      <c r="AG254" s="102"/>
      <c r="AH254" s="102"/>
    </row>
    <row r="255" spans="1:34" x14ac:dyDescent="0.25">
      <c r="A255" s="102"/>
      <c r="B255" s="102"/>
      <c r="C255" s="102"/>
      <c r="D255" s="102"/>
      <c r="E255" s="102"/>
      <c r="F255" s="102"/>
      <c r="G255" s="103">
        <v>41139</v>
      </c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D255" s="102"/>
      <c r="AE255" s="102"/>
      <c r="AF255" s="102"/>
      <c r="AG255" s="102"/>
      <c r="AH255" s="102"/>
    </row>
    <row r="256" spans="1:34" x14ac:dyDescent="0.25">
      <c r="A256" s="102"/>
      <c r="B256" s="102"/>
      <c r="C256" s="102"/>
      <c r="D256" s="102"/>
      <c r="E256" s="102"/>
      <c r="F256" s="102"/>
      <c r="G256" s="103">
        <v>41140</v>
      </c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D256" s="102"/>
      <c r="AE256" s="102"/>
      <c r="AF256" s="102"/>
      <c r="AG256" s="102"/>
      <c r="AH256" s="102"/>
    </row>
    <row r="257" spans="1:34" x14ac:dyDescent="0.25">
      <c r="A257" s="102"/>
      <c r="B257" s="102"/>
      <c r="C257" s="102"/>
      <c r="D257" s="102"/>
      <c r="E257" s="102"/>
      <c r="F257" s="102"/>
      <c r="G257" s="103">
        <v>41141</v>
      </c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D257" s="102"/>
      <c r="AE257" s="102"/>
      <c r="AF257" s="102"/>
      <c r="AG257" s="102"/>
      <c r="AH257" s="102"/>
    </row>
    <row r="258" spans="1:34" x14ac:dyDescent="0.25">
      <c r="A258" s="102"/>
      <c r="B258" s="102"/>
      <c r="C258" s="102"/>
      <c r="D258" s="102"/>
      <c r="E258" s="102"/>
      <c r="F258" s="102"/>
      <c r="G258" s="103">
        <v>41142</v>
      </c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D258" s="102"/>
      <c r="AE258" s="102"/>
      <c r="AF258" s="102"/>
      <c r="AG258" s="102"/>
      <c r="AH258" s="102"/>
    </row>
    <row r="259" spans="1:34" x14ac:dyDescent="0.25">
      <c r="A259" s="102"/>
      <c r="B259" s="102"/>
      <c r="C259" s="102"/>
      <c r="D259" s="102"/>
      <c r="E259" s="102"/>
      <c r="F259" s="102"/>
      <c r="G259" s="103">
        <v>41143</v>
      </c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D259" s="102"/>
      <c r="AE259" s="102"/>
      <c r="AF259" s="102"/>
      <c r="AG259" s="102"/>
      <c r="AH259" s="102"/>
    </row>
    <row r="260" spans="1:34" x14ac:dyDescent="0.25">
      <c r="A260" s="102"/>
      <c r="B260" s="102"/>
      <c r="C260" s="102"/>
      <c r="D260" s="102"/>
      <c r="E260" s="102"/>
      <c r="F260" s="102"/>
      <c r="G260" s="103">
        <v>41144</v>
      </c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D260" s="102"/>
      <c r="AE260" s="102"/>
      <c r="AF260" s="102"/>
      <c r="AG260" s="102"/>
      <c r="AH260" s="102"/>
    </row>
    <row r="261" spans="1:34" x14ac:dyDescent="0.25">
      <c r="A261" s="102"/>
      <c r="B261" s="102"/>
      <c r="C261" s="102"/>
      <c r="D261" s="102"/>
      <c r="E261" s="102"/>
      <c r="F261" s="102"/>
      <c r="G261" s="103">
        <v>41145</v>
      </c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D261" s="102"/>
      <c r="AE261" s="102"/>
      <c r="AF261" s="102"/>
      <c r="AG261" s="102"/>
      <c r="AH261" s="102"/>
    </row>
    <row r="262" spans="1:34" x14ac:dyDescent="0.25">
      <c r="A262" s="102"/>
      <c r="B262" s="102"/>
      <c r="C262" s="102"/>
      <c r="D262" s="102"/>
      <c r="E262" s="102"/>
      <c r="F262" s="102"/>
      <c r="G262" s="103">
        <v>41146</v>
      </c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D262" s="102"/>
      <c r="AE262" s="102"/>
      <c r="AF262" s="102"/>
      <c r="AG262" s="102"/>
      <c r="AH262" s="102"/>
    </row>
    <row r="263" spans="1:34" x14ac:dyDescent="0.25">
      <c r="A263" s="102"/>
      <c r="B263" s="102"/>
      <c r="C263" s="102"/>
      <c r="D263" s="102"/>
      <c r="E263" s="102"/>
      <c r="F263" s="102"/>
      <c r="G263" s="103">
        <v>41147</v>
      </c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D263" s="102"/>
      <c r="AE263" s="102"/>
      <c r="AF263" s="102"/>
      <c r="AG263" s="102"/>
      <c r="AH263" s="102"/>
    </row>
    <row r="264" spans="1:34" x14ac:dyDescent="0.25">
      <c r="A264" s="102"/>
      <c r="B264" s="102"/>
      <c r="C264" s="102"/>
      <c r="D264" s="102"/>
      <c r="E264" s="102"/>
      <c r="F264" s="102"/>
      <c r="G264" s="103">
        <v>41148</v>
      </c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D264" s="102"/>
      <c r="AE264" s="102"/>
      <c r="AF264" s="102"/>
      <c r="AG264" s="102"/>
      <c r="AH264" s="102"/>
    </row>
    <row r="265" spans="1:34" x14ac:dyDescent="0.25">
      <c r="A265" s="102"/>
      <c r="B265" s="102"/>
      <c r="C265" s="102"/>
      <c r="D265" s="102"/>
      <c r="E265" s="102"/>
      <c r="F265" s="102"/>
      <c r="G265" s="103">
        <v>41149</v>
      </c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D265" s="102"/>
      <c r="AE265" s="102"/>
      <c r="AF265" s="102"/>
      <c r="AG265" s="102"/>
      <c r="AH265" s="102"/>
    </row>
    <row r="266" spans="1:34" x14ac:dyDescent="0.25">
      <c r="A266" s="102"/>
      <c r="B266" s="102"/>
      <c r="C266" s="102"/>
      <c r="D266" s="102"/>
      <c r="E266" s="102"/>
      <c r="F266" s="102"/>
      <c r="G266" s="103">
        <v>41150</v>
      </c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D266" s="102"/>
      <c r="AE266" s="102"/>
      <c r="AF266" s="102"/>
      <c r="AG266" s="102"/>
      <c r="AH266" s="102"/>
    </row>
    <row r="267" spans="1:34" x14ac:dyDescent="0.25">
      <c r="A267" s="102"/>
      <c r="B267" s="102"/>
      <c r="C267" s="102"/>
      <c r="D267" s="102"/>
      <c r="E267" s="102"/>
      <c r="F267" s="102"/>
      <c r="G267" s="103">
        <v>41151</v>
      </c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D267" s="102"/>
      <c r="AE267" s="102"/>
      <c r="AF267" s="102"/>
      <c r="AG267" s="102"/>
      <c r="AH267" s="102"/>
    </row>
    <row r="268" spans="1:34" x14ac:dyDescent="0.25">
      <c r="A268" s="102"/>
      <c r="B268" s="102"/>
      <c r="C268" s="102"/>
      <c r="D268" s="102"/>
      <c r="E268" s="102"/>
      <c r="F268" s="102"/>
      <c r="G268" s="103">
        <v>41152</v>
      </c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D268" s="102"/>
      <c r="AE268" s="102"/>
      <c r="AF268" s="102"/>
      <c r="AG268" s="102"/>
      <c r="AH268" s="102"/>
    </row>
    <row r="269" spans="1:34" x14ac:dyDescent="0.25">
      <c r="A269" s="102"/>
      <c r="B269" s="102"/>
      <c r="C269" s="102"/>
      <c r="D269" s="102"/>
      <c r="E269" s="102"/>
      <c r="F269" s="102"/>
      <c r="G269" s="103">
        <v>41153</v>
      </c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D269" s="102"/>
      <c r="AE269" s="102"/>
      <c r="AF269" s="102"/>
      <c r="AG269" s="102"/>
      <c r="AH269" s="102"/>
    </row>
    <row r="270" spans="1:34" x14ac:dyDescent="0.25">
      <c r="A270" s="102"/>
      <c r="B270" s="102"/>
      <c r="C270" s="102"/>
      <c r="D270" s="102"/>
      <c r="E270" s="102"/>
      <c r="F270" s="102"/>
      <c r="G270" s="103">
        <v>41154</v>
      </c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D270" s="102"/>
      <c r="AE270" s="102"/>
      <c r="AF270" s="102"/>
      <c r="AG270" s="102"/>
      <c r="AH270" s="102"/>
    </row>
    <row r="271" spans="1:34" x14ac:dyDescent="0.25">
      <c r="A271" s="102"/>
      <c r="B271" s="102"/>
      <c r="C271" s="102"/>
      <c r="D271" s="102"/>
      <c r="E271" s="102"/>
      <c r="F271" s="102"/>
      <c r="G271" s="103">
        <v>41155</v>
      </c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D271" s="102"/>
      <c r="AE271" s="102"/>
      <c r="AF271" s="102"/>
      <c r="AG271" s="102"/>
      <c r="AH271" s="102"/>
    </row>
    <row r="272" spans="1:34" x14ac:dyDescent="0.25">
      <c r="A272" s="102"/>
      <c r="B272" s="102"/>
      <c r="C272" s="102"/>
      <c r="D272" s="102"/>
      <c r="E272" s="102"/>
      <c r="F272" s="102"/>
      <c r="G272" s="103">
        <v>41156</v>
      </c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D272" s="102"/>
      <c r="AE272" s="102"/>
      <c r="AF272" s="102"/>
      <c r="AG272" s="102"/>
      <c r="AH272" s="102"/>
    </row>
    <row r="273" spans="1:34" x14ac:dyDescent="0.25">
      <c r="A273" s="102"/>
      <c r="B273" s="102"/>
      <c r="C273" s="102"/>
      <c r="D273" s="102"/>
      <c r="E273" s="102"/>
      <c r="F273" s="102"/>
      <c r="G273" s="103">
        <v>41157</v>
      </c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D273" s="102"/>
      <c r="AE273" s="102"/>
      <c r="AF273" s="102"/>
      <c r="AG273" s="102"/>
      <c r="AH273" s="102"/>
    </row>
    <row r="274" spans="1:34" x14ac:dyDescent="0.25">
      <c r="A274" s="102"/>
      <c r="B274" s="102"/>
      <c r="C274" s="102"/>
      <c r="D274" s="102"/>
      <c r="E274" s="102"/>
      <c r="F274" s="102"/>
      <c r="G274" s="103">
        <v>41158</v>
      </c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D274" s="102"/>
      <c r="AE274" s="102"/>
      <c r="AF274" s="102"/>
      <c r="AG274" s="102"/>
      <c r="AH274" s="102"/>
    </row>
    <row r="275" spans="1:34" x14ac:dyDescent="0.25">
      <c r="A275" s="102"/>
      <c r="B275" s="102"/>
      <c r="C275" s="102"/>
      <c r="D275" s="102"/>
      <c r="E275" s="102"/>
      <c r="F275" s="102"/>
      <c r="G275" s="103">
        <v>41159</v>
      </c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  <c r="AD275" s="102"/>
      <c r="AE275" s="102"/>
      <c r="AF275" s="102"/>
      <c r="AG275" s="102"/>
      <c r="AH275" s="102"/>
    </row>
    <row r="276" spans="1:34" x14ac:dyDescent="0.25">
      <c r="A276" s="102"/>
      <c r="B276" s="102"/>
      <c r="C276" s="102"/>
      <c r="D276" s="102"/>
      <c r="E276" s="102"/>
      <c r="F276" s="102"/>
      <c r="G276" s="103">
        <v>41160</v>
      </c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  <c r="AD276" s="102"/>
      <c r="AE276" s="102"/>
      <c r="AF276" s="102"/>
      <c r="AG276" s="102"/>
      <c r="AH276" s="102"/>
    </row>
    <row r="277" spans="1:34" x14ac:dyDescent="0.25">
      <c r="E277" s="102"/>
      <c r="F277" s="102"/>
      <c r="G277" s="103">
        <v>41161</v>
      </c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  <c r="AD277" s="102"/>
      <c r="AE277" s="102"/>
      <c r="AF277" s="102"/>
      <c r="AG277" s="102"/>
      <c r="AH277" s="102"/>
    </row>
    <row r="278" spans="1:34" x14ac:dyDescent="0.25">
      <c r="E278" s="102"/>
      <c r="F278" s="102"/>
      <c r="G278" s="103">
        <v>41162</v>
      </c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2"/>
      <c r="AD278" s="102"/>
      <c r="AE278" s="102"/>
      <c r="AF278" s="102"/>
      <c r="AG278" s="102"/>
      <c r="AH278" s="102"/>
    </row>
    <row r="279" spans="1:34" x14ac:dyDescent="0.25">
      <c r="E279" s="102"/>
      <c r="F279" s="102"/>
      <c r="G279" s="103">
        <v>41163</v>
      </c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  <c r="AD279" s="102"/>
      <c r="AE279" s="102"/>
      <c r="AF279" s="102"/>
      <c r="AG279" s="102"/>
      <c r="AH279" s="102"/>
    </row>
  </sheetData>
  <autoFilter ref="B1:B229"/>
  <mergeCells count="13">
    <mergeCell ref="G1:G2"/>
    <mergeCell ref="V1:V2"/>
    <mergeCell ref="X1:X2"/>
    <mergeCell ref="H2:I2"/>
    <mergeCell ref="J2:K2"/>
    <mergeCell ref="L2:M2"/>
    <mergeCell ref="N2:O2"/>
    <mergeCell ref="P2:Q2"/>
    <mergeCell ref="R2:S2"/>
    <mergeCell ref="H1:S1"/>
    <mergeCell ref="T1:T2"/>
    <mergeCell ref="U1:U2"/>
    <mergeCell ref="W1:W2"/>
  </mergeCells>
  <hyperlinks>
    <hyperlink ref="AC90" r:id="rId1"/>
    <hyperlink ref="AC89" r:id="rId2" display="Pictures\Fish Wheel Fish\Chum\P7280396.JPG"/>
    <hyperlink ref="AC149" r:id="rId3"/>
    <hyperlink ref="AC150" r:id="rId4"/>
    <hyperlink ref="AC151" r:id="rId5"/>
    <hyperlink ref="AC152" r:id="rId6"/>
    <hyperlink ref="AC165" r:id="rId7"/>
    <hyperlink ref="AC180" r:id="rId8"/>
    <hyperlink ref="AC181" r:id="rId9"/>
    <hyperlink ref="AC182" r:id="rId10"/>
    <hyperlink ref="AC190" r:id="rId11"/>
    <hyperlink ref="AC191" r:id="rId12"/>
    <hyperlink ref="AC199" r:id="rId13"/>
    <hyperlink ref="AC200" r:id="rId14"/>
    <hyperlink ref="AC203" r:id="rId15"/>
    <hyperlink ref="AC204" r:id="rId16"/>
    <hyperlink ref="AC205" r:id="rId17"/>
    <hyperlink ref="AC206" r:id="rId18"/>
    <hyperlink ref="AC211" r:id="rId19"/>
    <hyperlink ref="AC212" r:id="rId20"/>
    <hyperlink ref="AC213" r:id="rId21"/>
    <hyperlink ref="AC217" r:id="rId22"/>
    <hyperlink ref="AC221" r:id="rId23"/>
  </hyperlinks>
  <pageMargins left="0.7" right="0.7" top="0.75" bottom="0.75" header="0.3" footer="0.3"/>
  <pageSetup orientation="portrait" r:id="rId24"/>
  <drawing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J27" sqref="J27"/>
    </sheetView>
  </sheetViews>
  <sheetFormatPr defaultRowHeight="15" x14ac:dyDescent="0.25"/>
  <cols>
    <col min="1" max="1" width="17" bestFit="1" customWidth="1"/>
    <col min="2" max="2" width="21.42578125" bestFit="1" customWidth="1"/>
    <col min="5" max="5" width="9.140625" style="35"/>
    <col min="6" max="6" width="16" bestFit="1" customWidth="1"/>
    <col min="8" max="8" width="11.28515625" customWidth="1"/>
    <col min="11" max="11" width="18" bestFit="1" customWidth="1"/>
    <col min="13" max="13" width="9.140625" style="113"/>
  </cols>
  <sheetData>
    <row r="1" spans="1:14" x14ac:dyDescent="0.25">
      <c r="A1" s="9" t="s">
        <v>201</v>
      </c>
      <c r="B1" t="s">
        <v>271</v>
      </c>
    </row>
    <row r="2" spans="1:14" x14ac:dyDescent="0.25">
      <c r="H2" s="133" t="s">
        <v>198</v>
      </c>
      <c r="I2" s="132" t="s">
        <v>274</v>
      </c>
      <c r="J2" s="132"/>
      <c r="K2" s="132"/>
      <c r="L2" s="133" t="s">
        <v>56</v>
      </c>
      <c r="M2" s="134"/>
    </row>
    <row r="3" spans="1:14" x14ac:dyDescent="0.25">
      <c r="A3" s="9" t="s">
        <v>266</v>
      </c>
      <c r="B3" t="s">
        <v>265</v>
      </c>
      <c r="H3" s="134"/>
      <c r="I3" s="114" t="s">
        <v>70</v>
      </c>
      <c r="J3" s="114" t="s">
        <v>66</v>
      </c>
      <c r="K3" s="114" t="s">
        <v>268</v>
      </c>
      <c r="L3" s="134"/>
      <c r="M3" s="134"/>
    </row>
    <row r="4" spans="1:14" x14ac:dyDescent="0.25">
      <c r="A4" s="55" t="s">
        <v>42</v>
      </c>
      <c r="B4" s="11">
        <v>4</v>
      </c>
      <c r="E4" s="35">
        <v>165</v>
      </c>
      <c r="F4" t="s">
        <v>270</v>
      </c>
      <c r="H4" s="115" t="s">
        <v>40</v>
      </c>
      <c r="I4" s="116">
        <v>20</v>
      </c>
      <c r="J4" s="116">
        <v>4</v>
      </c>
      <c r="K4" s="116">
        <v>2</v>
      </c>
      <c r="L4" s="116">
        <f>SUM(I4:K4)</f>
        <v>26</v>
      </c>
      <c r="M4" s="117">
        <f>L4/L10</f>
        <v>0.15757575757575756</v>
      </c>
    </row>
    <row r="5" spans="1:14" x14ac:dyDescent="0.25">
      <c r="A5" s="55" t="s">
        <v>43</v>
      </c>
      <c r="B5" s="11">
        <v>1</v>
      </c>
      <c r="D5">
        <f>E5/E4</f>
        <v>0.41818181818181815</v>
      </c>
      <c r="E5" s="35">
        <v>69</v>
      </c>
      <c r="F5" t="s">
        <v>70</v>
      </c>
      <c r="H5" s="115" t="s">
        <v>41</v>
      </c>
      <c r="I5" s="116">
        <v>30</v>
      </c>
      <c r="J5" s="116">
        <v>33</v>
      </c>
      <c r="K5" s="116">
        <v>20</v>
      </c>
      <c r="L5" s="116">
        <f t="shared" ref="L5:L9" si="0">SUM(I5:K5)</f>
        <v>83</v>
      </c>
      <c r="M5" s="117">
        <f>L5/L10</f>
        <v>0.50303030303030305</v>
      </c>
    </row>
    <row r="6" spans="1:14" x14ac:dyDescent="0.25">
      <c r="A6" s="55" t="s">
        <v>78</v>
      </c>
      <c r="B6" s="11">
        <v>5</v>
      </c>
      <c r="D6">
        <f>E6/E4</f>
        <v>0.38787878787878788</v>
      </c>
      <c r="E6" s="35">
        <v>64</v>
      </c>
      <c r="F6" t="s">
        <v>66</v>
      </c>
      <c r="H6" s="115" t="s">
        <v>78</v>
      </c>
      <c r="I6" s="116">
        <v>3</v>
      </c>
      <c r="J6" s="116">
        <v>3</v>
      </c>
      <c r="K6" s="116">
        <v>5</v>
      </c>
      <c r="L6" s="116">
        <f t="shared" si="0"/>
        <v>11</v>
      </c>
      <c r="M6" s="117">
        <f>L6/L10</f>
        <v>6.6666666666666666E-2</v>
      </c>
    </row>
    <row r="7" spans="1:14" x14ac:dyDescent="0.25">
      <c r="A7" s="55" t="s">
        <v>41</v>
      </c>
      <c r="B7" s="11">
        <v>20</v>
      </c>
      <c r="D7">
        <f>E7/E4</f>
        <v>0.19393939393939394</v>
      </c>
      <c r="E7" s="35">
        <v>32</v>
      </c>
      <c r="F7" t="s">
        <v>272</v>
      </c>
      <c r="H7" s="115" t="s">
        <v>267</v>
      </c>
      <c r="I7" s="116">
        <v>16</v>
      </c>
      <c r="J7" s="116">
        <v>15</v>
      </c>
      <c r="K7" s="116">
        <v>4</v>
      </c>
      <c r="L7" s="116">
        <f t="shared" si="0"/>
        <v>35</v>
      </c>
      <c r="M7" s="117">
        <f>L7/L10</f>
        <v>0.21212121212121213</v>
      </c>
    </row>
    <row r="8" spans="1:14" x14ac:dyDescent="0.25">
      <c r="A8" s="55" t="s">
        <v>21</v>
      </c>
      <c r="B8" s="11">
        <v>30</v>
      </c>
      <c r="D8" s="112">
        <f>SUM(D5:D7)</f>
        <v>1</v>
      </c>
      <c r="F8" t="s">
        <v>273</v>
      </c>
      <c r="H8" s="115" t="s">
        <v>43</v>
      </c>
      <c r="I8" s="116">
        <v>0</v>
      </c>
      <c r="J8" s="116">
        <v>7</v>
      </c>
      <c r="K8" s="116">
        <v>1</v>
      </c>
      <c r="L8" s="116">
        <f t="shared" si="0"/>
        <v>8</v>
      </c>
      <c r="M8" s="117">
        <f>L8/L10</f>
        <v>4.8484848484848485E-2</v>
      </c>
    </row>
    <row r="9" spans="1:14" x14ac:dyDescent="0.25">
      <c r="H9" s="115" t="s">
        <v>171</v>
      </c>
      <c r="I9" s="116">
        <v>0</v>
      </c>
      <c r="J9" s="116">
        <v>2</v>
      </c>
      <c r="K9" s="116">
        <v>0</v>
      </c>
      <c r="L9" s="116">
        <f t="shared" si="0"/>
        <v>2</v>
      </c>
      <c r="M9" s="117">
        <f>L9/L10</f>
        <v>1.2121212121212121E-2</v>
      </c>
    </row>
    <row r="10" spans="1:14" x14ac:dyDescent="0.25">
      <c r="H10" s="134" t="s">
        <v>56</v>
      </c>
      <c r="I10" s="118">
        <f>SUM(I4:I9)</f>
        <v>69</v>
      </c>
      <c r="J10" s="118">
        <f t="shared" ref="J10" si="1">SUM(J4:J9)</f>
        <v>64</v>
      </c>
      <c r="K10" s="118">
        <f>SUM(K4:K9)</f>
        <v>32</v>
      </c>
      <c r="L10" s="118">
        <f>SUM(L4:L9)</f>
        <v>165</v>
      </c>
      <c r="M10" s="119"/>
      <c r="N10" s="65"/>
    </row>
    <row r="11" spans="1:14" x14ac:dyDescent="0.25">
      <c r="F11" t="s">
        <v>286</v>
      </c>
      <c r="H11" s="134"/>
      <c r="I11" s="120">
        <f>I10/E4</f>
        <v>0.41818181818181815</v>
      </c>
      <c r="J11" s="120">
        <f>J10/E4</f>
        <v>0.38787878787878788</v>
      </c>
      <c r="K11" s="120">
        <f>K10/E4</f>
        <v>0.19393939393939394</v>
      </c>
      <c r="L11" s="121"/>
      <c r="M11" s="117"/>
      <c r="N11" s="65"/>
    </row>
    <row r="12" spans="1:14" x14ac:dyDescent="0.25">
      <c r="D12">
        <f>68+19</f>
        <v>87</v>
      </c>
      <c r="E12" s="35">
        <f>E4/(68+19)</f>
        <v>1.896551724137931</v>
      </c>
      <c r="F12" t="s">
        <v>287</v>
      </c>
    </row>
    <row r="13" spans="1:14" x14ac:dyDescent="0.25">
      <c r="F13" t="s">
        <v>288</v>
      </c>
    </row>
    <row r="21" spans="6:6" x14ac:dyDescent="0.25">
      <c r="F21">
        <f>47+39</f>
        <v>86</v>
      </c>
    </row>
  </sheetData>
  <mergeCells count="4">
    <mergeCell ref="I2:K2"/>
    <mergeCell ref="H2:H3"/>
    <mergeCell ref="L2:M3"/>
    <mergeCell ref="H10:H11"/>
  </mergeCells>
  <pageMargins left="0.7" right="0.7" top="0.75" bottom="0.75" header="0.3" footer="0.3"/>
  <pageSetup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26" sqref="K26:K28"/>
    </sheetView>
  </sheetViews>
  <sheetFormatPr defaultRowHeight="15" x14ac:dyDescent="0.25"/>
  <cols>
    <col min="1" max="1" width="24.7109375" bestFit="1" customWidth="1"/>
    <col min="2" max="2" width="16.28515625" customWidth="1"/>
    <col min="3" max="3" width="12.140625" customWidth="1"/>
    <col min="4" max="4" width="9.7109375" customWidth="1"/>
    <col min="5" max="5" width="8.42578125" customWidth="1"/>
    <col min="6" max="6" width="11.28515625" bestFit="1" customWidth="1"/>
    <col min="7" max="7" width="9.7109375" bestFit="1" customWidth="1"/>
    <col min="8" max="8" width="11.28515625" bestFit="1" customWidth="1"/>
  </cols>
  <sheetData>
    <row r="1" spans="1:11" x14ac:dyDescent="0.25">
      <c r="A1" s="9" t="s">
        <v>196</v>
      </c>
      <c r="B1" t="s">
        <v>113</v>
      </c>
    </row>
    <row r="3" spans="1:11" x14ac:dyDescent="0.25">
      <c r="B3" s="9" t="s">
        <v>269</v>
      </c>
    </row>
    <row r="4" spans="1:11" x14ac:dyDescent="0.25">
      <c r="B4" t="s">
        <v>254</v>
      </c>
      <c r="C4" t="s">
        <v>125</v>
      </c>
      <c r="D4" t="s">
        <v>156</v>
      </c>
      <c r="E4" t="s">
        <v>243</v>
      </c>
      <c r="F4" t="s">
        <v>21</v>
      </c>
    </row>
    <row r="5" spans="1:11" x14ac:dyDescent="0.25">
      <c r="A5" t="s">
        <v>275</v>
      </c>
      <c r="B5" s="11">
        <v>1</v>
      </c>
      <c r="C5" s="11">
        <v>3</v>
      </c>
      <c r="D5" s="11">
        <v>1</v>
      </c>
      <c r="E5" s="11">
        <v>2</v>
      </c>
      <c r="F5" s="11">
        <v>7</v>
      </c>
    </row>
    <row r="7" spans="1:11" x14ac:dyDescent="0.25">
      <c r="K7" t="s">
        <v>277</v>
      </c>
    </row>
    <row r="8" spans="1:11" x14ac:dyDescent="0.25">
      <c r="J8">
        <v>68</v>
      </c>
      <c r="K8" t="s">
        <v>278</v>
      </c>
    </row>
    <row r="9" spans="1:11" x14ac:dyDescent="0.25">
      <c r="J9">
        <v>19</v>
      </c>
      <c r="K9" t="s">
        <v>279</v>
      </c>
    </row>
    <row r="10" spans="1:11" x14ac:dyDescent="0.25">
      <c r="J10">
        <v>4</v>
      </c>
      <c r="K10" t="s">
        <v>276</v>
      </c>
    </row>
    <row r="11" spans="1:11" x14ac:dyDescent="0.25">
      <c r="J11">
        <f>SUM(J8:J10)</f>
        <v>91</v>
      </c>
    </row>
    <row r="13" spans="1:11" x14ac:dyDescent="0.25">
      <c r="K13" t="s">
        <v>281</v>
      </c>
    </row>
    <row r="14" spans="1:11" x14ac:dyDescent="0.25">
      <c r="J14">
        <v>5</v>
      </c>
      <c r="K14" t="s">
        <v>280</v>
      </c>
    </row>
    <row r="15" spans="1:11" x14ac:dyDescent="0.25">
      <c r="J15">
        <v>4</v>
      </c>
      <c r="K15" t="s">
        <v>114</v>
      </c>
    </row>
    <row r="16" spans="1:11" x14ac:dyDescent="0.25">
      <c r="J16">
        <v>1</v>
      </c>
      <c r="K16" t="s">
        <v>282</v>
      </c>
    </row>
    <row r="17" spans="10:11" x14ac:dyDescent="0.25">
      <c r="J17">
        <v>2</v>
      </c>
      <c r="K17" t="s">
        <v>283</v>
      </c>
    </row>
    <row r="18" spans="10:11" x14ac:dyDescent="0.25">
      <c r="J18">
        <v>4</v>
      </c>
      <c r="K18" t="s">
        <v>284</v>
      </c>
    </row>
    <row r="19" spans="10:11" x14ac:dyDescent="0.25">
      <c r="J19">
        <f>SUM(J14:J18)</f>
        <v>16</v>
      </c>
    </row>
    <row r="21" spans="10:11" x14ac:dyDescent="0.25">
      <c r="K21" t="s">
        <v>285</v>
      </c>
    </row>
    <row r="22" spans="10:11" x14ac:dyDescent="0.25">
      <c r="J22">
        <v>3</v>
      </c>
      <c r="K22" t="s">
        <v>125</v>
      </c>
    </row>
    <row r="23" spans="10:11" x14ac:dyDescent="0.25">
      <c r="J23">
        <v>1</v>
      </c>
      <c r="K23" t="s">
        <v>282</v>
      </c>
    </row>
    <row r="24" spans="10:11" x14ac:dyDescent="0.25">
      <c r="J24">
        <f>SUM(J22:J23)</f>
        <v>4</v>
      </c>
    </row>
    <row r="26" spans="10:11" x14ac:dyDescent="0.25">
      <c r="K26" t="s">
        <v>286</v>
      </c>
    </row>
    <row r="27" spans="10:11" x14ac:dyDescent="0.25">
      <c r="K27" t="s">
        <v>287</v>
      </c>
    </row>
    <row r="28" spans="10:11" x14ac:dyDescent="0.25">
      <c r="K28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7109375" style="95" bestFit="1" customWidth="1"/>
    <col min="2" max="2" width="8.28515625" style="95" bestFit="1" customWidth="1"/>
    <col min="3" max="3" width="13.140625" style="95" bestFit="1" customWidth="1"/>
    <col min="4" max="5" width="17.28515625" style="95" bestFit="1" customWidth="1"/>
    <col min="6" max="6" width="11" style="104" customWidth="1"/>
    <col min="7" max="7" width="20.28515625" style="95" customWidth="1"/>
    <col min="8" max="8" width="9.140625" style="105" customWidth="1"/>
    <col min="9" max="9" width="10.5703125" style="95" bestFit="1" customWidth="1"/>
    <col min="10" max="10" width="9.85546875" style="101" bestFit="1" customWidth="1"/>
    <col min="11" max="11" width="14.140625" style="104" bestFit="1" customWidth="1"/>
    <col min="12" max="12" width="17.85546875" style="101" bestFit="1" customWidth="1"/>
    <col min="13" max="13" width="15" style="101" bestFit="1" customWidth="1"/>
    <col min="14" max="14" width="22.42578125" style="104" customWidth="1"/>
    <col min="15" max="16384" width="9.140625" style="102"/>
  </cols>
  <sheetData>
    <row r="1" spans="1:14" s="100" customFormat="1" ht="30" x14ac:dyDescent="0.25">
      <c r="A1" s="96" t="s">
        <v>1</v>
      </c>
      <c r="B1" s="96" t="s">
        <v>198</v>
      </c>
      <c r="C1" s="96" t="s">
        <v>264</v>
      </c>
      <c r="D1" s="96" t="s">
        <v>201</v>
      </c>
      <c r="E1" s="96" t="s">
        <v>200</v>
      </c>
      <c r="F1" s="97" t="s">
        <v>199</v>
      </c>
      <c r="G1" s="96"/>
      <c r="H1" s="98"/>
      <c r="I1" s="108" t="s">
        <v>1</v>
      </c>
      <c r="J1" s="109" t="s">
        <v>196</v>
      </c>
      <c r="K1" s="109" t="s">
        <v>195</v>
      </c>
      <c r="L1" s="109" t="s">
        <v>194</v>
      </c>
      <c r="M1" s="99" t="s">
        <v>193</v>
      </c>
      <c r="N1" s="110" t="s">
        <v>244</v>
      </c>
    </row>
    <row r="2" spans="1:14" x14ac:dyDescent="0.25">
      <c r="A2" s="103">
        <v>41076</v>
      </c>
      <c r="B2" s="95" t="s">
        <v>40</v>
      </c>
      <c r="C2" s="95">
        <v>1</v>
      </c>
      <c r="D2" s="95" t="s">
        <v>70</v>
      </c>
      <c r="E2" s="95" t="s">
        <v>70</v>
      </c>
      <c r="I2" s="103">
        <v>41073</v>
      </c>
      <c r="J2" s="101" t="s">
        <v>104</v>
      </c>
      <c r="L2" s="101" t="s">
        <v>104</v>
      </c>
      <c r="M2" s="101" t="s">
        <v>104</v>
      </c>
    </row>
    <row r="3" spans="1:14" x14ac:dyDescent="0.25">
      <c r="A3" s="103">
        <v>41077</v>
      </c>
      <c r="B3" s="95" t="s">
        <v>40</v>
      </c>
      <c r="C3" s="95">
        <v>1</v>
      </c>
      <c r="D3" s="95" t="s">
        <v>70</v>
      </c>
      <c r="E3" s="95" t="s">
        <v>70</v>
      </c>
      <c r="I3" s="103">
        <v>41074</v>
      </c>
      <c r="J3" s="101" t="s">
        <v>104</v>
      </c>
      <c r="L3" s="101" t="s">
        <v>104</v>
      </c>
      <c r="M3" s="101" t="s">
        <v>104</v>
      </c>
    </row>
    <row r="4" spans="1:14" x14ac:dyDescent="0.25">
      <c r="A4" s="103">
        <v>41077</v>
      </c>
      <c r="B4" s="95" t="s">
        <v>40</v>
      </c>
      <c r="C4" s="95">
        <v>1</v>
      </c>
      <c r="D4" s="95" t="s">
        <v>70</v>
      </c>
      <c r="E4" s="95" t="s">
        <v>70</v>
      </c>
      <c r="I4" s="103">
        <v>41075</v>
      </c>
      <c r="J4" s="101" t="s">
        <v>112</v>
      </c>
      <c r="K4" s="104" t="s">
        <v>156</v>
      </c>
      <c r="L4" s="101" t="s">
        <v>104</v>
      </c>
      <c r="M4" s="101" t="s">
        <v>104</v>
      </c>
    </row>
    <row r="5" spans="1:14" x14ac:dyDescent="0.25">
      <c r="A5" s="103">
        <v>41077</v>
      </c>
      <c r="B5" s="95" t="s">
        <v>40</v>
      </c>
      <c r="C5" s="95">
        <v>1</v>
      </c>
      <c r="D5" s="95" t="s">
        <v>70</v>
      </c>
      <c r="E5" s="95" t="s">
        <v>70</v>
      </c>
      <c r="F5" s="104" t="s">
        <v>167</v>
      </c>
      <c r="I5" s="103">
        <v>41076</v>
      </c>
      <c r="J5" s="101" t="s">
        <v>104</v>
      </c>
      <c r="L5" s="101" t="s">
        <v>104</v>
      </c>
      <c r="M5" s="101" t="s">
        <v>113</v>
      </c>
      <c r="N5" s="104" t="s">
        <v>115</v>
      </c>
    </row>
    <row r="6" spans="1:14" x14ac:dyDescent="0.25">
      <c r="A6" s="103">
        <v>41077</v>
      </c>
      <c r="B6" s="95" t="s">
        <v>40</v>
      </c>
      <c r="C6" s="95">
        <v>1</v>
      </c>
      <c r="D6" s="95" t="s">
        <v>70</v>
      </c>
      <c r="E6" s="95" t="s">
        <v>70</v>
      </c>
      <c r="F6" s="104" t="s">
        <v>167</v>
      </c>
      <c r="I6" s="103">
        <v>41077</v>
      </c>
      <c r="J6" s="101" t="s">
        <v>104</v>
      </c>
      <c r="L6" s="101" t="s">
        <v>104</v>
      </c>
      <c r="M6" s="101" t="s">
        <v>113</v>
      </c>
    </row>
    <row r="7" spans="1:14" x14ac:dyDescent="0.25">
      <c r="A7" s="103">
        <v>41078</v>
      </c>
      <c r="B7" s="95" t="s">
        <v>40</v>
      </c>
      <c r="C7" s="95">
        <v>1</v>
      </c>
      <c r="D7" s="95" t="s">
        <v>70</v>
      </c>
      <c r="E7" s="95" t="s">
        <v>70</v>
      </c>
      <c r="F7" s="104" t="s">
        <v>175</v>
      </c>
      <c r="I7" s="103">
        <v>41078</v>
      </c>
      <c r="J7" s="101" t="s">
        <v>112</v>
      </c>
      <c r="K7" s="104" t="s">
        <v>118</v>
      </c>
      <c r="L7" s="101" t="s">
        <v>104</v>
      </c>
      <c r="M7" s="101" t="s">
        <v>104</v>
      </c>
    </row>
    <row r="8" spans="1:14" x14ac:dyDescent="0.25">
      <c r="A8" s="103">
        <v>41078</v>
      </c>
      <c r="B8" s="95" t="s">
        <v>40</v>
      </c>
      <c r="C8" s="95">
        <v>1</v>
      </c>
      <c r="D8" s="95" t="s">
        <v>70</v>
      </c>
      <c r="E8" s="95" t="s">
        <v>66</v>
      </c>
      <c r="F8" s="104" t="s">
        <v>172</v>
      </c>
      <c r="I8" s="103">
        <v>41079</v>
      </c>
      <c r="J8" s="101" t="s">
        <v>104</v>
      </c>
      <c r="L8" s="101" t="s">
        <v>104</v>
      </c>
      <c r="M8" s="101" t="s">
        <v>113</v>
      </c>
    </row>
    <row r="9" spans="1:14" x14ac:dyDescent="0.25">
      <c r="A9" s="103">
        <v>41078</v>
      </c>
      <c r="B9" s="95" t="s">
        <v>40</v>
      </c>
      <c r="C9" s="95">
        <v>1</v>
      </c>
      <c r="D9" s="95" t="s">
        <v>70</v>
      </c>
      <c r="E9" s="95" t="s">
        <v>66</v>
      </c>
      <c r="I9" s="103">
        <v>41080</v>
      </c>
      <c r="J9" s="101" t="s">
        <v>112</v>
      </c>
      <c r="K9" s="104" t="s">
        <v>118</v>
      </c>
      <c r="L9" s="101" t="s">
        <v>104</v>
      </c>
      <c r="M9" s="101" t="s">
        <v>113</v>
      </c>
    </row>
    <row r="10" spans="1:14" x14ac:dyDescent="0.25">
      <c r="A10" s="103">
        <v>41078</v>
      </c>
      <c r="B10" s="95" t="s">
        <v>40</v>
      </c>
      <c r="C10" s="95">
        <v>1</v>
      </c>
      <c r="D10" s="95" t="s">
        <v>70</v>
      </c>
      <c r="E10" s="95" t="s">
        <v>70</v>
      </c>
      <c r="F10" s="104" t="s">
        <v>242</v>
      </c>
      <c r="I10" s="103">
        <v>41081</v>
      </c>
      <c r="J10" s="101" t="s">
        <v>104</v>
      </c>
      <c r="L10" s="101" t="s">
        <v>104</v>
      </c>
      <c r="M10" s="101" t="s">
        <v>113</v>
      </c>
    </row>
    <row r="11" spans="1:14" x14ac:dyDescent="0.25">
      <c r="A11" s="103">
        <v>41078</v>
      </c>
      <c r="B11" s="95" t="s">
        <v>40</v>
      </c>
      <c r="C11" s="95">
        <v>1</v>
      </c>
      <c r="D11" s="95" t="s">
        <v>70</v>
      </c>
      <c r="E11" s="95" t="s">
        <v>66</v>
      </c>
      <c r="I11" s="103">
        <v>41082</v>
      </c>
      <c r="J11" s="101" t="s">
        <v>113</v>
      </c>
      <c r="K11" s="104" t="s">
        <v>156</v>
      </c>
      <c r="L11" s="101" t="s">
        <v>113</v>
      </c>
      <c r="M11" s="101" t="s">
        <v>113</v>
      </c>
    </row>
    <row r="12" spans="1:14" x14ac:dyDescent="0.25">
      <c r="A12" s="103">
        <v>41079</v>
      </c>
      <c r="B12" s="95" t="s">
        <v>40</v>
      </c>
      <c r="C12" s="95">
        <v>1</v>
      </c>
      <c r="D12" s="95" t="s">
        <v>70</v>
      </c>
      <c r="E12" s="95" t="s">
        <v>70</v>
      </c>
      <c r="I12" s="103">
        <v>41083</v>
      </c>
      <c r="J12" s="101" t="s">
        <v>104</v>
      </c>
      <c r="L12" s="101" t="s">
        <v>104</v>
      </c>
      <c r="M12" s="101" t="s">
        <v>113</v>
      </c>
    </row>
    <row r="13" spans="1:14" x14ac:dyDescent="0.25">
      <c r="A13" s="103">
        <v>41079</v>
      </c>
      <c r="B13" s="95" t="s">
        <v>40</v>
      </c>
      <c r="C13" s="95">
        <v>1</v>
      </c>
      <c r="D13" s="95" t="s">
        <v>70</v>
      </c>
      <c r="E13" s="95" t="s">
        <v>70</v>
      </c>
      <c r="I13" s="103">
        <v>41084</v>
      </c>
      <c r="J13" s="101" t="s">
        <v>104</v>
      </c>
      <c r="L13" s="101" t="s">
        <v>104</v>
      </c>
      <c r="M13" s="101" t="s">
        <v>113</v>
      </c>
    </row>
    <row r="14" spans="1:14" x14ac:dyDescent="0.25">
      <c r="A14" s="103">
        <v>41079</v>
      </c>
      <c r="B14" s="95" t="s">
        <v>40</v>
      </c>
      <c r="C14" s="95">
        <v>1</v>
      </c>
      <c r="D14" s="95" t="s">
        <v>70</v>
      </c>
      <c r="E14" s="95" t="s">
        <v>70</v>
      </c>
      <c r="F14" s="104" t="s">
        <v>167</v>
      </c>
      <c r="I14" s="103">
        <v>41085</v>
      </c>
      <c r="J14" s="101" t="s">
        <v>113</v>
      </c>
      <c r="K14" s="104" t="s">
        <v>243</v>
      </c>
      <c r="L14" s="101" t="s">
        <v>113</v>
      </c>
      <c r="M14" s="101" t="s">
        <v>113</v>
      </c>
    </row>
    <row r="15" spans="1:14" x14ac:dyDescent="0.25">
      <c r="A15" s="103">
        <v>41080</v>
      </c>
      <c r="B15" s="95" t="s">
        <v>40</v>
      </c>
      <c r="C15" s="95">
        <v>1</v>
      </c>
      <c r="D15" s="95" t="s">
        <v>70</v>
      </c>
      <c r="E15" s="95" t="s">
        <v>70</v>
      </c>
      <c r="I15" s="103">
        <v>41086</v>
      </c>
      <c r="J15" s="101" t="s">
        <v>113</v>
      </c>
      <c r="K15" s="104" t="s">
        <v>243</v>
      </c>
      <c r="L15" s="101" t="s">
        <v>113</v>
      </c>
      <c r="M15" s="101" t="s">
        <v>113</v>
      </c>
    </row>
    <row r="16" spans="1:14" x14ac:dyDescent="0.25">
      <c r="A16" s="103">
        <v>41080</v>
      </c>
      <c r="B16" s="95" t="s">
        <v>40</v>
      </c>
      <c r="C16" s="95">
        <v>1</v>
      </c>
      <c r="D16" s="95" t="s">
        <v>70</v>
      </c>
      <c r="E16" s="95" t="s">
        <v>70</v>
      </c>
      <c r="F16" s="104" t="s">
        <v>163</v>
      </c>
      <c r="I16" s="103">
        <v>41087</v>
      </c>
      <c r="J16" s="101" t="s">
        <v>104</v>
      </c>
      <c r="L16" s="101" t="s">
        <v>104</v>
      </c>
      <c r="M16" s="101" t="s">
        <v>104</v>
      </c>
      <c r="N16" s="104" t="s">
        <v>251</v>
      </c>
    </row>
    <row r="17" spans="1:14" x14ac:dyDescent="0.25">
      <c r="A17" s="103">
        <v>41081</v>
      </c>
      <c r="B17" s="95" t="s">
        <v>40</v>
      </c>
      <c r="C17" s="95">
        <v>1</v>
      </c>
      <c r="D17" s="95" t="s">
        <v>70</v>
      </c>
      <c r="E17" s="95" t="s">
        <v>70</v>
      </c>
      <c r="I17" s="103">
        <v>41088</v>
      </c>
      <c r="J17" s="101" t="s">
        <v>104</v>
      </c>
      <c r="L17" s="101" t="s">
        <v>104</v>
      </c>
      <c r="M17" s="101" t="s">
        <v>104</v>
      </c>
    </row>
    <row r="18" spans="1:14" x14ac:dyDescent="0.25">
      <c r="A18" s="103">
        <v>41081</v>
      </c>
      <c r="B18" s="95" t="s">
        <v>40</v>
      </c>
      <c r="C18" s="95">
        <v>1</v>
      </c>
      <c r="D18" s="95" t="s">
        <v>70</v>
      </c>
      <c r="E18" s="95" t="s">
        <v>70</v>
      </c>
      <c r="F18" s="104" t="s">
        <v>151</v>
      </c>
      <c r="I18" s="103">
        <v>41089</v>
      </c>
      <c r="J18" s="101" t="s">
        <v>104</v>
      </c>
      <c r="L18" s="101" t="s">
        <v>104</v>
      </c>
      <c r="M18" s="101" t="s">
        <v>104</v>
      </c>
    </row>
    <row r="19" spans="1:14" x14ac:dyDescent="0.25">
      <c r="A19" s="103">
        <v>41084</v>
      </c>
      <c r="B19" s="95" t="s">
        <v>40</v>
      </c>
      <c r="C19" s="95">
        <v>1</v>
      </c>
      <c r="D19" s="95" t="s">
        <v>70</v>
      </c>
      <c r="E19" s="95" t="s">
        <v>70</v>
      </c>
      <c r="I19" s="103">
        <v>41090</v>
      </c>
      <c r="J19" s="101" t="s">
        <v>112</v>
      </c>
      <c r="K19" s="104" t="s">
        <v>156</v>
      </c>
      <c r="L19" s="101" t="s">
        <v>113</v>
      </c>
      <c r="M19" s="101" t="s">
        <v>104</v>
      </c>
    </row>
    <row r="20" spans="1:14" x14ac:dyDescent="0.25">
      <c r="A20" s="103">
        <v>41084</v>
      </c>
      <c r="B20" s="95" t="s">
        <v>40</v>
      </c>
      <c r="C20" s="95">
        <v>1</v>
      </c>
      <c r="D20" s="95" t="s">
        <v>70</v>
      </c>
      <c r="E20" s="95" t="s">
        <v>70</v>
      </c>
      <c r="F20" s="104" t="s">
        <v>157</v>
      </c>
      <c r="I20" s="103">
        <v>41091</v>
      </c>
      <c r="J20" s="101" t="s">
        <v>104</v>
      </c>
      <c r="L20" s="101" t="s">
        <v>113</v>
      </c>
      <c r="M20" s="101" t="s">
        <v>104</v>
      </c>
      <c r="N20" s="104" t="s">
        <v>245</v>
      </c>
    </row>
    <row r="21" spans="1:14" x14ac:dyDescent="0.25">
      <c r="A21" s="103">
        <v>41088</v>
      </c>
      <c r="B21" s="95" t="s">
        <v>40</v>
      </c>
      <c r="C21" s="95">
        <v>1</v>
      </c>
      <c r="D21" s="95" t="s">
        <v>70</v>
      </c>
      <c r="E21" s="95" t="s">
        <v>66</v>
      </c>
      <c r="F21" s="104" t="s">
        <v>153</v>
      </c>
      <c r="I21" s="103">
        <v>41092</v>
      </c>
      <c r="J21" s="101" t="s">
        <v>104</v>
      </c>
      <c r="L21" s="101" t="s">
        <v>113</v>
      </c>
      <c r="M21" s="101" t="s">
        <v>104</v>
      </c>
      <c r="N21" s="104" t="s">
        <v>246</v>
      </c>
    </row>
    <row r="22" spans="1:14" x14ac:dyDescent="0.25">
      <c r="A22" s="103">
        <v>41089</v>
      </c>
      <c r="B22" s="95" t="s">
        <v>40</v>
      </c>
      <c r="C22" s="95">
        <v>2</v>
      </c>
      <c r="D22" s="95" t="s">
        <v>70</v>
      </c>
      <c r="E22" s="95" t="s">
        <v>66</v>
      </c>
      <c r="F22" s="104" t="s">
        <v>151</v>
      </c>
      <c r="I22" s="103">
        <v>41093</v>
      </c>
      <c r="J22" s="101" t="s">
        <v>104</v>
      </c>
      <c r="L22" s="101" t="s">
        <v>113</v>
      </c>
      <c r="M22" s="101" t="s">
        <v>104</v>
      </c>
    </row>
    <row r="23" spans="1:14" x14ac:dyDescent="0.25">
      <c r="A23" s="103">
        <v>41089</v>
      </c>
      <c r="B23" s="95" t="s">
        <v>40</v>
      </c>
      <c r="C23" s="95">
        <v>2</v>
      </c>
      <c r="D23" s="95" t="s">
        <v>70</v>
      </c>
      <c r="E23" s="95" t="s">
        <v>66</v>
      </c>
      <c r="F23" s="104" t="s">
        <v>148</v>
      </c>
      <c r="I23" s="103">
        <v>41094</v>
      </c>
      <c r="J23" s="101" t="s">
        <v>104</v>
      </c>
      <c r="L23" s="101" t="s">
        <v>113</v>
      </c>
      <c r="M23" s="101" t="s">
        <v>104</v>
      </c>
    </row>
    <row r="24" spans="1:14" x14ac:dyDescent="0.25">
      <c r="A24" s="103">
        <v>41092</v>
      </c>
      <c r="B24" s="95" t="s">
        <v>40</v>
      </c>
      <c r="C24" s="95">
        <v>2</v>
      </c>
      <c r="D24" s="95" t="s">
        <v>66</v>
      </c>
      <c r="E24" s="95" t="s">
        <v>66</v>
      </c>
      <c r="I24" s="103">
        <v>41095</v>
      </c>
      <c r="J24" s="101" t="s">
        <v>104</v>
      </c>
      <c r="L24" s="101" t="s">
        <v>104</v>
      </c>
      <c r="M24" s="101" t="s">
        <v>104</v>
      </c>
    </row>
    <row r="25" spans="1:14" x14ac:dyDescent="0.25">
      <c r="A25" s="103">
        <v>41092</v>
      </c>
      <c r="B25" s="95" t="s">
        <v>40</v>
      </c>
      <c r="C25" s="95">
        <v>2</v>
      </c>
      <c r="D25" s="95" t="s">
        <v>66</v>
      </c>
      <c r="E25" s="95" t="s">
        <v>66</v>
      </c>
      <c r="I25" s="103">
        <v>41096</v>
      </c>
      <c r="J25" s="101" t="s">
        <v>112</v>
      </c>
      <c r="K25" s="104" t="s">
        <v>116</v>
      </c>
      <c r="L25" s="101" t="s">
        <v>104</v>
      </c>
      <c r="M25" s="101" t="s">
        <v>104</v>
      </c>
    </row>
    <row r="26" spans="1:14" x14ac:dyDescent="0.25">
      <c r="A26" s="103">
        <v>41093</v>
      </c>
      <c r="B26" s="95" t="s">
        <v>40</v>
      </c>
      <c r="C26" s="95">
        <v>2</v>
      </c>
      <c r="D26" s="95" t="s">
        <v>66</v>
      </c>
      <c r="E26" s="95" t="s">
        <v>66</v>
      </c>
      <c r="I26" s="103">
        <v>41097</v>
      </c>
      <c r="J26" s="101" t="s">
        <v>104</v>
      </c>
      <c r="L26" s="101" t="s">
        <v>104</v>
      </c>
      <c r="M26" s="101" t="s">
        <v>104</v>
      </c>
    </row>
    <row r="27" spans="1:14" x14ac:dyDescent="0.25">
      <c r="A27" s="103">
        <v>41094</v>
      </c>
      <c r="B27" s="95" t="s">
        <v>40</v>
      </c>
      <c r="C27" s="95">
        <v>2</v>
      </c>
      <c r="D27" s="95" t="s">
        <v>66</v>
      </c>
      <c r="E27" s="95" t="s">
        <v>66</v>
      </c>
      <c r="I27" s="103">
        <v>41098</v>
      </c>
      <c r="J27" s="101" t="s">
        <v>104</v>
      </c>
      <c r="L27" s="101" t="s">
        <v>113</v>
      </c>
      <c r="M27" s="101" t="s">
        <v>104</v>
      </c>
    </row>
    <row r="28" spans="1:14" x14ac:dyDescent="0.25">
      <c r="A28" s="103">
        <v>41097</v>
      </c>
      <c r="B28" s="95" t="s">
        <v>41</v>
      </c>
      <c r="C28" s="95">
        <v>1</v>
      </c>
      <c r="D28" s="95" t="s">
        <v>70</v>
      </c>
      <c r="E28" s="95" t="s">
        <v>70</v>
      </c>
      <c r="F28" s="104" t="s">
        <v>143</v>
      </c>
      <c r="I28" s="103">
        <v>41099</v>
      </c>
      <c r="J28" s="101" t="s">
        <v>104</v>
      </c>
      <c r="L28" s="101" t="s">
        <v>104</v>
      </c>
      <c r="M28" s="101" t="s">
        <v>104</v>
      </c>
      <c r="N28" s="104" t="s">
        <v>246</v>
      </c>
    </row>
    <row r="29" spans="1:14" x14ac:dyDescent="0.25">
      <c r="A29" s="103">
        <v>41098</v>
      </c>
      <c r="B29" s="95" t="s">
        <v>41</v>
      </c>
      <c r="C29" s="95">
        <v>1</v>
      </c>
      <c r="D29" s="95" t="s">
        <v>70</v>
      </c>
      <c r="E29" s="95" t="s">
        <v>70</v>
      </c>
      <c r="I29" s="103">
        <v>41100</v>
      </c>
      <c r="J29" s="101" t="s">
        <v>104</v>
      </c>
      <c r="L29" s="101" t="s">
        <v>104</v>
      </c>
      <c r="M29" s="101" t="s">
        <v>113</v>
      </c>
    </row>
    <row r="30" spans="1:14" x14ac:dyDescent="0.25">
      <c r="A30" s="103">
        <v>41107</v>
      </c>
      <c r="B30" s="95" t="s">
        <v>41</v>
      </c>
      <c r="C30" s="95">
        <v>2</v>
      </c>
      <c r="D30" s="95" t="s">
        <v>66</v>
      </c>
      <c r="E30" s="95" t="s">
        <v>66</v>
      </c>
      <c r="I30" s="103">
        <v>41101</v>
      </c>
      <c r="J30" s="101" t="s">
        <v>112</v>
      </c>
      <c r="K30" s="104" t="s">
        <v>122</v>
      </c>
      <c r="L30" s="101" t="s">
        <v>113</v>
      </c>
      <c r="M30" s="101" t="s">
        <v>104</v>
      </c>
    </row>
    <row r="31" spans="1:14" x14ac:dyDescent="0.25">
      <c r="A31" s="103">
        <v>41108</v>
      </c>
      <c r="B31" s="95" t="s">
        <v>41</v>
      </c>
      <c r="C31" s="95">
        <v>1</v>
      </c>
      <c r="D31" s="95" t="s">
        <v>70</v>
      </c>
      <c r="E31" s="95" t="s">
        <v>70</v>
      </c>
      <c r="I31" s="103">
        <v>41102</v>
      </c>
      <c r="J31" s="101" t="s">
        <v>112</v>
      </c>
      <c r="K31" s="104" t="s">
        <v>247</v>
      </c>
      <c r="L31" s="101" t="s">
        <v>104</v>
      </c>
      <c r="M31" s="101" t="s">
        <v>104</v>
      </c>
    </row>
    <row r="32" spans="1:14" x14ac:dyDescent="0.25">
      <c r="A32" s="103">
        <v>41108</v>
      </c>
      <c r="B32" s="95" t="s">
        <v>41</v>
      </c>
      <c r="C32" s="95">
        <v>1</v>
      </c>
      <c r="D32" s="95" t="s">
        <v>70</v>
      </c>
      <c r="E32" s="95" t="s">
        <v>70</v>
      </c>
      <c r="F32" s="104" t="s">
        <v>139</v>
      </c>
      <c r="I32" s="103">
        <v>41103</v>
      </c>
      <c r="J32" s="101" t="s">
        <v>104</v>
      </c>
      <c r="L32" s="101" t="s">
        <v>104</v>
      </c>
      <c r="M32" s="101" t="s">
        <v>104</v>
      </c>
    </row>
    <row r="33" spans="1:14" x14ac:dyDescent="0.25">
      <c r="A33" s="103">
        <v>41112</v>
      </c>
      <c r="B33" s="95" t="s">
        <v>41</v>
      </c>
      <c r="C33" s="95">
        <v>1</v>
      </c>
      <c r="D33" s="95" t="s">
        <v>70</v>
      </c>
      <c r="E33" s="95" t="s">
        <v>70</v>
      </c>
      <c r="F33" s="104" t="s">
        <v>137</v>
      </c>
      <c r="I33" s="103">
        <v>41104</v>
      </c>
      <c r="J33" s="101" t="s">
        <v>112</v>
      </c>
      <c r="K33" s="104" t="s">
        <v>114</v>
      </c>
      <c r="L33" s="101" t="s">
        <v>104</v>
      </c>
      <c r="M33" s="101" t="s">
        <v>113</v>
      </c>
      <c r="N33" s="104" t="s">
        <v>115</v>
      </c>
    </row>
    <row r="34" spans="1:14" x14ac:dyDescent="0.25">
      <c r="A34" s="103">
        <v>41112</v>
      </c>
      <c r="B34" s="95" t="s">
        <v>41</v>
      </c>
      <c r="C34" s="95">
        <v>1</v>
      </c>
      <c r="D34" s="95" t="s">
        <v>70</v>
      </c>
      <c r="E34" s="95" t="s">
        <v>70</v>
      </c>
      <c r="I34" s="103">
        <v>41105</v>
      </c>
      <c r="J34" s="101" t="s">
        <v>248</v>
      </c>
      <c r="K34" s="104" t="s">
        <v>114</v>
      </c>
      <c r="L34" s="101" t="s">
        <v>104</v>
      </c>
      <c r="M34" s="101" t="s">
        <v>113</v>
      </c>
    </row>
    <row r="35" spans="1:14" x14ac:dyDescent="0.25">
      <c r="A35" s="103">
        <v>41112</v>
      </c>
      <c r="B35" s="95" t="s">
        <v>41</v>
      </c>
      <c r="C35" s="95">
        <v>1</v>
      </c>
      <c r="D35" s="95" t="s">
        <v>70</v>
      </c>
      <c r="E35" s="95" t="s">
        <v>70</v>
      </c>
      <c r="I35" s="103">
        <v>41106</v>
      </c>
      <c r="J35" s="101" t="s">
        <v>112</v>
      </c>
      <c r="K35" s="104" t="s">
        <v>114</v>
      </c>
      <c r="L35" s="101" t="s">
        <v>104</v>
      </c>
      <c r="M35" s="101" t="s">
        <v>104</v>
      </c>
      <c r="N35" s="104" t="s">
        <v>249</v>
      </c>
    </row>
    <row r="36" spans="1:14" x14ac:dyDescent="0.25">
      <c r="A36" s="103">
        <v>41112</v>
      </c>
      <c r="B36" s="95" t="s">
        <v>41</v>
      </c>
      <c r="C36" s="95">
        <v>1</v>
      </c>
      <c r="D36" s="95" t="s">
        <v>70</v>
      </c>
      <c r="E36" s="95" t="s">
        <v>70</v>
      </c>
      <c r="I36" s="103">
        <v>41107</v>
      </c>
      <c r="J36" s="101" t="s">
        <v>104</v>
      </c>
      <c r="L36" s="101" t="s">
        <v>113</v>
      </c>
      <c r="M36" s="101" t="s">
        <v>104</v>
      </c>
      <c r="N36" s="104" t="s">
        <v>250</v>
      </c>
    </row>
    <row r="37" spans="1:14" x14ac:dyDescent="0.25">
      <c r="A37" s="103">
        <v>41116</v>
      </c>
      <c r="B37" s="95" t="s">
        <v>131</v>
      </c>
      <c r="C37" s="95">
        <v>2</v>
      </c>
      <c r="D37" s="95" t="s">
        <v>66</v>
      </c>
      <c r="E37" s="95" t="s">
        <v>66</v>
      </c>
      <c r="F37" s="104" t="s">
        <v>133</v>
      </c>
      <c r="I37" s="103">
        <v>41108</v>
      </c>
      <c r="J37" s="101" t="s">
        <v>113</v>
      </c>
      <c r="K37" s="104" t="s">
        <v>125</v>
      </c>
      <c r="L37" s="101" t="s">
        <v>113</v>
      </c>
      <c r="M37" s="101" t="s">
        <v>113</v>
      </c>
    </row>
    <row r="38" spans="1:14" x14ac:dyDescent="0.25">
      <c r="A38" s="103">
        <v>41116</v>
      </c>
      <c r="B38" s="95" t="s">
        <v>131</v>
      </c>
      <c r="C38" s="95">
        <v>2</v>
      </c>
      <c r="D38" s="95" t="s">
        <v>66</v>
      </c>
      <c r="E38" s="95" t="s">
        <v>66</v>
      </c>
      <c r="F38" s="104" t="s">
        <v>229</v>
      </c>
      <c r="I38" s="103">
        <v>41109</v>
      </c>
      <c r="J38" s="101" t="s">
        <v>113</v>
      </c>
      <c r="K38" s="104" t="s">
        <v>125</v>
      </c>
      <c r="L38" s="101" t="s">
        <v>113</v>
      </c>
      <c r="M38" s="101" t="s">
        <v>113</v>
      </c>
    </row>
    <row r="39" spans="1:14" x14ac:dyDescent="0.25">
      <c r="A39" s="103">
        <v>41116</v>
      </c>
      <c r="B39" s="95" t="s">
        <v>41</v>
      </c>
      <c r="C39" s="95">
        <v>2</v>
      </c>
      <c r="D39" s="95" t="s">
        <v>66</v>
      </c>
      <c r="E39" s="95" t="s">
        <v>66</v>
      </c>
      <c r="I39" s="103">
        <v>41110</v>
      </c>
      <c r="J39" s="101" t="s">
        <v>113</v>
      </c>
      <c r="K39" s="104" t="s">
        <v>125</v>
      </c>
      <c r="L39" s="101" t="s">
        <v>113</v>
      </c>
      <c r="M39" s="101" t="s">
        <v>113</v>
      </c>
    </row>
    <row r="40" spans="1:14" x14ac:dyDescent="0.25">
      <c r="A40" s="103">
        <v>41116</v>
      </c>
      <c r="B40" s="95" t="s">
        <v>41</v>
      </c>
      <c r="C40" s="95">
        <v>2</v>
      </c>
      <c r="D40" s="95" t="s">
        <v>66</v>
      </c>
      <c r="E40" s="95" t="s">
        <v>66</v>
      </c>
      <c r="I40" s="103">
        <v>41111</v>
      </c>
      <c r="J40" s="101" t="s">
        <v>104</v>
      </c>
      <c r="L40" s="101" t="s">
        <v>104</v>
      </c>
      <c r="M40" s="101" t="s">
        <v>104</v>
      </c>
      <c r="N40" s="104" t="s">
        <v>252</v>
      </c>
    </row>
    <row r="41" spans="1:14" x14ac:dyDescent="0.25">
      <c r="A41" s="103">
        <v>41116</v>
      </c>
      <c r="B41" s="95" t="s">
        <v>67</v>
      </c>
      <c r="C41" s="95">
        <v>2</v>
      </c>
      <c r="D41" s="95" t="s">
        <v>66</v>
      </c>
      <c r="E41" s="95" t="s">
        <v>66</v>
      </c>
      <c r="I41" s="103">
        <v>41112</v>
      </c>
      <c r="J41" s="101" t="s">
        <v>104</v>
      </c>
      <c r="L41" s="101" t="s">
        <v>104</v>
      </c>
      <c r="M41" s="101" t="s">
        <v>104</v>
      </c>
    </row>
    <row r="42" spans="1:14" x14ac:dyDescent="0.25">
      <c r="A42" s="103">
        <v>41116</v>
      </c>
      <c r="B42" s="95" t="s">
        <v>67</v>
      </c>
      <c r="C42" s="95">
        <v>2</v>
      </c>
      <c r="D42" s="95" t="s">
        <v>66</v>
      </c>
      <c r="E42" s="95" t="s">
        <v>66</v>
      </c>
      <c r="F42" s="104" t="s">
        <v>127</v>
      </c>
      <c r="I42" s="103">
        <v>41113</v>
      </c>
      <c r="J42" s="101" t="s">
        <v>112</v>
      </c>
      <c r="K42" s="104" t="s">
        <v>122</v>
      </c>
      <c r="L42" s="101" t="s">
        <v>104</v>
      </c>
      <c r="M42" s="101" t="s">
        <v>113</v>
      </c>
    </row>
    <row r="43" spans="1:14" x14ac:dyDescent="0.25">
      <c r="A43" s="103">
        <v>41117</v>
      </c>
      <c r="B43" s="95" t="s">
        <v>41</v>
      </c>
      <c r="C43" s="95">
        <v>1</v>
      </c>
      <c r="D43" s="95" t="s">
        <v>70</v>
      </c>
      <c r="E43" s="95" t="s">
        <v>70</v>
      </c>
      <c r="I43" s="103">
        <v>41114</v>
      </c>
      <c r="J43" s="101" t="s">
        <v>112</v>
      </c>
      <c r="K43" s="104" t="s">
        <v>116</v>
      </c>
      <c r="L43" s="101" t="s">
        <v>104</v>
      </c>
      <c r="M43" s="101" t="s">
        <v>113</v>
      </c>
    </row>
    <row r="44" spans="1:14" x14ac:dyDescent="0.25">
      <c r="A44" s="103">
        <v>41117</v>
      </c>
      <c r="B44" s="95" t="s">
        <v>41</v>
      </c>
      <c r="C44" s="95">
        <v>1</v>
      </c>
      <c r="D44" s="95" t="s">
        <v>70</v>
      </c>
      <c r="E44" s="95" t="s">
        <v>70</v>
      </c>
      <c r="I44" s="103">
        <v>41115</v>
      </c>
      <c r="J44" s="101" t="s">
        <v>112</v>
      </c>
      <c r="K44" s="104" t="s">
        <v>116</v>
      </c>
      <c r="L44" s="101" t="s">
        <v>104</v>
      </c>
      <c r="M44" s="101" t="s">
        <v>104</v>
      </c>
    </row>
    <row r="45" spans="1:14" x14ac:dyDescent="0.25">
      <c r="A45" s="103">
        <v>41117</v>
      </c>
      <c r="B45" s="95" t="s">
        <v>41</v>
      </c>
      <c r="C45" s="95">
        <v>1</v>
      </c>
      <c r="D45" s="95" t="s">
        <v>70</v>
      </c>
      <c r="E45" s="95" t="s">
        <v>70</v>
      </c>
      <c r="I45" s="103">
        <v>41116</v>
      </c>
      <c r="J45" s="101" t="s">
        <v>104</v>
      </c>
      <c r="L45" s="101" t="s">
        <v>113</v>
      </c>
      <c r="M45" s="101" t="s">
        <v>104</v>
      </c>
    </row>
    <row r="46" spans="1:14" x14ac:dyDescent="0.25">
      <c r="A46" s="103">
        <v>41117</v>
      </c>
      <c r="B46" s="95" t="s">
        <v>41</v>
      </c>
      <c r="C46" s="95">
        <v>1</v>
      </c>
      <c r="D46" s="95" t="s">
        <v>70</v>
      </c>
      <c r="E46" s="95" t="s">
        <v>70</v>
      </c>
      <c r="I46" s="103">
        <v>41117</v>
      </c>
      <c r="J46" s="101" t="s">
        <v>104</v>
      </c>
      <c r="L46" s="101" t="s">
        <v>104</v>
      </c>
      <c r="M46" s="101" t="s">
        <v>104</v>
      </c>
    </row>
    <row r="47" spans="1:14" x14ac:dyDescent="0.25">
      <c r="A47" s="103">
        <v>41117</v>
      </c>
      <c r="B47" s="95" t="s">
        <v>41</v>
      </c>
      <c r="C47" s="95">
        <v>1</v>
      </c>
      <c r="D47" s="95" t="s">
        <v>70</v>
      </c>
      <c r="E47" s="95" t="s">
        <v>70</v>
      </c>
      <c r="I47" s="103">
        <v>41118</v>
      </c>
      <c r="J47" s="101" t="s">
        <v>104</v>
      </c>
      <c r="L47" s="101" t="s">
        <v>104</v>
      </c>
      <c r="M47" s="101" t="s">
        <v>104</v>
      </c>
    </row>
    <row r="48" spans="1:14" x14ac:dyDescent="0.25">
      <c r="A48" s="103">
        <v>41117</v>
      </c>
      <c r="B48" s="95" t="s">
        <v>41</v>
      </c>
      <c r="C48" s="95">
        <v>1</v>
      </c>
      <c r="D48" s="95" t="s">
        <v>70</v>
      </c>
      <c r="E48" s="95" t="s">
        <v>70</v>
      </c>
      <c r="I48" s="103">
        <v>41119</v>
      </c>
      <c r="J48" s="101" t="s">
        <v>104</v>
      </c>
      <c r="L48" s="101" t="s">
        <v>104</v>
      </c>
      <c r="M48" s="101" t="s">
        <v>104</v>
      </c>
    </row>
    <row r="49" spans="1:14" x14ac:dyDescent="0.25">
      <c r="A49" s="103">
        <v>41117</v>
      </c>
      <c r="B49" s="95" t="s">
        <v>41</v>
      </c>
      <c r="C49" s="95">
        <v>1</v>
      </c>
      <c r="D49" s="95" t="s">
        <v>70</v>
      </c>
      <c r="E49" s="95" t="s">
        <v>70</v>
      </c>
      <c r="I49" s="103">
        <v>41120</v>
      </c>
      <c r="J49" s="101" t="s">
        <v>104</v>
      </c>
      <c r="L49" s="101" t="s">
        <v>113</v>
      </c>
      <c r="M49" s="101" t="s">
        <v>104</v>
      </c>
      <c r="N49" s="104" t="s">
        <v>262</v>
      </c>
    </row>
    <row r="50" spans="1:14" x14ac:dyDescent="0.25">
      <c r="A50" s="103">
        <v>41117</v>
      </c>
      <c r="B50" s="95" t="s">
        <v>41</v>
      </c>
      <c r="C50" s="95">
        <v>1</v>
      </c>
      <c r="D50" s="95" t="s">
        <v>70</v>
      </c>
      <c r="E50" s="95" t="s">
        <v>70</v>
      </c>
      <c r="I50" s="103">
        <v>41121</v>
      </c>
      <c r="J50" s="101" t="s">
        <v>104</v>
      </c>
      <c r="L50" s="101" t="s">
        <v>104</v>
      </c>
      <c r="M50" s="101" t="s">
        <v>104</v>
      </c>
    </row>
    <row r="51" spans="1:14" x14ac:dyDescent="0.25">
      <c r="A51" s="103">
        <v>41117</v>
      </c>
      <c r="B51" s="95" t="s">
        <v>41</v>
      </c>
      <c r="C51" s="95">
        <v>1</v>
      </c>
      <c r="D51" s="95" t="s">
        <v>70</v>
      </c>
      <c r="E51" s="95" t="s">
        <v>70</v>
      </c>
      <c r="I51" s="103">
        <v>41122</v>
      </c>
      <c r="J51" s="101" t="s">
        <v>104</v>
      </c>
      <c r="K51" s="104" t="s">
        <v>117</v>
      </c>
      <c r="L51" s="101" t="s">
        <v>113</v>
      </c>
      <c r="M51" s="101" t="s">
        <v>113</v>
      </c>
    </row>
    <row r="52" spans="1:14" x14ac:dyDescent="0.25">
      <c r="A52" s="103">
        <v>41117</v>
      </c>
      <c r="B52" s="95" t="s">
        <v>41</v>
      </c>
      <c r="C52" s="95">
        <v>1</v>
      </c>
      <c r="D52" s="95" t="s">
        <v>70</v>
      </c>
      <c r="E52" s="95" t="s">
        <v>70</v>
      </c>
      <c r="I52" s="103">
        <v>41123</v>
      </c>
      <c r="J52" s="101" t="s">
        <v>104</v>
      </c>
      <c r="K52" s="104" t="s">
        <v>117</v>
      </c>
      <c r="L52" s="101" t="s">
        <v>113</v>
      </c>
      <c r="M52" s="101" t="s">
        <v>104</v>
      </c>
    </row>
    <row r="53" spans="1:14" x14ac:dyDescent="0.25">
      <c r="A53" s="103">
        <v>41117</v>
      </c>
      <c r="B53" s="95" t="s">
        <v>41</v>
      </c>
      <c r="C53" s="95">
        <v>1</v>
      </c>
      <c r="D53" s="95" t="s">
        <v>70</v>
      </c>
      <c r="E53" s="95" t="s">
        <v>70</v>
      </c>
      <c r="I53" s="103">
        <v>41124</v>
      </c>
      <c r="J53" s="101" t="s">
        <v>112</v>
      </c>
      <c r="K53" s="104" t="s">
        <v>118</v>
      </c>
      <c r="L53" s="101" t="s">
        <v>104</v>
      </c>
      <c r="M53" s="101" t="s">
        <v>113</v>
      </c>
    </row>
    <row r="54" spans="1:14" x14ac:dyDescent="0.25">
      <c r="A54" s="103">
        <v>41117</v>
      </c>
      <c r="B54" s="95" t="s">
        <v>41</v>
      </c>
      <c r="C54" s="95">
        <v>1</v>
      </c>
      <c r="D54" s="95" t="s">
        <v>70</v>
      </c>
      <c r="E54" s="95" t="s">
        <v>70</v>
      </c>
      <c r="I54" s="103">
        <v>41125</v>
      </c>
      <c r="J54" s="101" t="s">
        <v>104</v>
      </c>
      <c r="K54" s="104" t="s">
        <v>117</v>
      </c>
      <c r="L54" s="101" t="s">
        <v>104</v>
      </c>
      <c r="M54" s="101" t="s">
        <v>104</v>
      </c>
    </row>
    <row r="55" spans="1:14" x14ac:dyDescent="0.25">
      <c r="A55" s="103">
        <v>41117</v>
      </c>
      <c r="B55" s="95" t="s">
        <v>41</v>
      </c>
      <c r="C55" s="95">
        <v>1</v>
      </c>
      <c r="D55" s="95" t="s">
        <v>70</v>
      </c>
      <c r="E55" s="95" t="s">
        <v>70</v>
      </c>
      <c r="I55" s="103">
        <v>41126</v>
      </c>
      <c r="J55" s="101" t="s">
        <v>104</v>
      </c>
      <c r="L55" s="101" t="s">
        <v>104</v>
      </c>
      <c r="M55" s="101" t="s">
        <v>104</v>
      </c>
    </row>
    <row r="56" spans="1:14" x14ac:dyDescent="0.25">
      <c r="A56" s="103">
        <v>41117</v>
      </c>
      <c r="B56" s="95" t="s">
        <v>41</v>
      </c>
      <c r="C56" s="95">
        <v>1</v>
      </c>
      <c r="D56" s="95" t="s">
        <v>70</v>
      </c>
      <c r="E56" s="95" t="s">
        <v>70</v>
      </c>
      <c r="I56" s="103">
        <v>41127</v>
      </c>
      <c r="J56" s="101" t="s">
        <v>112</v>
      </c>
      <c r="K56" s="104" t="s">
        <v>116</v>
      </c>
      <c r="L56" s="101" t="s">
        <v>113</v>
      </c>
      <c r="M56" s="101" t="s">
        <v>113</v>
      </c>
    </row>
    <row r="57" spans="1:14" x14ac:dyDescent="0.25">
      <c r="A57" s="103">
        <v>41117</v>
      </c>
      <c r="B57" s="95" t="s">
        <v>41</v>
      </c>
      <c r="C57" s="95">
        <v>1</v>
      </c>
      <c r="D57" s="95" t="s">
        <v>70</v>
      </c>
      <c r="E57" s="95" t="s">
        <v>70</v>
      </c>
      <c r="I57" s="103">
        <v>41128</v>
      </c>
      <c r="J57" s="101" t="s">
        <v>104</v>
      </c>
      <c r="L57" s="101" t="s">
        <v>104</v>
      </c>
      <c r="M57" s="101" t="s">
        <v>113</v>
      </c>
      <c r="N57" s="104" t="s">
        <v>115</v>
      </c>
    </row>
    <row r="58" spans="1:14" x14ac:dyDescent="0.25">
      <c r="A58" s="103">
        <v>41117</v>
      </c>
      <c r="B58" s="95" t="s">
        <v>41</v>
      </c>
      <c r="C58" s="95">
        <v>1</v>
      </c>
      <c r="D58" s="95" t="s">
        <v>70</v>
      </c>
      <c r="E58" s="95" t="s">
        <v>70</v>
      </c>
      <c r="F58" s="104">
        <f>COUNT(A26:A58)</f>
        <v>33</v>
      </c>
      <c r="I58" s="103">
        <v>41129</v>
      </c>
      <c r="J58" s="101" t="s">
        <v>104</v>
      </c>
      <c r="L58" s="101" t="s">
        <v>113</v>
      </c>
      <c r="M58" s="101" t="s">
        <v>104</v>
      </c>
    </row>
    <row r="59" spans="1:14" x14ac:dyDescent="0.25">
      <c r="A59" s="103">
        <v>41117</v>
      </c>
      <c r="B59" s="95" t="s">
        <v>41</v>
      </c>
      <c r="C59" s="95">
        <v>3</v>
      </c>
      <c r="D59" s="95" t="s">
        <v>271</v>
      </c>
      <c r="E59" s="95" t="s">
        <v>66</v>
      </c>
      <c r="I59" s="103">
        <v>41130</v>
      </c>
      <c r="J59" s="101" t="s">
        <v>112</v>
      </c>
      <c r="K59" s="104" t="s">
        <v>114</v>
      </c>
      <c r="L59" s="101" t="s">
        <v>113</v>
      </c>
      <c r="M59" s="101" t="s">
        <v>104</v>
      </c>
    </row>
    <row r="60" spans="1:14" x14ac:dyDescent="0.25">
      <c r="A60" s="103">
        <v>41117</v>
      </c>
      <c r="B60" s="95" t="s">
        <v>41</v>
      </c>
      <c r="C60" s="95">
        <v>3</v>
      </c>
      <c r="D60" s="95" t="s">
        <v>271</v>
      </c>
      <c r="E60" s="95" t="s">
        <v>66</v>
      </c>
      <c r="I60" s="103">
        <v>41131</v>
      </c>
      <c r="J60" s="101" t="s">
        <v>104</v>
      </c>
      <c r="L60" s="101" t="s">
        <v>104</v>
      </c>
      <c r="M60" s="101" t="s">
        <v>113</v>
      </c>
    </row>
    <row r="61" spans="1:14" x14ac:dyDescent="0.25">
      <c r="A61" s="103">
        <v>41117</v>
      </c>
      <c r="B61" s="95" t="s">
        <v>41</v>
      </c>
      <c r="C61" s="95">
        <v>3</v>
      </c>
      <c r="D61" s="95" t="s">
        <v>271</v>
      </c>
      <c r="E61" s="95" t="s">
        <v>66</v>
      </c>
      <c r="I61" s="103">
        <v>41132</v>
      </c>
      <c r="J61" s="101" t="s">
        <v>104</v>
      </c>
      <c r="L61" s="101" t="s">
        <v>104</v>
      </c>
      <c r="M61" s="101" t="s">
        <v>104</v>
      </c>
    </row>
    <row r="62" spans="1:14" x14ac:dyDescent="0.25">
      <c r="A62" s="103">
        <v>41117</v>
      </c>
      <c r="B62" s="95" t="s">
        <v>41</v>
      </c>
      <c r="C62" s="95">
        <v>3</v>
      </c>
      <c r="D62" s="95" t="s">
        <v>271</v>
      </c>
      <c r="E62" s="95" t="s">
        <v>66</v>
      </c>
      <c r="I62" s="103">
        <v>41133</v>
      </c>
      <c r="J62" s="101" t="s">
        <v>104</v>
      </c>
      <c r="L62" s="101" t="s">
        <v>104</v>
      </c>
      <c r="M62" s="101" t="s">
        <v>113</v>
      </c>
      <c r="N62" s="104" t="s">
        <v>255</v>
      </c>
    </row>
    <row r="63" spans="1:14" x14ac:dyDescent="0.25">
      <c r="A63" s="103">
        <v>41117</v>
      </c>
      <c r="B63" s="95" t="s">
        <v>41</v>
      </c>
      <c r="C63" s="95">
        <v>3</v>
      </c>
      <c r="D63" s="95" t="s">
        <v>271</v>
      </c>
      <c r="E63" s="95" t="s">
        <v>66</v>
      </c>
      <c r="I63" s="103">
        <v>41134</v>
      </c>
      <c r="J63" s="101" t="s">
        <v>113</v>
      </c>
      <c r="K63" s="104" t="s">
        <v>254</v>
      </c>
      <c r="L63" s="101" t="s">
        <v>113</v>
      </c>
      <c r="M63" s="101" t="s">
        <v>113</v>
      </c>
    </row>
    <row r="64" spans="1:14" x14ac:dyDescent="0.25">
      <c r="A64" s="103">
        <v>41117</v>
      </c>
      <c r="B64" s="95" t="s">
        <v>41</v>
      </c>
      <c r="C64" s="95">
        <v>3</v>
      </c>
      <c r="D64" s="95" t="s">
        <v>271</v>
      </c>
      <c r="E64" s="95" t="s">
        <v>66</v>
      </c>
      <c r="I64" s="103">
        <v>41135</v>
      </c>
      <c r="J64" s="101" t="s">
        <v>104</v>
      </c>
      <c r="L64" s="101" t="s">
        <v>104</v>
      </c>
      <c r="M64" s="101" t="s">
        <v>113</v>
      </c>
    </row>
    <row r="65" spans="1:14" x14ac:dyDescent="0.25">
      <c r="A65" s="103">
        <v>41117</v>
      </c>
      <c r="B65" s="95" t="s">
        <v>41</v>
      </c>
      <c r="C65" s="95">
        <v>3</v>
      </c>
      <c r="D65" s="95" t="s">
        <v>271</v>
      </c>
      <c r="E65" s="95" t="s">
        <v>66</v>
      </c>
      <c r="I65" s="103">
        <v>41136</v>
      </c>
      <c r="J65" s="101" t="s">
        <v>104</v>
      </c>
      <c r="L65" s="101" t="s">
        <v>104</v>
      </c>
      <c r="M65" s="101" t="s">
        <v>104</v>
      </c>
      <c r="N65" s="104" t="s">
        <v>256</v>
      </c>
    </row>
    <row r="66" spans="1:14" x14ac:dyDescent="0.25">
      <c r="A66" s="103">
        <v>41117</v>
      </c>
      <c r="B66" s="95" t="s">
        <v>41</v>
      </c>
      <c r="C66" s="95">
        <v>3</v>
      </c>
      <c r="D66" s="95" t="s">
        <v>271</v>
      </c>
      <c r="E66" s="95" t="s">
        <v>66</v>
      </c>
      <c r="I66" s="103">
        <v>41137</v>
      </c>
      <c r="J66" s="101" t="s">
        <v>104</v>
      </c>
      <c r="L66" s="101" t="s">
        <v>104</v>
      </c>
      <c r="M66" s="101" t="s">
        <v>113</v>
      </c>
      <c r="N66" s="104" t="s">
        <v>257</v>
      </c>
    </row>
    <row r="67" spans="1:14" x14ac:dyDescent="0.25">
      <c r="A67" s="103">
        <v>41117</v>
      </c>
      <c r="B67" s="95" t="s">
        <v>41</v>
      </c>
      <c r="C67" s="95">
        <v>3</v>
      </c>
      <c r="D67" s="95" t="s">
        <v>271</v>
      </c>
      <c r="E67" s="95" t="s">
        <v>66</v>
      </c>
      <c r="I67" s="103">
        <v>41138</v>
      </c>
      <c r="J67" s="101" t="s">
        <v>104</v>
      </c>
      <c r="L67" s="101" t="s">
        <v>104</v>
      </c>
      <c r="M67" s="101" t="s">
        <v>104</v>
      </c>
    </row>
    <row r="68" spans="1:14" x14ac:dyDescent="0.25">
      <c r="A68" s="103">
        <v>41117</v>
      </c>
      <c r="B68" s="95" t="s">
        <v>41</v>
      </c>
      <c r="C68" s="95">
        <v>3</v>
      </c>
      <c r="D68" s="95" t="s">
        <v>271</v>
      </c>
      <c r="E68" s="95" t="s">
        <v>66</v>
      </c>
      <c r="I68" s="103">
        <v>41139</v>
      </c>
      <c r="J68" s="101" t="s">
        <v>104</v>
      </c>
      <c r="L68" s="101" t="s">
        <v>104</v>
      </c>
      <c r="M68" s="101" t="s">
        <v>104</v>
      </c>
    </row>
    <row r="69" spans="1:14" x14ac:dyDescent="0.25">
      <c r="A69" s="103">
        <v>41117</v>
      </c>
      <c r="B69" s="95" t="s">
        <v>41</v>
      </c>
      <c r="C69" s="95">
        <v>3</v>
      </c>
      <c r="D69" s="95" t="s">
        <v>271</v>
      </c>
      <c r="E69" s="95" t="s">
        <v>66</v>
      </c>
      <c r="I69" s="103">
        <v>41140</v>
      </c>
      <c r="J69" s="101" t="s">
        <v>104</v>
      </c>
      <c r="L69" s="101" t="s">
        <v>113</v>
      </c>
      <c r="M69" s="101" t="s">
        <v>104</v>
      </c>
    </row>
    <row r="70" spans="1:14" x14ac:dyDescent="0.25">
      <c r="A70" s="103">
        <v>41117</v>
      </c>
      <c r="B70" s="95" t="s">
        <v>41</v>
      </c>
      <c r="C70" s="95">
        <v>3</v>
      </c>
      <c r="D70" s="95" t="s">
        <v>271</v>
      </c>
      <c r="E70" s="95" t="s">
        <v>66</v>
      </c>
      <c r="I70" s="103">
        <v>41141</v>
      </c>
      <c r="J70" s="101" t="s">
        <v>104</v>
      </c>
      <c r="L70" s="101" t="s">
        <v>113</v>
      </c>
      <c r="M70" s="101" t="s">
        <v>104</v>
      </c>
    </row>
    <row r="71" spans="1:14" x14ac:dyDescent="0.25">
      <c r="A71" s="103">
        <v>41117</v>
      </c>
      <c r="B71" s="95" t="s">
        <v>41</v>
      </c>
      <c r="C71" s="95">
        <v>3</v>
      </c>
      <c r="D71" s="95" t="s">
        <v>271</v>
      </c>
      <c r="E71" s="95" t="s">
        <v>66</v>
      </c>
      <c r="I71" s="103">
        <v>41142</v>
      </c>
      <c r="J71" s="101" t="s">
        <v>104</v>
      </c>
      <c r="L71" s="101" t="s">
        <v>104</v>
      </c>
      <c r="M71" s="101" t="s">
        <v>104</v>
      </c>
    </row>
    <row r="72" spans="1:14" x14ac:dyDescent="0.25">
      <c r="A72" s="103">
        <v>41117</v>
      </c>
      <c r="B72" s="95" t="s">
        <v>41</v>
      </c>
      <c r="C72" s="95">
        <v>3</v>
      </c>
      <c r="D72" s="95" t="s">
        <v>271</v>
      </c>
      <c r="E72" s="95" t="s">
        <v>66</v>
      </c>
      <c r="I72" s="103">
        <v>41143</v>
      </c>
      <c r="J72" s="101" t="s">
        <v>104</v>
      </c>
      <c r="L72" s="101" t="s">
        <v>104</v>
      </c>
      <c r="M72" s="101" t="s">
        <v>113</v>
      </c>
      <c r="N72" s="104" t="s">
        <v>258</v>
      </c>
    </row>
    <row r="73" spans="1:14" x14ac:dyDescent="0.25">
      <c r="A73" s="103">
        <v>41117</v>
      </c>
      <c r="B73" s="95" t="s">
        <v>41</v>
      </c>
      <c r="C73" s="95">
        <v>3</v>
      </c>
      <c r="D73" s="95" t="s">
        <v>271</v>
      </c>
      <c r="E73" s="95" t="s">
        <v>66</v>
      </c>
      <c r="I73" s="103">
        <v>41144</v>
      </c>
      <c r="J73" s="101" t="s">
        <v>104</v>
      </c>
      <c r="L73" s="101" t="s">
        <v>113</v>
      </c>
      <c r="M73" s="101" t="s">
        <v>104</v>
      </c>
      <c r="N73" s="104" t="s">
        <v>259</v>
      </c>
    </row>
    <row r="74" spans="1:14" x14ac:dyDescent="0.25">
      <c r="A74" s="103">
        <v>41117</v>
      </c>
      <c r="B74" s="95" t="s">
        <v>41</v>
      </c>
      <c r="C74" s="95">
        <v>3</v>
      </c>
      <c r="D74" s="95" t="s">
        <v>271</v>
      </c>
      <c r="E74" s="95" t="s">
        <v>66</v>
      </c>
      <c r="I74" s="103">
        <v>41145</v>
      </c>
      <c r="J74" s="101" t="s">
        <v>104</v>
      </c>
      <c r="L74" s="101" t="s">
        <v>113</v>
      </c>
      <c r="M74" s="101" t="s">
        <v>104</v>
      </c>
    </row>
    <row r="75" spans="1:14" x14ac:dyDescent="0.25">
      <c r="A75" s="103">
        <v>41117</v>
      </c>
      <c r="B75" s="95" t="s">
        <v>41</v>
      </c>
      <c r="C75" s="95">
        <v>3</v>
      </c>
      <c r="D75" s="95" t="s">
        <v>271</v>
      </c>
      <c r="E75" s="95" t="s">
        <v>66</v>
      </c>
      <c r="I75" s="103">
        <v>41146</v>
      </c>
      <c r="J75" s="101" t="s">
        <v>104</v>
      </c>
      <c r="L75" s="101" t="s">
        <v>104</v>
      </c>
      <c r="M75" s="101" t="s">
        <v>113</v>
      </c>
      <c r="N75" s="104" t="s">
        <v>260</v>
      </c>
    </row>
    <row r="76" spans="1:14" x14ac:dyDescent="0.25">
      <c r="A76" s="103">
        <v>41117</v>
      </c>
      <c r="B76" s="95" t="s">
        <v>42</v>
      </c>
      <c r="C76" s="95">
        <v>3</v>
      </c>
      <c r="D76" s="95" t="s">
        <v>271</v>
      </c>
      <c r="E76" s="95" t="s">
        <v>66</v>
      </c>
      <c r="I76" s="103">
        <v>41147</v>
      </c>
      <c r="J76" s="101" t="s">
        <v>104</v>
      </c>
      <c r="L76" s="101" t="s">
        <v>104</v>
      </c>
      <c r="M76" s="101" t="s">
        <v>113</v>
      </c>
      <c r="N76" s="104" t="s">
        <v>260</v>
      </c>
    </row>
    <row r="77" spans="1:14" x14ac:dyDescent="0.25">
      <c r="A77" s="103">
        <v>41117</v>
      </c>
      <c r="B77" s="95" t="s">
        <v>42</v>
      </c>
      <c r="C77" s="95">
        <v>3</v>
      </c>
      <c r="D77" s="95" t="s">
        <v>271</v>
      </c>
      <c r="E77" s="95" t="s">
        <v>66</v>
      </c>
      <c r="I77" s="103">
        <v>41148</v>
      </c>
      <c r="J77" s="101" t="s">
        <v>104</v>
      </c>
      <c r="L77" s="101" t="s">
        <v>113</v>
      </c>
      <c r="M77" s="101" t="s">
        <v>104</v>
      </c>
    </row>
    <row r="78" spans="1:14" x14ac:dyDescent="0.25">
      <c r="A78" s="103">
        <v>41117</v>
      </c>
      <c r="B78" s="95" t="s">
        <v>42</v>
      </c>
      <c r="C78" s="95">
        <v>2</v>
      </c>
      <c r="D78" s="95" t="s">
        <v>66</v>
      </c>
      <c r="E78" s="95" t="s">
        <v>66</v>
      </c>
      <c r="I78" s="103">
        <v>41149</v>
      </c>
      <c r="J78" s="101" t="s">
        <v>104</v>
      </c>
      <c r="L78" s="101" t="s">
        <v>113</v>
      </c>
      <c r="M78" s="101" t="s">
        <v>104</v>
      </c>
    </row>
    <row r="79" spans="1:14" x14ac:dyDescent="0.25">
      <c r="A79" s="103">
        <v>41117</v>
      </c>
      <c r="B79" s="95" t="s">
        <v>42</v>
      </c>
      <c r="C79" s="95">
        <v>2</v>
      </c>
      <c r="D79" s="95" t="s">
        <v>66</v>
      </c>
      <c r="E79" s="95" t="s">
        <v>66</v>
      </c>
      <c r="I79" s="103">
        <v>41150</v>
      </c>
      <c r="J79" s="101" t="s">
        <v>104</v>
      </c>
      <c r="L79" s="101" t="s">
        <v>104</v>
      </c>
      <c r="M79" s="101" t="s">
        <v>113</v>
      </c>
      <c r="N79" s="104" t="s">
        <v>260</v>
      </c>
    </row>
    <row r="80" spans="1:14" x14ac:dyDescent="0.25">
      <c r="A80" s="103">
        <v>41117</v>
      </c>
      <c r="B80" s="95" t="s">
        <v>42</v>
      </c>
      <c r="C80" s="95">
        <v>2</v>
      </c>
      <c r="D80" s="95" t="s">
        <v>66</v>
      </c>
      <c r="E80" s="95" t="s">
        <v>66</v>
      </c>
      <c r="I80" s="103">
        <v>41151</v>
      </c>
      <c r="J80" s="101" t="s">
        <v>104</v>
      </c>
      <c r="L80" s="101" t="s">
        <v>113</v>
      </c>
      <c r="M80" s="101" t="s">
        <v>104</v>
      </c>
      <c r="N80" s="104" t="s">
        <v>261</v>
      </c>
    </row>
    <row r="81" spans="1:13" x14ac:dyDescent="0.25">
      <c r="A81" s="103">
        <v>41118</v>
      </c>
      <c r="B81" s="95" t="s">
        <v>41</v>
      </c>
      <c r="C81" s="95">
        <v>2</v>
      </c>
      <c r="D81" s="95" t="s">
        <v>66</v>
      </c>
      <c r="E81" s="95" t="s">
        <v>66</v>
      </c>
      <c r="I81" s="103">
        <v>41152</v>
      </c>
      <c r="J81" s="101" t="s">
        <v>104</v>
      </c>
      <c r="L81" s="101" t="s">
        <v>113</v>
      </c>
      <c r="M81" s="101" t="s">
        <v>104</v>
      </c>
    </row>
    <row r="82" spans="1:13" x14ac:dyDescent="0.25">
      <c r="A82" s="103">
        <v>41118</v>
      </c>
      <c r="B82" s="95" t="s">
        <v>41</v>
      </c>
      <c r="C82" s="95">
        <v>2</v>
      </c>
      <c r="D82" s="95" t="s">
        <v>66</v>
      </c>
      <c r="E82" s="95" t="s">
        <v>66</v>
      </c>
      <c r="I82" s="103">
        <v>41153</v>
      </c>
      <c r="J82" s="101" t="s">
        <v>104</v>
      </c>
      <c r="L82" s="101" t="s">
        <v>113</v>
      </c>
      <c r="M82" s="101" t="s">
        <v>104</v>
      </c>
    </row>
    <row r="83" spans="1:13" x14ac:dyDescent="0.25">
      <c r="A83" s="103">
        <v>41118</v>
      </c>
      <c r="B83" s="95" t="s">
        <v>41</v>
      </c>
      <c r="C83" s="95">
        <v>2</v>
      </c>
      <c r="D83" s="95" t="s">
        <v>66</v>
      </c>
      <c r="E83" s="95" t="s">
        <v>66</v>
      </c>
      <c r="I83" s="103">
        <v>41154</v>
      </c>
      <c r="J83" s="101" t="s">
        <v>104</v>
      </c>
      <c r="L83" s="101" t="s">
        <v>113</v>
      </c>
      <c r="M83" s="101" t="s">
        <v>104</v>
      </c>
    </row>
    <row r="84" spans="1:13" x14ac:dyDescent="0.25">
      <c r="A84" s="103">
        <v>41119</v>
      </c>
      <c r="B84" s="95" t="s">
        <v>42</v>
      </c>
      <c r="C84" s="95">
        <v>1</v>
      </c>
      <c r="D84" s="95" t="s">
        <v>70</v>
      </c>
      <c r="E84" s="95" t="s">
        <v>66</v>
      </c>
      <c r="I84" s="103">
        <v>41155</v>
      </c>
      <c r="J84" s="101" t="s">
        <v>104</v>
      </c>
      <c r="L84" s="101" t="s">
        <v>113</v>
      </c>
      <c r="M84" s="101" t="s">
        <v>104</v>
      </c>
    </row>
    <row r="85" spans="1:13" x14ac:dyDescent="0.25">
      <c r="A85" s="103">
        <v>41119</v>
      </c>
      <c r="B85" s="95" t="s">
        <v>42</v>
      </c>
      <c r="C85" s="95">
        <v>1</v>
      </c>
      <c r="D85" s="95" t="s">
        <v>70</v>
      </c>
      <c r="E85" s="95" t="s">
        <v>70</v>
      </c>
      <c r="I85" s="103">
        <v>41156</v>
      </c>
      <c r="J85" s="101" t="s">
        <v>104</v>
      </c>
      <c r="L85" s="101" t="s">
        <v>113</v>
      </c>
      <c r="M85" s="101" t="s">
        <v>104</v>
      </c>
    </row>
    <row r="86" spans="1:13" x14ac:dyDescent="0.25">
      <c r="A86" s="103">
        <v>41119</v>
      </c>
      <c r="B86" s="95" t="s">
        <v>42</v>
      </c>
      <c r="C86" s="95">
        <v>1</v>
      </c>
      <c r="D86" s="95" t="s">
        <v>70</v>
      </c>
      <c r="E86" s="95" t="s">
        <v>70</v>
      </c>
      <c r="I86" s="103">
        <v>41157</v>
      </c>
      <c r="J86" s="101" t="s">
        <v>104</v>
      </c>
      <c r="L86" s="101" t="s">
        <v>113</v>
      </c>
      <c r="M86" s="101" t="s">
        <v>104</v>
      </c>
    </row>
    <row r="87" spans="1:13" x14ac:dyDescent="0.25">
      <c r="A87" s="103">
        <v>41119</v>
      </c>
      <c r="B87" s="95" t="s">
        <v>41</v>
      </c>
      <c r="C87" s="95">
        <v>1</v>
      </c>
      <c r="D87" s="95" t="s">
        <v>70</v>
      </c>
      <c r="E87" s="95" t="s">
        <v>70</v>
      </c>
      <c r="I87" s="103">
        <v>41158</v>
      </c>
      <c r="J87" s="101" t="s">
        <v>104</v>
      </c>
      <c r="L87" s="101" t="s">
        <v>113</v>
      </c>
      <c r="M87" s="101" t="s">
        <v>104</v>
      </c>
    </row>
    <row r="88" spans="1:13" x14ac:dyDescent="0.25">
      <c r="A88" s="103">
        <v>41119</v>
      </c>
      <c r="B88" s="95" t="s">
        <v>41</v>
      </c>
      <c r="C88" s="95">
        <v>1</v>
      </c>
      <c r="D88" s="95" t="s">
        <v>70</v>
      </c>
      <c r="E88" s="95" t="s">
        <v>70</v>
      </c>
      <c r="I88" s="103">
        <v>41159</v>
      </c>
      <c r="J88" s="101" t="s">
        <v>104</v>
      </c>
      <c r="L88" s="101" t="s">
        <v>113</v>
      </c>
      <c r="M88" s="101" t="s">
        <v>104</v>
      </c>
    </row>
    <row r="89" spans="1:13" x14ac:dyDescent="0.25">
      <c r="A89" s="103">
        <v>41119</v>
      </c>
      <c r="B89" s="95" t="s">
        <v>41</v>
      </c>
      <c r="C89" s="95">
        <v>3</v>
      </c>
      <c r="D89" s="95" t="s">
        <v>271</v>
      </c>
      <c r="E89" s="95" t="s">
        <v>66</v>
      </c>
      <c r="I89" s="103">
        <v>41160</v>
      </c>
      <c r="J89" s="101" t="s">
        <v>104</v>
      </c>
      <c r="L89" s="101" t="s">
        <v>113</v>
      </c>
      <c r="M89" s="101" t="s">
        <v>104</v>
      </c>
    </row>
    <row r="90" spans="1:13" x14ac:dyDescent="0.25">
      <c r="A90" s="103">
        <v>41119</v>
      </c>
      <c r="B90" s="95" t="s">
        <v>78</v>
      </c>
      <c r="C90" s="95">
        <v>2</v>
      </c>
      <c r="D90" s="95" t="s">
        <v>66</v>
      </c>
      <c r="E90" s="95" t="s">
        <v>66</v>
      </c>
      <c r="I90" s="103">
        <v>41161</v>
      </c>
      <c r="J90" s="101" t="s">
        <v>104</v>
      </c>
      <c r="L90" s="101" t="s">
        <v>113</v>
      </c>
      <c r="M90" s="101" t="s">
        <v>104</v>
      </c>
    </row>
    <row r="91" spans="1:13" x14ac:dyDescent="0.25">
      <c r="A91" s="103">
        <v>41119</v>
      </c>
      <c r="B91" s="95" t="s">
        <v>41</v>
      </c>
      <c r="C91" s="95">
        <v>2</v>
      </c>
      <c r="D91" s="95" t="s">
        <v>66</v>
      </c>
      <c r="E91" s="95" t="s">
        <v>66</v>
      </c>
      <c r="I91" s="103">
        <v>41162</v>
      </c>
      <c r="J91" s="101" t="s">
        <v>104</v>
      </c>
      <c r="L91" s="101" t="s">
        <v>113</v>
      </c>
      <c r="M91" s="101" t="s">
        <v>104</v>
      </c>
    </row>
    <row r="92" spans="1:13" x14ac:dyDescent="0.25">
      <c r="A92" s="103">
        <v>41120</v>
      </c>
      <c r="B92" s="95" t="s">
        <v>42</v>
      </c>
      <c r="C92" s="95">
        <v>2</v>
      </c>
      <c r="D92" s="95" t="s">
        <v>66</v>
      </c>
      <c r="E92" s="95" t="s">
        <v>66</v>
      </c>
      <c r="I92" s="103">
        <v>41163</v>
      </c>
      <c r="J92" s="101" t="s">
        <v>104</v>
      </c>
      <c r="L92" s="101" t="s">
        <v>113</v>
      </c>
      <c r="M92" s="101" t="s">
        <v>104</v>
      </c>
    </row>
    <row r="93" spans="1:13" x14ac:dyDescent="0.25">
      <c r="A93" s="103">
        <v>41120</v>
      </c>
      <c r="B93" s="95" t="s">
        <v>41</v>
      </c>
      <c r="C93" s="95">
        <v>2</v>
      </c>
      <c r="D93" s="95" t="s">
        <v>66</v>
      </c>
      <c r="E93" s="95" t="s">
        <v>66</v>
      </c>
      <c r="F93" s="104" t="s">
        <v>109</v>
      </c>
      <c r="G93" s="95" t="s">
        <v>120</v>
      </c>
      <c r="I93" s="106"/>
      <c r="J93" s="111"/>
    </row>
    <row r="94" spans="1:13" x14ac:dyDescent="0.25">
      <c r="A94" s="103">
        <v>41120</v>
      </c>
      <c r="B94" s="95" t="s">
        <v>41</v>
      </c>
      <c r="C94" s="95">
        <v>2</v>
      </c>
      <c r="D94" s="95" t="s">
        <v>66</v>
      </c>
      <c r="E94" s="95" t="s">
        <v>66</v>
      </c>
    </row>
    <row r="95" spans="1:13" x14ac:dyDescent="0.25">
      <c r="A95" s="103">
        <v>41120</v>
      </c>
      <c r="B95" s="95" t="s">
        <v>41</v>
      </c>
      <c r="C95" s="95">
        <v>2</v>
      </c>
      <c r="D95" s="95" t="s">
        <v>66</v>
      </c>
      <c r="E95" s="95" t="s">
        <v>66</v>
      </c>
    </row>
    <row r="96" spans="1:13" x14ac:dyDescent="0.25">
      <c r="A96" s="103">
        <v>41120</v>
      </c>
      <c r="B96" s="95" t="s">
        <v>41</v>
      </c>
      <c r="C96" s="95">
        <v>2</v>
      </c>
      <c r="D96" s="95" t="s">
        <v>66</v>
      </c>
      <c r="E96" s="95" t="s">
        <v>66</v>
      </c>
      <c r="I96" s="102"/>
      <c r="K96" s="102"/>
    </row>
    <row r="97" spans="1:11" x14ac:dyDescent="0.25">
      <c r="A97" s="103">
        <v>41120</v>
      </c>
      <c r="B97" s="95" t="s">
        <v>41</v>
      </c>
      <c r="C97" s="95">
        <v>2</v>
      </c>
      <c r="D97" s="95" t="s">
        <v>66</v>
      </c>
      <c r="E97" s="95" t="s">
        <v>66</v>
      </c>
      <c r="F97" s="104" t="s">
        <v>227</v>
      </c>
      <c r="I97" s="102"/>
      <c r="K97" s="102"/>
    </row>
    <row r="98" spans="1:11" x14ac:dyDescent="0.25">
      <c r="A98" s="103">
        <v>41120</v>
      </c>
      <c r="B98" s="95" t="s">
        <v>41</v>
      </c>
      <c r="C98" s="95">
        <v>2</v>
      </c>
      <c r="D98" s="95" t="s">
        <v>66</v>
      </c>
      <c r="E98" s="95" t="s">
        <v>66</v>
      </c>
      <c r="I98" s="102"/>
      <c r="K98" s="102"/>
    </row>
    <row r="99" spans="1:11" x14ac:dyDescent="0.25">
      <c r="A99" s="103">
        <v>41120</v>
      </c>
      <c r="B99" s="95" t="s">
        <v>41</v>
      </c>
      <c r="C99" s="95">
        <v>2</v>
      </c>
      <c r="D99" s="95" t="s">
        <v>66</v>
      </c>
      <c r="E99" s="95" t="s">
        <v>66</v>
      </c>
      <c r="I99" s="102"/>
      <c r="K99" s="102"/>
    </row>
    <row r="100" spans="1:11" x14ac:dyDescent="0.25">
      <c r="A100" s="103">
        <v>41120</v>
      </c>
      <c r="B100" s="95" t="s">
        <v>41</v>
      </c>
      <c r="C100" s="95">
        <v>2</v>
      </c>
      <c r="D100" s="95" t="s">
        <v>66</v>
      </c>
      <c r="E100" s="95" t="s">
        <v>66</v>
      </c>
      <c r="I100" s="102"/>
      <c r="K100" s="102"/>
    </row>
    <row r="101" spans="1:11" x14ac:dyDescent="0.25">
      <c r="A101" s="103">
        <v>41120</v>
      </c>
      <c r="B101" s="95" t="s">
        <v>41</v>
      </c>
      <c r="C101" s="95">
        <v>2</v>
      </c>
      <c r="D101" s="95" t="s">
        <v>66</v>
      </c>
      <c r="E101" s="95" t="s">
        <v>66</v>
      </c>
      <c r="I101" s="102"/>
      <c r="K101" s="102"/>
    </row>
    <row r="102" spans="1:11" x14ac:dyDescent="0.25">
      <c r="A102" s="103">
        <v>41120</v>
      </c>
      <c r="B102" s="95" t="s">
        <v>41</v>
      </c>
      <c r="C102" s="95">
        <v>2</v>
      </c>
      <c r="D102" s="95" t="s">
        <v>66</v>
      </c>
      <c r="E102" s="95" t="s">
        <v>66</v>
      </c>
      <c r="I102" s="102"/>
      <c r="K102" s="102"/>
    </row>
    <row r="103" spans="1:11" x14ac:dyDescent="0.25">
      <c r="A103" s="103">
        <v>41120</v>
      </c>
      <c r="B103" s="95" t="s">
        <v>41</v>
      </c>
      <c r="C103" s="95">
        <v>2</v>
      </c>
      <c r="D103" s="95" t="s">
        <v>66</v>
      </c>
      <c r="E103" s="95" t="s">
        <v>66</v>
      </c>
      <c r="I103" s="102"/>
      <c r="K103" s="102"/>
    </row>
    <row r="104" spans="1:11" x14ac:dyDescent="0.25">
      <c r="A104" s="103">
        <v>41120</v>
      </c>
      <c r="B104" s="95" t="s">
        <v>41</v>
      </c>
      <c r="C104" s="95">
        <v>2</v>
      </c>
      <c r="D104" s="95" t="s">
        <v>66</v>
      </c>
      <c r="E104" s="95" t="s">
        <v>66</v>
      </c>
      <c r="I104" s="102"/>
      <c r="K104" s="102"/>
    </row>
    <row r="105" spans="1:11" x14ac:dyDescent="0.25">
      <c r="A105" s="103">
        <v>41120</v>
      </c>
      <c r="B105" s="95" t="s">
        <v>41</v>
      </c>
      <c r="C105" s="95">
        <v>2</v>
      </c>
      <c r="D105" s="95" t="s">
        <v>66</v>
      </c>
      <c r="E105" s="95" t="s">
        <v>66</v>
      </c>
      <c r="I105" s="102"/>
      <c r="K105" s="102"/>
    </row>
    <row r="106" spans="1:11" x14ac:dyDescent="0.25">
      <c r="A106" s="103">
        <v>41120</v>
      </c>
      <c r="B106" s="95" t="s">
        <v>41</v>
      </c>
      <c r="C106" s="95">
        <v>2</v>
      </c>
      <c r="D106" s="95" t="s">
        <v>66</v>
      </c>
      <c r="E106" s="95" t="s">
        <v>66</v>
      </c>
      <c r="I106" s="102"/>
      <c r="K106" s="102"/>
    </row>
    <row r="107" spans="1:11" x14ac:dyDescent="0.25">
      <c r="A107" s="103">
        <v>41120</v>
      </c>
      <c r="B107" s="95" t="s">
        <v>41</v>
      </c>
      <c r="C107" s="95">
        <v>2</v>
      </c>
      <c r="D107" s="95" t="s">
        <v>66</v>
      </c>
      <c r="E107" s="95" t="s">
        <v>66</v>
      </c>
      <c r="F107" s="104">
        <f>COUNT(A93:A107)</f>
        <v>15</v>
      </c>
      <c r="I107" s="102"/>
      <c r="K107" s="102"/>
    </row>
    <row r="108" spans="1:11" x14ac:dyDescent="0.25">
      <c r="A108" s="103">
        <v>41121</v>
      </c>
      <c r="B108" s="95" t="s">
        <v>78</v>
      </c>
      <c r="C108" s="95">
        <v>3</v>
      </c>
      <c r="D108" s="95" t="s">
        <v>271</v>
      </c>
      <c r="E108" s="95" t="s">
        <v>66</v>
      </c>
      <c r="F108" s="104" t="s">
        <v>232</v>
      </c>
      <c r="I108" s="102"/>
      <c r="K108" s="102"/>
    </row>
    <row r="109" spans="1:11" x14ac:dyDescent="0.25">
      <c r="A109" s="103">
        <v>41121</v>
      </c>
      <c r="B109" s="95" t="s">
        <v>41</v>
      </c>
      <c r="C109" s="95">
        <v>2</v>
      </c>
      <c r="D109" s="95" t="s">
        <v>66</v>
      </c>
      <c r="E109" s="95" t="s">
        <v>66</v>
      </c>
      <c r="I109" s="102"/>
      <c r="K109" s="102"/>
    </row>
    <row r="110" spans="1:11" x14ac:dyDescent="0.25">
      <c r="A110" s="103">
        <v>41121</v>
      </c>
      <c r="B110" s="95" t="s">
        <v>41</v>
      </c>
      <c r="C110" s="95">
        <v>2</v>
      </c>
      <c r="D110" s="95" t="s">
        <v>66</v>
      </c>
      <c r="E110" s="95" t="s">
        <v>66</v>
      </c>
      <c r="I110" s="102"/>
      <c r="K110" s="102"/>
    </row>
    <row r="111" spans="1:11" x14ac:dyDescent="0.25">
      <c r="A111" s="103">
        <v>41121</v>
      </c>
      <c r="B111" s="95" t="s">
        <v>41</v>
      </c>
      <c r="C111" s="95">
        <v>2</v>
      </c>
      <c r="D111" s="95" t="s">
        <v>66</v>
      </c>
      <c r="E111" s="95" t="s">
        <v>66</v>
      </c>
      <c r="I111" s="102"/>
      <c r="K111" s="102"/>
    </row>
    <row r="112" spans="1:11" x14ac:dyDescent="0.25">
      <c r="A112" s="103">
        <v>41121</v>
      </c>
      <c r="B112" s="95" t="s">
        <v>41</v>
      </c>
      <c r="C112" s="95">
        <v>2</v>
      </c>
      <c r="D112" s="95" t="s">
        <v>66</v>
      </c>
      <c r="E112" s="95" t="s">
        <v>66</v>
      </c>
      <c r="I112" s="102"/>
      <c r="K112" s="102"/>
    </row>
    <row r="113" spans="1:11" x14ac:dyDescent="0.25">
      <c r="A113" s="103">
        <v>41121</v>
      </c>
      <c r="B113" s="95" t="s">
        <v>41</v>
      </c>
      <c r="C113" s="95">
        <v>2</v>
      </c>
      <c r="D113" s="95" t="s">
        <v>66</v>
      </c>
      <c r="E113" s="95" t="s">
        <v>66</v>
      </c>
      <c r="I113" s="102"/>
      <c r="K113" s="102"/>
    </row>
    <row r="114" spans="1:11" x14ac:dyDescent="0.25">
      <c r="A114" s="103">
        <v>41121</v>
      </c>
      <c r="B114" s="95" t="s">
        <v>41</v>
      </c>
      <c r="C114" s="95">
        <v>2</v>
      </c>
      <c r="D114" s="95" t="s">
        <v>66</v>
      </c>
      <c r="E114" s="95" t="s">
        <v>66</v>
      </c>
      <c r="I114" s="102"/>
      <c r="K114" s="102"/>
    </row>
    <row r="115" spans="1:11" x14ac:dyDescent="0.25">
      <c r="A115" s="103">
        <v>41121</v>
      </c>
      <c r="B115" s="95" t="s">
        <v>41</v>
      </c>
      <c r="C115" s="95">
        <v>2</v>
      </c>
      <c r="D115" s="95" t="s">
        <v>66</v>
      </c>
      <c r="E115" s="95" t="s">
        <v>66</v>
      </c>
      <c r="I115" s="102"/>
      <c r="K115" s="102"/>
    </row>
    <row r="116" spans="1:11" x14ac:dyDescent="0.25">
      <c r="A116" s="103">
        <v>41121</v>
      </c>
      <c r="B116" s="95" t="s">
        <v>41</v>
      </c>
      <c r="C116" s="95">
        <v>2</v>
      </c>
      <c r="D116" s="95" t="s">
        <v>66</v>
      </c>
      <c r="E116" s="95" t="s">
        <v>66</v>
      </c>
      <c r="I116" s="102"/>
      <c r="K116" s="102"/>
    </row>
    <row r="117" spans="1:11" x14ac:dyDescent="0.25">
      <c r="A117" s="103">
        <v>41121</v>
      </c>
      <c r="B117" s="95" t="s">
        <v>42</v>
      </c>
      <c r="C117" s="95">
        <v>2</v>
      </c>
      <c r="D117" s="95" t="s">
        <v>66</v>
      </c>
      <c r="E117" s="95" t="s">
        <v>66</v>
      </c>
      <c r="I117" s="102"/>
      <c r="K117" s="102"/>
    </row>
    <row r="118" spans="1:11" x14ac:dyDescent="0.25">
      <c r="A118" s="103">
        <v>41121</v>
      </c>
      <c r="B118" s="95" t="s">
        <v>42</v>
      </c>
      <c r="C118" s="95">
        <v>2</v>
      </c>
      <c r="D118" s="95" t="s">
        <v>66</v>
      </c>
      <c r="E118" s="95" t="s">
        <v>66</v>
      </c>
      <c r="I118" s="102"/>
      <c r="K118" s="102"/>
    </row>
    <row r="119" spans="1:11" x14ac:dyDescent="0.25">
      <c r="A119" s="103">
        <v>41121</v>
      </c>
      <c r="B119" s="95" t="s">
        <v>42</v>
      </c>
      <c r="C119" s="95">
        <v>2</v>
      </c>
      <c r="D119" s="95" t="s">
        <v>66</v>
      </c>
      <c r="E119" s="95" t="s">
        <v>66</v>
      </c>
      <c r="I119" s="102"/>
      <c r="K119" s="102"/>
    </row>
    <row r="120" spans="1:11" x14ac:dyDescent="0.25">
      <c r="A120" s="103">
        <v>41121</v>
      </c>
      <c r="B120" s="95" t="s">
        <v>42</v>
      </c>
      <c r="C120" s="95">
        <v>2</v>
      </c>
      <c r="D120" s="95" t="s">
        <v>66</v>
      </c>
      <c r="E120" s="95" t="s">
        <v>66</v>
      </c>
      <c r="I120" s="102"/>
      <c r="K120" s="102"/>
    </row>
    <row r="121" spans="1:11" x14ac:dyDescent="0.25">
      <c r="A121" s="103">
        <v>41121</v>
      </c>
      <c r="B121" s="95" t="s">
        <v>42</v>
      </c>
      <c r="C121" s="95">
        <v>2</v>
      </c>
      <c r="D121" s="95" t="s">
        <v>66</v>
      </c>
      <c r="E121" s="95" t="s">
        <v>66</v>
      </c>
      <c r="I121" s="102"/>
      <c r="K121" s="102"/>
    </row>
    <row r="122" spans="1:11" x14ac:dyDescent="0.25">
      <c r="A122" s="103">
        <v>41121</v>
      </c>
      <c r="B122" s="95" t="s">
        <v>42</v>
      </c>
      <c r="C122" s="95">
        <v>2</v>
      </c>
      <c r="D122" s="95" t="s">
        <v>66</v>
      </c>
      <c r="E122" s="95" t="s">
        <v>66</v>
      </c>
      <c r="I122" s="102"/>
      <c r="K122" s="102"/>
    </row>
    <row r="123" spans="1:11" x14ac:dyDescent="0.25">
      <c r="A123" s="103">
        <v>41121</v>
      </c>
      <c r="B123" s="95" t="s">
        <v>42</v>
      </c>
      <c r="C123" s="95">
        <v>2</v>
      </c>
      <c r="D123" s="95" t="s">
        <v>66</v>
      </c>
      <c r="E123" s="95" t="s">
        <v>66</v>
      </c>
      <c r="I123" s="102"/>
      <c r="K123" s="102"/>
    </row>
    <row r="124" spans="1:11" x14ac:dyDescent="0.25">
      <c r="A124" s="103">
        <v>41123</v>
      </c>
      <c r="B124" s="95" t="s">
        <v>41</v>
      </c>
      <c r="C124" s="95">
        <v>2</v>
      </c>
      <c r="D124" s="95" t="s">
        <v>66</v>
      </c>
      <c r="E124" s="95" t="s">
        <v>66</v>
      </c>
      <c r="F124" s="104" t="s">
        <v>230</v>
      </c>
      <c r="I124" s="102"/>
      <c r="K124" s="102"/>
    </row>
    <row r="125" spans="1:11" x14ac:dyDescent="0.25">
      <c r="A125" s="103">
        <v>41124</v>
      </c>
      <c r="B125" s="95" t="s">
        <v>42</v>
      </c>
      <c r="C125" s="95">
        <v>1</v>
      </c>
      <c r="D125" s="95" t="s">
        <v>70</v>
      </c>
      <c r="E125" s="95" t="s">
        <v>70</v>
      </c>
      <c r="F125" s="104" t="s">
        <v>103</v>
      </c>
      <c r="I125" s="102"/>
      <c r="K125" s="102"/>
    </row>
    <row r="126" spans="1:11" x14ac:dyDescent="0.25">
      <c r="A126" s="103">
        <v>41124</v>
      </c>
      <c r="B126" s="95" t="s">
        <v>41</v>
      </c>
      <c r="C126" s="95">
        <v>1</v>
      </c>
      <c r="D126" s="95" t="s">
        <v>70</v>
      </c>
      <c r="E126" s="95" t="s">
        <v>70</v>
      </c>
      <c r="I126" s="102"/>
      <c r="K126" s="102"/>
    </row>
    <row r="127" spans="1:11" x14ac:dyDescent="0.25">
      <c r="A127" s="103">
        <v>41124</v>
      </c>
      <c r="B127" s="95" t="s">
        <v>41</v>
      </c>
      <c r="C127" s="95">
        <v>1</v>
      </c>
      <c r="D127" s="95" t="s">
        <v>70</v>
      </c>
      <c r="E127" s="95" t="s">
        <v>70</v>
      </c>
      <c r="I127" s="102"/>
      <c r="K127" s="102"/>
    </row>
    <row r="128" spans="1:11" x14ac:dyDescent="0.25">
      <c r="A128" s="103">
        <v>41124</v>
      </c>
      <c r="B128" s="95" t="s">
        <v>41</v>
      </c>
      <c r="C128" s="95">
        <v>1</v>
      </c>
      <c r="D128" s="95" t="s">
        <v>70</v>
      </c>
      <c r="E128" s="95" t="s">
        <v>70</v>
      </c>
      <c r="F128" s="104" t="s">
        <v>231</v>
      </c>
      <c r="I128" s="102"/>
      <c r="K128" s="102"/>
    </row>
    <row r="129" spans="1:26" x14ac:dyDescent="0.25">
      <c r="A129" s="103">
        <v>41124</v>
      </c>
      <c r="B129" s="95" t="s">
        <v>42</v>
      </c>
      <c r="C129" s="95">
        <v>1</v>
      </c>
      <c r="D129" s="95" t="s">
        <v>70</v>
      </c>
      <c r="E129" s="95" t="s">
        <v>70</v>
      </c>
      <c r="I129" s="102"/>
      <c r="K129" s="102"/>
    </row>
    <row r="130" spans="1:26" x14ac:dyDescent="0.25">
      <c r="A130" s="103">
        <v>41125</v>
      </c>
      <c r="B130" s="95" t="s">
        <v>42</v>
      </c>
      <c r="C130" s="95">
        <v>3</v>
      </c>
      <c r="D130" s="95" t="s">
        <v>271</v>
      </c>
      <c r="E130" s="95" t="s">
        <v>66</v>
      </c>
      <c r="F130" s="104" t="s">
        <v>101</v>
      </c>
      <c r="I130" s="102"/>
      <c r="K130" s="102"/>
    </row>
    <row r="131" spans="1:26" x14ac:dyDescent="0.25">
      <c r="A131" s="103">
        <v>41126</v>
      </c>
      <c r="B131" s="95" t="s">
        <v>42</v>
      </c>
      <c r="C131" s="95">
        <v>1</v>
      </c>
      <c r="D131" s="95" t="s">
        <v>70</v>
      </c>
      <c r="E131" s="95" t="s">
        <v>70</v>
      </c>
      <c r="F131" s="104" t="s">
        <v>100</v>
      </c>
      <c r="I131" s="102"/>
      <c r="K131" s="102"/>
    </row>
    <row r="132" spans="1:26" x14ac:dyDescent="0.25">
      <c r="A132" s="103">
        <v>41126</v>
      </c>
      <c r="B132" s="95" t="s">
        <v>42</v>
      </c>
      <c r="C132" s="95">
        <v>1</v>
      </c>
      <c r="D132" s="95" t="s">
        <v>70</v>
      </c>
      <c r="E132" s="95" t="s">
        <v>70</v>
      </c>
      <c r="I132" s="102"/>
      <c r="K132" s="102"/>
    </row>
    <row r="133" spans="1:26" x14ac:dyDescent="0.25">
      <c r="A133" s="103">
        <v>41126</v>
      </c>
      <c r="B133" s="95" t="s">
        <v>42</v>
      </c>
      <c r="C133" s="95">
        <v>1</v>
      </c>
      <c r="D133" s="95" t="s">
        <v>70</v>
      </c>
      <c r="E133" s="95" t="s">
        <v>70</v>
      </c>
      <c r="I133" s="102"/>
      <c r="K133" s="102"/>
    </row>
    <row r="134" spans="1:26" x14ac:dyDescent="0.25">
      <c r="A134" s="103">
        <v>41126</v>
      </c>
      <c r="B134" s="95" t="s">
        <v>42</v>
      </c>
      <c r="C134" s="95">
        <v>1</v>
      </c>
      <c r="D134" s="95" t="s">
        <v>70</v>
      </c>
      <c r="E134" s="95" t="s">
        <v>70</v>
      </c>
      <c r="I134" s="102"/>
      <c r="K134" s="102"/>
    </row>
    <row r="135" spans="1:26" x14ac:dyDescent="0.25">
      <c r="A135" s="103">
        <v>41126</v>
      </c>
      <c r="B135" s="95" t="s">
        <v>42</v>
      </c>
      <c r="C135" s="95">
        <v>1</v>
      </c>
      <c r="D135" s="95" t="s">
        <v>70</v>
      </c>
      <c r="E135" s="95" t="s">
        <v>70</v>
      </c>
      <c r="I135" s="102"/>
      <c r="K135" s="102"/>
    </row>
    <row r="136" spans="1:26" x14ac:dyDescent="0.25">
      <c r="A136" s="103">
        <v>41126</v>
      </c>
      <c r="B136" s="95" t="s">
        <v>42</v>
      </c>
      <c r="C136" s="95">
        <v>1</v>
      </c>
      <c r="D136" s="95" t="s">
        <v>70</v>
      </c>
      <c r="E136" s="95" t="s">
        <v>70</v>
      </c>
      <c r="I136" s="102"/>
      <c r="K136" s="102"/>
    </row>
    <row r="137" spans="1:26" x14ac:dyDescent="0.25">
      <c r="A137" s="103">
        <v>41126</v>
      </c>
      <c r="B137" s="95" t="s">
        <v>41</v>
      </c>
      <c r="C137" s="95">
        <v>3</v>
      </c>
      <c r="D137" s="95" t="s">
        <v>271</v>
      </c>
      <c r="E137" s="95" t="s">
        <v>66</v>
      </c>
      <c r="I137" s="102"/>
      <c r="K137" s="102"/>
    </row>
    <row r="138" spans="1:26" x14ac:dyDescent="0.25">
      <c r="A138" s="103">
        <v>41126</v>
      </c>
      <c r="B138" s="95" t="s">
        <v>41</v>
      </c>
      <c r="C138" s="95">
        <v>3</v>
      </c>
      <c r="D138" s="95" t="s">
        <v>271</v>
      </c>
      <c r="E138" s="95" t="s">
        <v>66</v>
      </c>
      <c r="I138" s="102"/>
      <c r="K138" s="102"/>
    </row>
    <row r="139" spans="1:26" x14ac:dyDescent="0.25">
      <c r="A139" s="103">
        <v>41126</v>
      </c>
      <c r="B139" s="95" t="s">
        <v>41</v>
      </c>
      <c r="C139" s="95">
        <v>2</v>
      </c>
      <c r="D139" s="95" t="s">
        <v>66</v>
      </c>
      <c r="E139" s="95" t="s">
        <v>66</v>
      </c>
      <c r="I139" s="102"/>
      <c r="K139" s="102"/>
    </row>
    <row r="140" spans="1:26" x14ac:dyDescent="0.25">
      <c r="A140" s="103">
        <v>41126</v>
      </c>
      <c r="B140" s="95" t="s">
        <v>41</v>
      </c>
      <c r="C140" s="95">
        <v>2</v>
      </c>
      <c r="D140" s="95" t="s">
        <v>66</v>
      </c>
      <c r="E140" s="95" t="s">
        <v>66</v>
      </c>
      <c r="I140" s="102"/>
      <c r="K140" s="102"/>
    </row>
    <row r="141" spans="1:26" x14ac:dyDescent="0.25">
      <c r="A141" s="103">
        <v>41126</v>
      </c>
      <c r="B141" s="95" t="s">
        <v>78</v>
      </c>
      <c r="C141" s="95">
        <v>2</v>
      </c>
      <c r="D141" s="95" t="s">
        <v>66</v>
      </c>
      <c r="E141" s="95" t="s">
        <v>66</v>
      </c>
      <c r="F141" s="104" t="s">
        <v>99</v>
      </c>
      <c r="K141" s="95"/>
    </row>
    <row r="142" spans="1:26" s="95" customFormat="1" x14ac:dyDescent="0.25">
      <c r="A142" s="103">
        <v>41128</v>
      </c>
      <c r="B142" s="95" t="s">
        <v>42</v>
      </c>
      <c r="C142" s="95">
        <v>1</v>
      </c>
      <c r="D142" s="95" t="s">
        <v>70</v>
      </c>
      <c r="E142" s="95" t="s">
        <v>70</v>
      </c>
      <c r="F142" s="104"/>
      <c r="H142" s="105"/>
      <c r="J142" s="101"/>
      <c r="L142" s="101"/>
      <c r="M142" s="101"/>
      <c r="N142" s="104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spans="1:26" s="95" customFormat="1" x14ac:dyDescent="0.25">
      <c r="A143" s="103">
        <v>41128</v>
      </c>
      <c r="B143" s="95" t="s">
        <v>42</v>
      </c>
      <c r="C143" s="95">
        <v>1</v>
      </c>
      <c r="D143" s="95" t="s">
        <v>70</v>
      </c>
      <c r="E143" s="95" t="s">
        <v>70</v>
      </c>
      <c r="F143" s="104"/>
      <c r="H143" s="105"/>
      <c r="J143" s="101"/>
      <c r="L143" s="101"/>
      <c r="M143" s="101"/>
      <c r="N143" s="104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spans="1:26" s="95" customFormat="1" x14ac:dyDescent="0.25">
      <c r="A144" s="103">
        <v>41128</v>
      </c>
      <c r="B144" s="95" t="s">
        <v>41</v>
      </c>
      <c r="C144" s="95">
        <v>1</v>
      </c>
      <c r="D144" s="95" t="s">
        <v>70</v>
      </c>
      <c r="E144" s="95" t="s">
        <v>70</v>
      </c>
      <c r="F144" s="104"/>
      <c r="H144" s="105"/>
      <c r="J144" s="101"/>
      <c r="L144" s="101"/>
      <c r="M144" s="101"/>
      <c r="N144" s="104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spans="1:26" s="95" customFormat="1" x14ac:dyDescent="0.25">
      <c r="A145" s="103">
        <v>41128</v>
      </c>
      <c r="B145" s="95" t="s">
        <v>78</v>
      </c>
      <c r="C145" s="95">
        <v>1</v>
      </c>
      <c r="D145" s="95" t="s">
        <v>70</v>
      </c>
      <c r="E145" s="95" t="s">
        <v>70</v>
      </c>
      <c r="F145" s="104"/>
      <c r="H145" s="105"/>
      <c r="J145" s="101"/>
      <c r="L145" s="101"/>
      <c r="M145" s="101"/>
      <c r="N145" s="104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spans="1:26" s="95" customFormat="1" x14ac:dyDescent="0.25">
      <c r="A146" s="103">
        <v>41128</v>
      </c>
      <c r="B146" s="95" t="s">
        <v>131</v>
      </c>
      <c r="C146" s="95">
        <v>1</v>
      </c>
      <c r="D146" s="95" t="s">
        <v>70</v>
      </c>
      <c r="E146" s="95" t="s">
        <v>70</v>
      </c>
      <c r="F146" s="104" t="s">
        <v>263</v>
      </c>
      <c r="H146" s="105"/>
      <c r="J146" s="101"/>
      <c r="L146" s="101"/>
      <c r="M146" s="101"/>
      <c r="N146" s="104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spans="1:26" s="95" customFormat="1" x14ac:dyDescent="0.25">
      <c r="A147" s="103">
        <v>41129</v>
      </c>
      <c r="B147" s="95" t="s">
        <v>64</v>
      </c>
      <c r="C147" s="95">
        <v>0</v>
      </c>
      <c r="D147" s="95" t="s">
        <v>64</v>
      </c>
      <c r="E147" s="95" t="s">
        <v>64</v>
      </c>
      <c r="F147" s="104"/>
      <c r="H147" s="105"/>
      <c r="J147" s="101"/>
      <c r="L147" s="101"/>
      <c r="M147" s="101"/>
      <c r="N147" s="104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spans="1:26" s="95" customFormat="1" x14ac:dyDescent="0.25">
      <c r="A148" s="103">
        <v>41130</v>
      </c>
      <c r="B148" s="95" t="s">
        <v>42</v>
      </c>
      <c r="C148" s="95">
        <v>2</v>
      </c>
      <c r="D148" s="95" t="s">
        <v>66</v>
      </c>
      <c r="E148" s="95" t="s">
        <v>66</v>
      </c>
      <c r="F148" s="104" t="s">
        <v>233</v>
      </c>
      <c r="H148" s="105"/>
      <c r="J148" s="101"/>
      <c r="L148" s="101"/>
      <c r="M148" s="101"/>
      <c r="N148" s="104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spans="1:26" s="95" customFormat="1" x14ac:dyDescent="0.25">
      <c r="A149" s="103">
        <v>41131</v>
      </c>
      <c r="B149" s="95" t="s">
        <v>64</v>
      </c>
      <c r="C149" s="95">
        <v>0</v>
      </c>
      <c r="D149" s="95" t="s">
        <v>64</v>
      </c>
      <c r="E149" s="95" t="s">
        <v>64</v>
      </c>
      <c r="F149" s="104"/>
      <c r="H149" s="107"/>
      <c r="J149" s="101"/>
      <c r="L149" s="101"/>
      <c r="M149" s="101"/>
      <c r="N149" s="104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spans="1:26" s="95" customFormat="1" x14ac:dyDescent="0.25">
      <c r="A150" s="103">
        <v>41132</v>
      </c>
      <c r="B150" s="95" t="s">
        <v>42</v>
      </c>
      <c r="C150" s="95">
        <v>1</v>
      </c>
      <c r="D150" s="95" t="s">
        <v>70</v>
      </c>
      <c r="E150" s="95" t="s">
        <v>70</v>
      </c>
      <c r="F150" s="104"/>
      <c r="H150" s="105"/>
      <c r="J150" s="101"/>
      <c r="L150" s="101"/>
      <c r="M150" s="101"/>
      <c r="N150" s="104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spans="1:26" s="95" customFormat="1" x14ac:dyDescent="0.25">
      <c r="A151" s="103">
        <v>41132</v>
      </c>
      <c r="B151" s="95" t="s">
        <v>42</v>
      </c>
      <c r="C151" s="95">
        <v>2</v>
      </c>
      <c r="D151" s="95" t="s">
        <v>66</v>
      </c>
      <c r="E151" s="95" t="s">
        <v>66</v>
      </c>
      <c r="F151" s="104"/>
      <c r="H151" s="105"/>
      <c r="J151" s="101"/>
      <c r="L151" s="101"/>
      <c r="M151" s="101"/>
      <c r="N151" s="104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</row>
    <row r="152" spans="1:26" s="95" customFormat="1" x14ac:dyDescent="0.25">
      <c r="A152" s="103">
        <v>41133</v>
      </c>
      <c r="B152" s="95" t="s">
        <v>64</v>
      </c>
      <c r="C152" s="95">
        <v>0</v>
      </c>
      <c r="D152" s="95" t="s">
        <v>64</v>
      </c>
      <c r="E152" s="95" t="s">
        <v>64</v>
      </c>
      <c r="F152" s="104"/>
      <c r="H152" s="105"/>
      <c r="J152" s="101"/>
      <c r="L152" s="101"/>
      <c r="M152" s="101"/>
      <c r="N152" s="104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</row>
    <row r="153" spans="1:26" s="95" customFormat="1" x14ac:dyDescent="0.25">
      <c r="A153" s="103">
        <v>41134</v>
      </c>
      <c r="B153" s="95" t="s">
        <v>64</v>
      </c>
      <c r="C153" s="95">
        <v>0</v>
      </c>
      <c r="D153" s="95" t="s">
        <v>64</v>
      </c>
      <c r="E153" s="95" t="s">
        <v>64</v>
      </c>
      <c r="F153" s="104"/>
      <c r="H153" s="105"/>
      <c r="J153" s="101"/>
      <c r="L153" s="101"/>
      <c r="M153" s="101"/>
      <c r="N153" s="104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</row>
    <row r="154" spans="1:26" s="95" customFormat="1" x14ac:dyDescent="0.25">
      <c r="A154" s="103">
        <v>41135</v>
      </c>
      <c r="B154" s="95" t="s">
        <v>78</v>
      </c>
      <c r="C154" s="95">
        <v>1</v>
      </c>
      <c r="D154" s="95" t="s">
        <v>70</v>
      </c>
      <c r="E154" s="95" t="s">
        <v>70</v>
      </c>
      <c r="F154" s="104"/>
      <c r="H154" s="105"/>
      <c r="J154" s="101"/>
      <c r="L154" s="101"/>
      <c r="M154" s="101"/>
      <c r="N154" s="104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</row>
    <row r="155" spans="1:26" s="95" customFormat="1" x14ac:dyDescent="0.25">
      <c r="A155" s="103">
        <v>41135</v>
      </c>
      <c r="B155" s="95" t="s">
        <v>42</v>
      </c>
      <c r="C155" s="95">
        <v>1</v>
      </c>
      <c r="D155" s="95" t="s">
        <v>70</v>
      </c>
      <c r="E155" s="95" t="s">
        <v>70</v>
      </c>
      <c r="F155" s="104"/>
      <c r="H155" s="105"/>
      <c r="I155" s="103"/>
      <c r="J155" s="101"/>
      <c r="K155" s="104"/>
      <c r="L155" s="101"/>
      <c r="M155" s="101"/>
      <c r="N155" s="104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</row>
    <row r="156" spans="1:26" s="95" customFormat="1" x14ac:dyDescent="0.25">
      <c r="A156" s="103">
        <v>41136</v>
      </c>
      <c r="B156" s="95" t="s">
        <v>78</v>
      </c>
      <c r="C156" s="95">
        <v>1</v>
      </c>
      <c r="D156" s="95" t="s">
        <v>70</v>
      </c>
      <c r="E156" s="95" t="s">
        <v>66</v>
      </c>
      <c r="F156" s="104" t="s">
        <v>234</v>
      </c>
      <c r="H156" s="105"/>
      <c r="I156" s="103"/>
      <c r="J156" s="101"/>
      <c r="K156" s="104"/>
      <c r="L156" s="101"/>
      <c r="M156" s="101"/>
      <c r="N156" s="104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</row>
    <row r="157" spans="1:26" s="95" customFormat="1" x14ac:dyDescent="0.25">
      <c r="A157" s="103">
        <v>41137</v>
      </c>
      <c r="B157" s="95" t="s">
        <v>64</v>
      </c>
      <c r="C157" s="95">
        <v>0</v>
      </c>
      <c r="D157" s="95" t="s">
        <v>64</v>
      </c>
      <c r="E157" s="95" t="s">
        <v>64</v>
      </c>
      <c r="F157" s="104"/>
      <c r="H157" s="105"/>
      <c r="I157" s="103"/>
      <c r="J157" s="101"/>
      <c r="K157" s="104"/>
      <c r="L157" s="101"/>
      <c r="M157" s="101"/>
      <c r="N157" s="104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</row>
    <row r="158" spans="1:26" s="95" customFormat="1" x14ac:dyDescent="0.25">
      <c r="A158" s="103">
        <v>41138</v>
      </c>
      <c r="B158" s="95" t="s">
        <v>78</v>
      </c>
      <c r="C158" s="95">
        <v>3</v>
      </c>
      <c r="D158" s="95" t="s">
        <v>271</v>
      </c>
      <c r="E158" s="95" t="s">
        <v>66</v>
      </c>
      <c r="F158" s="104"/>
      <c r="H158" s="105"/>
      <c r="J158" s="101"/>
      <c r="K158" s="104"/>
      <c r="L158" s="101"/>
      <c r="M158" s="101"/>
      <c r="N158" s="104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</row>
    <row r="159" spans="1:26" s="95" customFormat="1" x14ac:dyDescent="0.25">
      <c r="A159" s="103">
        <v>41138</v>
      </c>
      <c r="B159" s="95" t="s">
        <v>78</v>
      </c>
      <c r="C159" s="95">
        <v>3</v>
      </c>
      <c r="D159" s="95" t="s">
        <v>271</v>
      </c>
      <c r="E159" s="95" t="s">
        <v>66</v>
      </c>
      <c r="F159" s="104" t="s">
        <v>234</v>
      </c>
      <c r="H159" s="105"/>
      <c r="J159" s="101"/>
      <c r="K159" s="104"/>
      <c r="L159" s="101"/>
      <c r="M159" s="101"/>
      <c r="N159" s="104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</row>
    <row r="160" spans="1:26" s="95" customFormat="1" x14ac:dyDescent="0.25">
      <c r="A160" s="103">
        <v>41138</v>
      </c>
      <c r="B160" s="95" t="s">
        <v>78</v>
      </c>
      <c r="C160" s="95">
        <v>3</v>
      </c>
      <c r="D160" s="95" t="s">
        <v>271</v>
      </c>
      <c r="E160" s="95" t="s">
        <v>66</v>
      </c>
      <c r="F160" s="104" t="s">
        <v>234</v>
      </c>
      <c r="H160" s="105"/>
      <c r="J160" s="101"/>
      <c r="K160" s="104"/>
      <c r="L160" s="101"/>
      <c r="M160" s="101"/>
      <c r="N160" s="104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</row>
    <row r="161" spans="1:25" s="95" customFormat="1" x14ac:dyDescent="0.25">
      <c r="A161" s="103">
        <v>41138</v>
      </c>
      <c r="B161" s="95" t="s">
        <v>43</v>
      </c>
      <c r="C161" s="95">
        <v>2</v>
      </c>
      <c r="D161" s="95" t="s">
        <v>66</v>
      </c>
      <c r="E161" s="95" t="s">
        <v>66</v>
      </c>
      <c r="F161" s="104" t="s">
        <v>84</v>
      </c>
      <c r="H161" s="105"/>
      <c r="J161" s="101"/>
      <c r="K161" s="104"/>
      <c r="L161" s="101"/>
      <c r="M161" s="101"/>
      <c r="N161" s="104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</row>
    <row r="162" spans="1:25" s="95" customFormat="1" x14ac:dyDescent="0.25">
      <c r="A162" s="103">
        <v>41139</v>
      </c>
      <c r="B162" s="95" t="s">
        <v>64</v>
      </c>
      <c r="C162" s="95">
        <v>0</v>
      </c>
      <c r="D162" s="95" t="s">
        <v>64</v>
      </c>
      <c r="E162" s="95" t="s">
        <v>64</v>
      </c>
      <c r="F162" s="104"/>
      <c r="H162" s="105"/>
      <c r="J162" s="101"/>
      <c r="K162" s="104"/>
      <c r="L162" s="101"/>
      <c r="M162" s="101"/>
      <c r="N162" s="104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</row>
    <row r="163" spans="1:25" s="95" customFormat="1" x14ac:dyDescent="0.25">
      <c r="A163" s="103">
        <v>41140</v>
      </c>
      <c r="B163" s="95" t="s">
        <v>43</v>
      </c>
      <c r="C163" s="95">
        <v>2</v>
      </c>
      <c r="D163" s="95" t="s">
        <v>66</v>
      </c>
      <c r="E163" s="95" t="s">
        <v>66</v>
      </c>
      <c r="F163" s="104"/>
      <c r="H163" s="105"/>
      <c r="J163" s="101"/>
      <c r="K163" s="104"/>
      <c r="L163" s="101"/>
      <c r="M163" s="101"/>
      <c r="N163" s="104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</row>
    <row r="164" spans="1:25" s="95" customFormat="1" x14ac:dyDescent="0.25">
      <c r="A164" s="103">
        <v>41140</v>
      </c>
      <c r="B164" s="95" t="s">
        <v>43</v>
      </c>
      <c r="C164" s="95">
        <v>2</v>
      </c>
      <c r="D164" s="95" t="s">
        <v>66</v>
      </c>
      <c r="E164" s="95" t="s">
        <v>66</v>
      </c>
      <c r="F164" s="104" t="s">
        <v>235</v>
      </c>
      <c r="H164" s="105"/>
      <c r="J164" s="101"/>
      <c r="K164" s="104"/>
      <c r="L164" s="101"/>
      <c r="M164" s="101"/>
      <c r="N164" s="104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</row>
    <row r="165" spans="1:25" s="95" customFormat="1" x14ac:dyDescent="0.25">
      <c r="A165" s="103">
        <v>41140</v>
      </c>
      <c r="B165" s="95" t="s">
        <v>43</v>
      </c>
      <c r="C165" s="95">
        <v>2</v>
      </c>
      <c r="D165" s="95" t="s">
        <v>66</v>
      </c>
      <c r="E165" s="95" t="s">
        <v>66</v>
      </c>
      <c r="F165" s="104"/>
      <c r="H165" s="105"/>
      <c r="J165" s="101"/>
      <c r="K165" s="104"/>
      <c r="L165" s="101"/>
      <c r="M165" s="101"/>
      <c r="N165" s="104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</row>
    <row r="166" spans="1:25" s="95" customFormat="1" x14ac:dyDescent="0.25">
      <c r="A166" s="103">
        <v>41141</v>
      </c>
      <c r="B166" s="95" t="s">
        <v>43</v>
      </c>
      <c r="C166" s="95">
        <v>2</v>
      </c>
      <c r="D166" s="95" t="s">
        <v>66</v>
      </c>
      <c r="E166" s="95" t="s">
        <v>66</v>
      </c>
      <c r="F166" s="104"/>
      <c r="H166" s="105"/>
      <c r="J166" s="101"/>
      <c r="K166" s="104"/>
      <c r="L166" s="101"/>
      <c r="M166" s="101"/>
      <c r="N166" s="104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</row>
    <row r="167" spans="1:25" s="95" customFormat="1" x14ac:dyDescent="0.25">
      <c r="A167" s="103">
        <v>41142</v>
      </c>
      <c r="B167" s="95" t="s">
        <v>64</v>
      </c>
      <c r="C167" s="95">
        <v>0</v>
      </c>
      <c r="D167" s="95" t="s">
        <v>64</v>
      </c>
      <c r="E167" s="95" t="s">
        <v>64</v>
      </c>
      <c r="F167" s="104"/>
      <c r="H167" s="105"/>
      <c r="J167" s="101"/>
      <c r="K167" s="104"/>
      <c r="L167" s="101"/>
      <c r="M167" s="101"/>
      <c r="N167" s="104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</row>
    <row r="168" spans="1:25" s="95" customFormat="1" x14ac:dyDescent="0.25">
      <c r="A168" s="103">
        <v>41143</v>
      </c>
      <c r="B168" s="95" t="s">
        <v>64</v>
      </c>
      <c r="C168" s="95">
        <v>0</v>
      </c>
      <c r="D168" s="95" t="s">
        <v>64</v>
      </c>
      <c r="E168" s="95" t="s">
        <v>64</v>
      </c>
      <c r="F168" s="104"/>
      <c r="H168" s="105"/>
      <c r="J168" s="101"/>
      <c r="K168" s="104"/>
      <c r="L168" s="101"/>
      <c r="M168" s="101"/>
      <c r="N168" s="104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</row>
    <row r="169" spans="1:25" x14ac:dyDescent="0.25">
      <c r="A169" s="103">
        <v>41144</v>
      </c>
      <c r="B169" s="95" t="s">
        <v>43</v>
      </c>
      <c r="C169" s="95">
        <v>2</v>
      </c>
      <c r="D169" s="95" t="s">
        <v>66</v>
      </c>
      <c r="E169" s="95" t="s">
        <v>66</v>
      </c>
    </row>
    <row r="170" spans="1:25" x14ac:dyDescent="0.25">
      <c r="A170" s="103">
        <v>41145</v>
      </c>
      <c r="B170" s="95" t="s">
        <v>64</v>
      </c>
      <c r="C170" s="95">
        <v>0</v>
      </c>
      <c r="D170" s="95" t="s">
        <v>236</v>
      </c>
      <c r="E170" s="95" t="s">
        <v>64</v>
      </c>
    </row>
    <row r="171" spans="1:25" x14ac:dyDescent="0.25">
      <c r="A171" s="103">
        <v>41146</v>
      </c>
      <c r="B171" s="95" t="s">
        <v>43</v>
      </c>
      <c r="C171" s="95">
        <v>3</v>
      </c>
      <c r="D171" s="95" t="s">
        <v>271</v>
      </c>
      <c r="E171" s="95" t="s">
        <v>66</v>
      </c>
    </row>
    <row r="172" spans="1:25" x14ac:dyDescent="0.25">
      <c r="A172" s="103">
        <v>41146</v>
      </c>
      <c r="B172" s="95" t="s">
        <v>42</v>
      </c>
      <c r="C172" s="95">
        <v>3</v>
      </c>
      <c r="D172" s="95" t="s">
        <v>271</v>
      </c>
      <c r="E172" s="95" t="s">
        <v>66</v>
      </c>
      <c r="F172" s="104" t="s">
        <v>237</v>
      </c>
    </row>
    <row r="173" spans="1:25" x14ac:dyDescent="0.25">
      <c r="A173" s="103">
        <v>41146</v>
      </c>
      <c r="B173" s="95" t="s">
        <v>78</v>
      </c>
      <c r="C173" s="95">
        <v>3</v>
      </c>
      <c r="D173" s="95" t="s">
        <v>271</v>
      </c>
      <c r="E173" s="95" t="s">
        <v>66</v>
      </c>
      <c r="F173" s="104" t="s">
        <v>238</v>
      </c>
    </row>
    <row r="174" spans="1:25" x14ac:dyDescent="0.25">
      <c r="A174" s="103">
        <v>41147</v>
      </c>
      <c r="B174" s="95" t="s">
        <v>64</v>
      </c>
      <c r="C174" s="95">
        <v>0</v>
      </c>
      <c r="D174" s="95" t="s">
        <v>64</v>
      </c>
      <c r="E174" s="95" t="s">
        <v>64</v>
      </c>
    </row>
    <row r="175" spans="1:25" x14ac:dyDescent="0.25">
      <c r="A175" s="103">
        <v>41148</v>
      </c>
      <c r="B175" s="95" t="s">
        <v>64</v>
      </c>
      <c r="C175" s="95">
        <v>0</v>
      </c>
      <c r="D175" s="95" t="s">
        <v>64</v>
      </c>
      <c r="E175" s="95" t="s">
        <v>64</v>
      </c>
      <c r="F175" s="104" t="s">
        <v>239</v>
      </c>
    </row>
    <row r="176" spans="1:25" x14ac:dyDescent="0.25">
      <c r="A176" s="103">
        <v>41149</v>
      </c>
      <c r="B176" s="95" t="s">
        <v>43</v>
      </c>
      <c r="C176" s="95">
        <v>2</v>
      </c>
      <c r="D176" s="95" t="s">
        <v>66</v>
      </c>
      <c r="E176" s="95" t="s">
        <v>66</v>
      </c>
      <c r="F176" s="104" t="s">
        <v>240</v>
      </c>
    </row>
    <row r="177" spans="1:9" x14ac:dyDescent="0.25">
      <c r="A177" s="103">
        <v>41150</v>
      </c>
      <c r="B177" s="95" t="s">
        <v>64</v>
      </c>
      <c r="C177" s="95">
        <v>0</v>
      </c>
      <c r="D177" s="95" t="s">
        <v>64</v>
      </c>
      <c r="E177" s="95" t="s">
        <v>64</v>
      </c>
    </row>
    <row r="178" spans="1:9" x14ac:dyDescent="0.25">
      <c r="A178" s="103">
        <v>41151</v>
      </c>
      <c r="B178" s="95" t="s">
        <v>64</v>
      </c>
      <c r="C178" s="95">
        <v>0</v>
      </c>
      <c r="D178" s="95" t="s">
        <v>64</v>
      </c>
      <c r="E178" s="95" t="s">
        <v>64</v>
      </c>
    </row>
    <row r="179" spans="1:9" x14ac:dyDescent="0.25">
      <c r="A179" s="103">
        <v>41152</v>
      </c>
      <c r="B179" s="95" t="s">
        <v>78</v>
      </c>
      <c r="C179" s="95">
        <v>2</v>
      </c>
      <c r="D179" s="95" t="s">
        <v>66</v>
      </c>
      <c r="E179" s="95" t="s">
        <v>66</v>
      </c>
      <c r="F179" s="104" t="s">
        <v>241</v>
      </c>
    </row>
    <row r="180" spans="1:9" x14ac:dyDescent="0.25">
      <c r="A180" s="103">
        <v>41153</v>
      </c>
      <c r="B180" s="95" t="s">
        <v>64</v>
      </c>
      <c r="C180" s="95">
        <v>0</v>
      </c>
      <c r="D180" s="95" t="s">
        <v>64</v>
      </c>
      <c r="E180" s="95" t="s">
        <v>64</v>
      </c>
    </row>
    <row r="181" spans="1:9" x14ac:dyDescent="0.25">
      <c r="A181" s="103">
        <v>41154</v>
      </c>
      <c r="B181" s="95" t="s">
        <v>64</v>
      </c>
      <c r="C181" s="95">
        <v>0</v>
      </c>
      <c r="D181" s="95" t="s">
        <v>64</v>
      </c>
      <c r="E181" s="95" t="s">
        <v>64</v>
      </c>
    </row>
    <row r="182" spans="1:9" x14ac:dyDescent="0.25">
      <c r="A182" s="103">
        <v>41155</v>
      </c>
      <c r="B182" s="95" t="s">
        <v>64</v>
      </c>
      <c r="C182" s="95">
        <v>0</v>
      </c>
      <c r="D182" s="95" t="s">
        <v>64</v>
      </c>
      <c r="E182" s="95" t="s">
        <v>64</v>
      </c>
    </row>
    <row r="183" spans="1:9" x14ac:dyDescent="0.25">
      <c r="A183" s="103">
        <v>41156</v>
      </c>
      <c r="B183" s="95" t="s">
        <v>64</v>
      </c>
      <c r="C183" s="95">
        <v>0</v>
      </c>
      <c r="D183" s="95" t="s">
        <v>64</v>
      </c>
      <c r="E183" s="95" t="s">
        <v>64</v>
      </c>
    </row>
    <row r="184" spans="1:9" x14ac:dyDescent="0.25">
      <c r="A184" s="103">
        <v>41157</v>
      </c>
      <c r="B184" s="95" t="s">
        <v>64</v>
      </c>
      <c r="C184" s="95">
        <v>0</v>
      </c>
      <c r="D184" s="95" t="s">
        <v>64</v>
      </c>
      <c r="E184" s="95" t="s">
        <v>64</v>
      </c>
    </row>
    <row r="185" spans="1:9" x14ac:dyDescent="0.25">
      <c r="A185" s="103">
        <v>41158</v>
      </c>
      <c r="B185" s="95" t="s">
        <v>64</v>
      </c>
      <c r="C185" s="95">
        <v>0</v>
      </c>
      <c r="D185" s="95" t="s">
        <v>64</v>
      </c>
      <c r="E185" s="95" t="s">
        <v>64</v>
      </c>
    </row>
    <row r="186" spans="1:9" x14ac:dyDescent="0.25">
      <c r="A186" s="103">
        <v>41159</v>
      </c>
      <c r="B186" s="95" t="s">
        <v>64</v>
      </c>
      <c r="C186" s="95">
        <v>0</v>
      </c>
      <c r="D186" s="95" t="s">
        <v>64</v>
      </c>
      <c r="E186" s="95" t="s">
        <v>64</v>
      </c>
    </row>
    <row r="187" spans="1:9" x14ac:dyDescent="0.25">
      <c r="A187" s="103">
        <v>41160</v>
      </c>
      <c r="B187" s="95" t="s">
        <v>64</v>
      </c>
      <c r="C187" s="95">
        <v>0</v>
      </c>
      <c r="D187" s="95" t="s">
        <v>64</v>
      </c>
      <c r="E187" s="95" t="s">
        <v>64</v>
      </c>
      <c r="I187" s="103"/>
    </row>
    <row r="188" spans="1:9" x14ac:dyDescent="0.25">
      <c r="A188" s="103">
        <v>41161</v>
      </c>
      <c r="B188" s="95" t="s">
        <v>64</v>
      </c>
      <c r="C188" s="95">
        <v>0</v>
      </c>
      <c r="D188" s="95" t="s">
        <v>64</v>
      </c>
      <c r="E188" s="95" t="s">
        <v>64</v>
      </c>
      <c r="I188" s="103"/>
    </row>
    <row r="189" spans="1:9" x14ac:dyDescent="0.25">
      <c r="A189" s="103">
        <v>41162</v>
      </c>
      <c r="B189" s="95" t="s">
        <v>64</v>
      </c>
      <c r="C189" s="95">
        <v>0</v>
      </c>
      <c r="D189" s="95" t="s">
        <v>64</v>
      </c>
      <c r="E189" s="95" t="s">
        <v>64</v>
      </c>
      <c r="I189" s="103"/>
    </row>
    <row r="190" spans="1:9" x14ac:dyDescent="0.25">
      <c r="A190" s="103">
        <v>41163</v>
      </c>
      <c r="B190" s="95" t="s">
        <v>64</v>
      </c>
      <c r="C190" s="95">
        <v>0</v>
      </c>
      <c r="D190" s="95" t="s">
        <v>64</v>
      </c>
      <c r="E190" s="95" t="s">
        <v>64</v>
      </c>
      <c r="I190" s="103"/>
    </row>
    <row r="191" spans="1:9" x14ac:dyDescent="0.25">
      <c r="I191" s="103"/>
    </row>
    <row r="192" spans="1:9" x14ac:dyDescent="0.25">
      <c r="I192" s="103"/>
    </row>
    <row r="193" spans="9:9" x14ac:dyDescent="0.25">
      <c r="I193" s="103"/>
    </row>
    <row r="194" spans="9:9" x14ac:dyDescent="0.25">
      <c r="I194" s="103"/>
    </row>
    <row r="195" spans="9:9" x14ac:dyDescent="0.25">
      <c r="I195" s="103"/>
    </row>
    <row r="196" spans="9:9" x14ac:dyDescent="0.25">
      <c r="I196" s="103"/>
    </row>
    <row r="197" spans="9:9" x14ac:dyDescent="0.25">
      <c r="I197" s="103"/>
    </row>
    <row r="198" spans="9:9" x14ac:dyDescent="0.25">
      <c r="I198" s="103"/>
    </row>
    <row r="199" spans="9:9" x14ac:dyDescent="0.25">
      <c r="I199" s="103"/>
    </row>
    <row r="200" spans="9:9" x14ac:dyDescent="0.25">
      <c r="I200" s="103"/>
    </row>
    <row r="201" spans="9:9" x14ac:dyDescent="0.25">
      <c r="I201" s="103"/>
    </row>
    <row r="202" spans="9:9" x14ac:dyDescent="0.25">
      <c r="I202" s="103"/>
    </row>
    <row r="203" spans="9:9" x14ac:dyDescent="0.25">
      <c r="I203" s="103"/>
    </row>
    <row r="204" spans="9:9" x14ac:dyDescent="0.25">
      <c r="I204" s="103"/>
    </row>
    <row r="205" spans="9:9" x14ac:dyDescent="0.25">
      <c r="I205" s="103"/>
    </row>
    <row r="206" spans="9:9" x14ac:dyDescent="0.25">
      <c r="I206" s="103"/>
    </row>
    <row r="207" spans="9:9" x14ac:dyDescent="0.25">
      <c r="I207" s="103"/>
    </row>
    <row r="208" spans="9:9" x14ac:dyDescent="0.25">
      <c r="I208" s="103"/>
    </row>
    <row r="209" spans="9:9" x14ac:dyDescent="0.25">
      <c r="I209" s="103"/>
    </row>
    <row r="210" spans="9:9" x14ac:dyDescent="0.25">
      <c r="I210" s="103"/>
    </row>
    <row r="211" spans="9:9" x14ac:dyDescent="0.25">
      <c r="I211" s="103"/>
    </row>
    <row r="212" spans="9:9" x14ac:dyDescent="0.25">
      <c r="I212" s="103"/>
    </row>
    <row r="213" spans="9:9" x14ac:dyDescent="0.25">
      <c r="I213" s="103"/>
    </row>
    <row r="214" spans="9:9" x14ac:dyDescent="0.25">
      <c r="I214" s="103"/>
    </row>
    <row r="215" spans="9:9" x14ac:dyDescent="0.25">
      <c r="I215" s="103"/>
    </row>
    <row r="216" spans="9:9" x14ac:dyDescent="0.25">
      <c r="I216" s="103"/>
    </row>
    <row r="217" spans="9:9" x14ac:dyDescent="0.25">
      <c r="I217" s="103"/>
    </row>
    <row r="218" spans="9:9" x14ac:dyDescent="0.25">
      <c r="I218" s="103"/>
    </row>
    <row r="219" spans="9:9" x14ac:dyDescent="0.25">
      <c r="I219" s="103"/>
    </row>
    <row r="220" spans="9:9" x14ac:dyDescent="0.25">
      <c r="I220" s="103"/>
    </row>
    <row r="221" spans="9:9" x14ac:dyDescent="0.25">
      <c r="I221" s="103"/>
    </row>
    <row r="222" spans="9:9" x14ac:dyDescent="0.25">
      <c r="I222" s="103"/>
    </row>
    <row r="223" spans="9:9" x14ac:dyDescent="0.25">
      <c r="I223" s="103"/>
    </row>
    <row r="224" spans="9:9" x14ac:dyDescent="0.25">
      <c r="I224" s="103"/>
    </row>
    <row r="225" spans="1:11" x14ac:dyDescent="0.25">
      <c r="I225" s="103"/>
    </row>
    <row r="226" spans="1:11" x14ac:dyDescent="0.25">
      <c r="I226" s="103"/>
    </row>
    <row r="227" spans="1:11" x14ac:dyDescent="0.25">
      <c r="I227" s="103"/>
    </row>
    <row r="228" spans="1:11" x14ac:dyDescent="0.25">
      <c r="I228" s="103"/>
    </row>
    <row r="229" spans="1:11" x14ac:dyDescent="0.25">
      <c r="I229" s="103"/>
    </row>
    <row r="230" spans="1:11" x14ac:dyDescent="0.25">
      <c r="I230" s="103"/>
    </row>
    <row r="231" spans="1:11" x14ac:dyDescent="0.25">
      <c r="I231" s="103"/>
    </row>
    <row r="232" spans="1:11" x14ac:dyDescent="0.25">
      <c r="I232" s="103"/>
    </row>
    <row r="233" spans="1:11" x14ac:dyDescent="0.25">
      <c r="I233" s="103"/>
    </row>
    <row r="234" spans="1:11" x14ac:dyDescent="0.25">
      <c r="A234" s="102"/>
      <c r="B234" s="102"/>
      <c r="C234" s="102"/>
      <c r="D234" s="102"/>
      <c r="E234" s="102"/>
      <c r="I234" s="103"/>
    </row>
    <row r="235" spans="1:11" x14ac:dyDescent="0.25">
      <c r="A235" s="102"/>
      <c r="B235" s="102"/>
      <c r="C235" s="102"/>
      <c r="D235" s="102"/>
      <c r="E235" s="102"/>
      <c r="I235" s="103"/>
    </row>
    <row r="236" spans="1:11" x14ac:dyDescent="0.25">
      <c r="A236" s="102"/>
      <c r="B236" s="102"/>
      <c r="C236" s="102"/>
      <c r="D236" s="102"/>
      <c r="E236" s="102"/>
      <c r="I236" s="103"/>
      <c r="K236" s="102"/>
    </row>
    <row r="237" spans="1:11" x14ac:dyDescent="0.25">
      <c r="A237" s="102"/>
      <c r="B237" s="102"/>
      <c r="C237" s="102"/>
      <c r="D237" s="102"/>
      <c r="E237" s="102"/>
      <c r="F237" s="102"/>
      <c r="H237" s="102"/>
      <c r="I237" s="103"/>
      <c r="K237" s="102"/>
    </row>
    <row r="238" spans="1:11" x14ac:dyDescent="0.25">
      <c r="A238" s="102"/>
      <c r="B238" s="102"/>
      <c r="C238" s="102"/>
      <c r="D238" s="102"/>
      <c r="E238" s="102"/>
      <c r="F238" s="102"/>
      <c r="H238" s="102"/>
      <c r="I238" s="103"/>
      <c r="K238" s="102"/>
    </row>
    <row r="239" spans="1:11" x14ac:dyDescent="0.25">
      <c r="A239" s="102"/>
      <c r="B239" s="102"/>
      <c r="C239" s="102"/>
      <c r="D239" s="102"/>
      <c r="E239" s="102"/>
      <c r="F239" s="102"/>
      <c r="H239" s="102"/>
      <c r="I239" s="103"/>
      <c r="K239" s="102"/>
    </row>
    <row r="240" spans="1:11" x14ac:dyDescent="0.25">
      <c r="A240" s="102"/>
      <c r="B240" s="102"/>
      <c r="C240" s="102"/>
      <c r="D240" s="102"/>
      <c r="E240" s="102"/>
      <c r="F240" s="102"/>
      <c r="H240" s="102"/>
      <c r="I240" s="103"/>
      <c r="K240" s="102"/>
    </row>
    <row r="241" spans="1:11" x14ac:dyDescent="0.25">
      <c r="A241" s="102"/>
      <c r="B241" s="102"/>
      <c r="C241" s="102"/>
      <c r="D241" s="102"/>
      <c r="E241" s="102"/>
      <c r="F241" s="102"/>
      <c r="H241" s="102"/>
      <c r="I241" s="103"/>
      <c r="K241" s="102"/>
    </row>
    <row r="242" spans="1:11" x14ac:dyDescent="0.25">
      <c r="A242" s="102"/>
      <c r="B242" s="102"/>
      <c r="C242" s="102"/>
      <c r="D242" s="102"/>
      <c r="E242" s="102"/>
      <c r="F242" s="102"/>
      <c r="H242" s="102"/>
      <c r="I242" s="103"/>
      <c r="K242" s="102"/>
    </row>
    <row r="243" spans="1:11" x14ac:dyDescent="0.25">
      <c r="A243" s="102"/>
      <c r="B243" s="102"/>
      <c r="C243" s="102"/>
      <c r="D243" s="102"/>
      <c r="E243" s="102"/>
      <c r="F243" s="102"/>
      <c r="H243" s="102"/>
      <c r="I243" s="103"/>
      <c r="K243" s="102"/>
    </row>
    <row r="244" spans="1:11" x14ac:dyDescent="0.25">
      <c r="A244" s="102"/>
      <c r="B244" s="102"/>
      <c r="C244" s="102"/>
      <c r="D244" s="102"/>
      <c r="E244" s="102"/>
      <c r="F244" s="102"/>
      <c r="H244" s="102"/>
      <c r="I244" s="103"/>
      <c r="K244" s="102"/>
    </row>
    <row r="245" spans="1:11" x14ac:dyDescent="0.25">
      <c r="A245" s="102"/>
      <c r="B245" s="102"/>
      <c r="C245" s="102"/>
      <c r="D245" s="102"/>
      <c r="E245" s="102"/>
      <c r="F245" s="102"/>
      <c r="H245" s="102"/>
      <c r="I245" s="103"/>
      <c r="K245" s="102"/>
    </row>
    <row r="246" spans="1:11" x14ac:dyDescent="0.25">
      <c r="A246" s="102"/>
      <c r="B246" s="102"/>
      <c r="C246" s="102"/>
      <c r="D246" s="102"/>
      <c r="E246" s="102"/>
      <c r="F246" s="102"/>
      <c r="H246" s="102"/>
      <c r="I246" s="103"/>
      <c r="K246" s="102"/>
    </row>
    <row r="247" spans="1:11" x14ac:dyDescent="0.25">
      <c r="A247" s="102"/>
      <c r="B247" s="102"/>
      <c r="C247" s="102"/>
      <c r="D247" s="102"/>
      <c r="E247" s="102"/>
      <c r="F247" s="102"/>
      <c r="H247" s="102"/>
      <c r="I247" s="103"/>
      <c r="K247" s="102"/>
    </row>
    <row r="248" spans="1:11" x14ac:dyDescent="0.25">
      <c r="A248" s="102"/>
      <c r="B248" s="102"/>
      <c r="C248" s="102"/>
      <c r="D248" s="102"/>
      <c r="E248" s="102"/>
      <c r="F248" s="102"/>
      <c r="H248" s="102"/>
      <c r="I248" s="103"/>
      <c r="K248" s="102"/>
    </row>
    <row r="249" spans="1:11" x14ac:dyDescent="0.25">
      <c r="A249" s="102"/>
      <c r="B249" s="102"/>
      <c r="C249" s="102"/>
      <c r="D249" s="102"/>
      <c r="E249" s="102"/>
      <c r="F249" s="102"/>
      <c r="H249" s="102"/>
      <c r="I249" s="103"/>
      <c r="K249" s="102"/>
    </row>
    <row r="250" spans="1:11" x14ac:dyDescent="0.25">
      <c r="A250" s="102"/>
      <c r="B250" s="102"/>
      <c r="C250" s="102"/>
      <c r="D250" s="102"/>
      <c r="E250" s="102"/>
      <c r="F250" s="102"/>
      <c r="H250" s="102"/>
      <c r="I250" s="103"/>
      <c r="K250" s="102"/>
    </row>
    <row r="251" spans="1:11" x14ac:dyDescent="0.25">
      <c r="A251" s="102"/>
      <c r="B251" s="102"/>
      <c r="C251" s="102"/>
      <c r="D251" s="102"/>
      <c r="E251" s="102"/>
      <c r="F251" s="102"/>
      <c r="H251" s="102"/>
      <c r="I251" s="103"/>
      <c r="K251" s="102"/>
    </row>
    <row r="252" spans="1:11" x14ac:dyDescent="0.25">
      <c r="A252" s="102"/>
      <c r="B252" s="102"/>
      <c r="C252" s="102"/>
      <c r="D252" s="102"/>
      <c r="E252" s="102"/>
      <c r="F252" s="102"/>
      <c r="H252" s="102"/>
      <c r="I252" s="103"/>
      <c r="K252" s="102"/>
    </row>
    <row r="253" spans="1:11" x14ac:dyDescent="0.25">
      <c r="A253" s="102"/>
      <c r="B253" s="102"/>
      <c r="C253" s="102"/>
      <c r="D253" s="102"/>
      <c r="E253" s="102"/>
      <c r="F253" s="102"/>
      <c r="H253" s="102"/>
      <c r="I253" s="103"/>
      <c r="K253" s="102"/>
    </row>
    <row r="254" spans="1:11" x14ac:dyDescent="0.25">
      <c r="A254" s="102"/>
      <c r="B254" s="102"/>
      <c r="C254" s="102"/>
      <c r="D254" s="102"/>
      <c r="E254" s="102"/>
      <c r="F254" s="102"/>
      <c r="H254" s="102"/>
      <c r="I254" s="103"/>
      <c r="K254" s="102"/>
    </row>
    <row r="255" spans="1:11" x14ac:dyDescent="0.25">
      <c r="A255" s="102"/>
      <c r="B255" s="102"/>
      <c r="C255" s="102"/>
      <c r="D255" s="102"/>
      <c r="E255" s="102"/>
      <c r="F255" s="102"/>
      <c r="H255" s="102"/>
      <c r="I255" s="103"/>
      <c r="K255" s="102"/>
    </row>
    <row r="256" spans="1:11" x14ac:dyDescent="0.25">
      <c r="A256" s="102"/>
      <c r="B256" s="102"/>
      <c r="C256" s="102"/>
      <c r="D256" s="102"/>
      <c r="E256" s="102"/>
      <c r="F256" s="102"/>
      <c r="H256" s="102"/>
      <c r="I256" s="103"/>
      <c r="K256" s="102"/>
    </row>
    <row r="257" spans="1:11" x14ac:dyDescent="0.25">
      <c r="A257" s="102"/>
      <c r="B257" s="102"/>
      <c r="C257" s="102"/>
      <c r="D257" s="102"/>
      <c r="E257" s="102"/>
      <c r="F257" s="102"/>
      <c r="H257" s="102"/>
      <c r="I257" s="103"/>
      <c r="K257" s="102"/>
    </row>
    <row r="258" spans="1:11" x14ac:dyDescent="0.25">
      <c r="A258" s="102"/>
      <c r="B258" s="102"/>
      <c r="C258" s="102"/>
      <c r="D258" s="102"/>
      <c r="E258" s="102"/>
      <c r="F258" s="102"/>
      <c r="H258" s="102"/>
      <c r="I258" s="103"/>
      <c r="K258" s="102"/>
    </row>
    <row r="259" spans="1:11" x14ac:dyDescent="0.25">
      <c r="A259" s="102"/>
      <c r="B259" s="102"/>
      <c r="C259" s="102"/>
      <c r="D259" s="102"/>
      <c r="E259" s="102"/>
      <c r="F259" s="102"/>
      <c r="H259" s="102"/>
      <c r="I259" s="103"/>
      <c r="K259" s="102"/>
    </row>
    <row r="260" spans="1:11" x14ac:dyDescent="0.25">
      <c r="A260" s="102"/>
      <c r="B260" s="102"/>
      <c r="C260" s="102"/>
      <c r="D260" s="102"/>
      <c r="E260" s="102"/>
      <c r="F260" s="102"/>
      <c r="H260" s="102"/>
      <c r="I260" s="103"/>
      <c r="K260" s="102"/>
    </row>
    <row r="261" spans="1:11" x14ac:dyDescent="0.25">
      <c r="A261" s="102"/>
      <c r="B261" s="102"/>
      <c r="C261" s="102"/>
      <c r="D261" s="102"/>
      <c r="E261" s="102"/>
      <c r="F261" s="102"/>
      <c r="H261" s="102"/>
      <c r="I261" s="103"/>
      <c r="K261" s="102"/>
    </row>
    <row r="262" spans="1:11" x14ac:dyDescent="0.25">
      <c r="A262" s="102"/>
      <c r="B262" s="102"/>
      <c r="C262" s="102"/>
      <c r="D262" s="102"/>
      <c r="E262" s="102"/>
      <c r="F262" s="102"/>
      <c r="H262" s="102"/>
      <c r="I262" s="103"/>
      <c r="K262" s="102"/>
    </row>
    <row r="263" spans="1:11" x14ac:dyDescent="0.25">
      <c r="A263" s="102"/>
      <c r="B263" s="102"/>
      <c r="C263" s="102"/>
      <c r="D263" s="102"/>
      <c r="E263" s="102"/>
      <c r="F263" s="102"/>
      <c r="H263" s="102"/>
      <c r="I263" s="103"/>
      <c r="K263" s="102"/>
    </row>
    <row r="264" spans="1:11" x14ac:dyDescent="0.25">
      <c r="A264" s="102"/>
      <c r="B264" s="102"/>
      <c r="C264" s="102"/>
      <c r="D264" s="102"/>
      <c r="E264" s="102"/>
      <c r="F264" s="102"/>
      <c r="H264" s="102"/>
      <c r="I264" s="103"/>
      <c r="K264" s="102"/>
    </row>
    <row r="265" spans="1:11" x14ac:dyDescent="0.25">
      <c r="A265" s="102"/>
      <c r="B265" s="102"/>
      <c r="C265" s="102"/>
      <c r="D265" s="102"/>
      <c r="E265" s="102"/>
      <c r="F265" s="102"/>
      <c r="H265" s="102"/>
      <c r="I265" s="103"/>
      <c r="K265" s="102"/>
    </row>
    <row r="266" spans="1:11" x14ac:dyDescent="0.25">
      <c r="A266" s="102"/>
      <c r="B266" s="102"/>
      <c r="C266" s="102"/>
      <c r="D266" s="102"/>
      <c r="E266" s="102"/>
      <c r="F266" s="102"/>
      <c r="H266" s="102"/>
      <c r="I266" s="103"/>
      <c r="K266" s="102"/>
    </row>
    <row r="267" spans="1:11" x14ac:dyDescent="0.25">
      <c r="A267" s="102"/>
      <c r="B267" s="102"/>
      <c r="C267" s="102"/>
      <c r="D267" s="102"/>
      <c r="E267" s="102"/>
      <c r="F267" s="102"/>
      <c r="H267" s="102"/>
      <c r="I267" s="103"/>
      <c r="K267" s="102"/>
    </row>
    <row r="268" spans="1:11" x14ac:dyDescent="0.25">
      <c r="A268" s="102"/>
      <c r="B268" s="102"/>
      <c r="C268" s="102"/>
      <c r="D268" s="102"/>
      <c r="E268" s="102"/>
      <c r="F268" s="102"/>
      <c r="H268" s="102"/>
      <c r="I268" s="103"/>
      <c r="K268" s="102"/>
    </row>
    <row r="269" spans="1:11" x14ac:dyDescent="0.25">
      <c r="A269" s="102"/>
      <c r="B269" s="102"/>
      <c r="C269" s="102"/>
      <c r="D269" s="102"/>
      <c r="E269" s="102"/>
      <c r="F269" s="102"/>
      <c r="H269" s="102"/>
      <c r="I269" s="103"/>
      <c r="K269" s="102"/>
    </row>
    <row r="270" spans="1:11" x14ac:dyDescent="0.25">
      <c r="A270" s="102"/>
      <c r="B270" s="102"/>
      <c r="C270" s="102"/>
      <c r="D270" s="102"/>
      <c r="E270" s="102"/>
      <c r="F270" s="102"/>
      <c r="H270" s="102"/>
      <c r="I270" s="103"/>
      <c r="K270" s="102"/>
    </row>
    <row r="271" spans="1:11" x14ac:dyDescent="0.25">
      <c r="A271" s="102"/>
      <c r="B271" s="102"/>
      <c r="C271" s="102"/>
      <c r="D271" s="102"/>
      <c r="E271" s="102"/>
      <c r="F271" s="102"/>
      <c r="H271" s="102"/>
      <c r="I271" s="103"/>
      <c r="K271" s="102"/>
    </row>
    <row r="272" spans="1:11" x14ac:dyDescent="0.25">
      <c r="A272" s="102"/>
      <c r="B272" s="102"/>
      <c r="C272" s="102"/>
      <c r="D272" s="102"/>
      <c r="E272" s="102"/>
      <c r="F272" s="102"/>
      <c r="H272" s="102"/>
      <c r="I272" s="103"/>
      <c r="K272" s="102"/>
    </row>
    <row r="273" spans="1:11" x14ac:dyDescent="0.25">
      <c r="A273" s="102"/>
      <c r="B273" s="102"/>
      <c r="C273" s="102"/>
      <c r="D273" s="102"/>
      <c r="E273" s="102"/>
      <c r="F273" s="102"/>
      <c r="H273" s="102"/>
      <c r="I273" s="103"/>
      <c r="K273" s="102"/>
    </row>
    <row r="274" spans="1:11" x14ac:dyDescent="0.25">
      <c r="A274" s="102"/>
      <c r="B274" s="102"/>
      <c r="C274" s="102"/>
      <c r="D274" s="102"/>
      <c r="E274" s="102"/>
      <c r="F274" s="102"/>
      <c r="H274" s="102"/>
      <c r="I274" s="103"/>
      <c r="K274" s="102"/>
    </row>
    <row r="275" spans="1:11" x14ac:dyDescent="0.25">
      <c r="A275" s="102"/>
      <c r="B275" s="102"/>
      <c r="C275" s="102"/>
      <c r="D275" s="102"/>
      <c r="E275" s="102"/>
      <c r="F275" s="102"/>
      <c r="H275" s="102"/>
      <c r="I275" s="103"/>
      <c r="K275" s="102"/>
    </row>
    <row r="276" spans="1:11" x14ac:dyDescent="0.25">
      <c r="F276" s="102"/>
      <c r="H276" s="102"/>
      <c r="I276" s="103"/>
      <c r="K276" s="102"/>
    </row>
    <row r="277" spans="1:11" x14ac:dyDescent="0.25">
      <c r="F277" s="102"/>
      <c r="H277" s="102"/>
      <c r="I277" s="103"/>
      <c r="K277" s="102"/>
    </row>
    <row r="278" spans="1:11" x14ac:dyDescent="0.25">
      <c r="F278" s="102"/>
      <c r="H278" s="102"/>
    </row>
  </sheetData>
  <sortState ref="A2:F278">
    <sortCondition ref="A2:A278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9"/>
  <sheetViews>
    <sheetView workbookViewId="0">
      <selection activeCell="L35" sqref="L35"/>
    </sheetView>
  </sheetViews>
  <sheetFormatPr defaultRowHeight="15" x14ac:dyDescent="0.25"/>
  <cols>
    <col min="1" max="1" width="20.42578125" style="124" bestFit="1" customWidth="1"/>
    <col min="2" max="2" width="10.28515625" style="48" bestFit="1" customWidth="1"/>
    <col min="3" max="3" width="9.7109375" bestFit="1" customWidth="1"/>
  </cols>
  <sheetData>
    <row r="1" spans="1:4" x14ac:dyDescent="0.25">
      <c r="A1" s="122" t="s">
        <v>1</v>
      </c>
      <c r="B1" s="47" t="s">
        <v>18</v>
      </c>
    </row>
    <row r="2" spans="1:4" x14ac:dyDescent="0.25">
      <c r="A2" s="123">
        <v>41046</v>
      </c>
      <c r="B2" s="94">
        <v>9.6300000000000008</v>
      </c>
    </row>
    <row r="3" spans="1:4" x14ac:dyDescent="0.25">
      <c r="A3" s="123">
        <v>41049</v>
      </c>
      <c r="B3" s="94">
        <v>7.05</v>
      </c>
    </row>
    <row r="4" spans="1:4" x14ac:dyDescent="0.25">
      <c r="A4" s="124">
        <v>41051</v>
      </c>
      <c r="B4" s="48">
        <v>2.36</v>
      </c>
      <c r="C4" s="5">
        <v>41052</v>
      </c>
      <c r="D4">
        <v>1.05</v>
      </c>
    </row>
    <row r="5" spans="1:4" x14ac:dyDescent="0.25">
      <c r="A5" s="123">
        <v>41051</v>
      </c>
      <c r="B5" s="94">
        <v>5.63</v>
      </c>
      <c r="C5" s="5">
        <v>41053</v>
      </c>
      <c r="D5">
        <v>1.18</v>
      </c>
    </row>
    <row r="6" spans="1:4" x14ac:dyDescent="0.25">
      <c r="A6" s="123">
        <v>41055</v>
      </c>
      <c r="B6" s="94">
        <v>15.91</v>
      </c>
      <c r="C6" s="5">
        <v>41054</v>
      </c>
      <c r="D6">
        <v>1.26</v>
      </c>
    </row>
    <row r="7" spans="1:4" x14ac:dyDescent="0.25">
      <c r="A7" s="124">
        <v>41057</v>
      </c>
      <c r="B7" s="48">
        <v>6.98</v>
      </c>
      <c r="C7" s="5">
        <v>41055</v>
      </c>
      <c r="D7">
        <v>1.28</v>
      </c>
    </row>
    <row r="8" spans="1:4" x14ac:dyDescent="0.25">
      <c r="A8" s="123">
        <v>41057</v>
      </c>
      <c r="B8" s="94">
        <v>9.93</v>
      </c>
      <c r="C8" s="5">
        <v>41056</v>
      </c>
      <c r="D8">
        <v>1.28</v>
      </c>
    </row>
    <row r="9" spans="1:4" x14ac:dyDescent="0.25">
      <c r="A9" s="124">
        <v>41058</v>
      </c>
      <c r="B9" s="48">
        <v>7.31</v>
      </c>
      <c r="C9" s="5">
        <v>41057</v>
      </c>
      <c r="D9">
        <v>1.2</v>
      </c>
    </row>
    <row r="10" spans="1:4" x14ac:dyDescent="0.25">
      <c r="A10" s="123">
        <v>41059</v>
      </c>
      <c r="B10" s="94">
        <v>14.49</v>
      </c>
      <c r="C10" s="5">
        <v>41058</v>
      </c>
      <c r="D10">
        <v>1.21</v>
      </c>
    </row>
    <row r="11" spans="1:4" x14ac:dyDescent="0.25">
      <c r="A11" s="123">
        <v>41059</v>
      </c>
      <c r="B11" s="94">
        <v>15.22</v>
      </c>
      <c r="C11" s="5">
        <v>41059</v>
      </c>
      <c r="D11">
        <v>1.19</v>
      </c>
    </row>
    <row r="12" spans="1:4" x14ac:dyDescent="0.25">
      <c r="A12" s="123">
        <v>41059</v>
      </c>
      <c r="B12" s="94">
        <v>14.42</v>
      </c>
      <c r="C12" s="5">
        <v>41060</v>
      </c>
      <c r="D12">
        <v>1.19</v>
      </c>
    </row>
    <row r="13" spans="1:4" x14ac:dyDescent="0.25">
      <c r="A13" s="123">
        <v>41061</v>
      </c>
      <c r="B13" s="94">
        <v>11.18</v>
      </c>
      <c r="C13" s="5">
        <v>41061</v>
      </c>
      <c r="D13">
        <v>1.18</v>
      </c>
    </row>
    <row r="14" spans="1:4" x14ac:dyDescent="0.25">
      <c r="A14" s="124">
        <v>41062</v>
      </c>
      <c r="B14" s="48">
        <v>4.3499999999999996</v>
      </c>
      <c r="C14" s="5">
        <v>41062</v>
      </c>
      <c r="D14">
        <v>1.2</v>
      </c>
    </row>
    <row r="15" spans="1:4" x14ac:dyDescent="0.25">
      <c r="A15" s="123">
        <v>41062</v>
      </c>
      <c r="B15" s="94">
        <v>12.84</v>
      </c>
      <c r="C15" s="5">
        <v>41063</v>
      </c>
      <c r="D15">
        <v>1.22</v>
      </c>
    </row>
    <row r="16" spans="1:4" x14ac:dyDescent="0.25">
      <c r="A16" s="123">
        <v>41062</v>
      </c>
      <c r="B16" s="94">
        <v>10.3</v>
      </c>
      <c r="C16" s="5">
        <v>41064</v>
      </c>
      <c r="D16">
        <v>1.22</v>
      </c>
    </row>
    <row r="17" spans="1:4" x14ac:dyDescent="0.25">
      <c r="A17" s="123">
        <v>41063</v>
      </c>
      <c r="B17" s="94">
        <v>15.38</v>
      </c>
      <c r="C17" s="5">
        <v>41065</v>
      </c>
      <c r="D17">
        <v>1.35</v>
      </c>
    </row>
    <row r="18" spans="1:4" x14ac:dyDescent="0.25">
      <c r="A18" s="123">
        <v>41063</v>
      </c>
      <c r="B18" s="94">
        <v>13.03</v>
      </c>
      <c r="C18" s="5">
        <v>41066</v>
      </c>
      <c r="D18">
        <v>1.46</v>
      </c>
    </row>
    <row r="19" spans="1:4" x14ac:dyDescent="0.25">
      <c r="A19" s="123">
        <v>41063</v>
      </c>
      <c r="B19" s="94">
        <v>12.69</v>
      </c>
      <c r="C19" s="5">
        <v>41067</v>
      </c>
      <c r="D19">
        <v>1.48</v>
      </c>
    </row>
    <row r="20" spans="1:4" x14ac:dyDescent="0.25">
      <c r="A20" s="123">
        <v>41063</v>
      </c>
      <c r="B20" s="94">
        <v>12.99</v>
      </c>
      <c r="C20" s="5">
        <v>41068</v>
      </c>
      <c r="D20">
        <v>1.56</v>
      </c>
    </row>
    <row r="21" spans="1:4" x14ac:dyDescent="0.25">
      <c r="A21" s="123">
        <v>41063</v>
      </c>
      <c r="B21" s="94">
        <v>12.18</v>
      </c>
      <c r="C21" s="5">
        <v>41069</v>
      </c>
      <c r="D21">
        <v>1.64</v>
      </c>
    </row>
    <row r="22" spans="1:4" x14ac:dyDescent="0.25">
      <c r="A22" s="123">
        <v>41063</v>
      </c>
      <c r="B22" s="94">
        <v>10.220000000000001</v>
      </c>
      <c r="C22" s="5">
        <v>41070</v>
      </c>
      <c r="D22">
        <v>1.75</v>
      </c>
    </row>
    <row r="23" spans="1:4" x14ac:dyDescent="0.25">
      <c r="A23" s="124">
        <v>41064</v>
      </c>
      <c r="B23" s="48">
        <v>5.77</v>
      </c>
      <c r="C23" s="5">
        <v>41071</v>
      </c>
      <c r="D23">
        <v>1.75</v>
      </c>
    </row>
    <row r="24" spans="1:4" x14ac:dyDescent="0.25">
      <c r="A24" s="123">
        <v>41064</v>
      </c>
      <c r="B24" s="94">
        <v>11.25</v>
      </c>
      <c r="C24" s="5">
        <v>41072</v>
      </c>
      <c r="D24">
        <v>1.74</v>
      </c>
    </row>
    <row r="25" spans="1:4" x14ac:dyDescent="0.25">
      <c r="A25" s="123">
        <v>41064</v>
      </c>
      <c r="B25" s="94">
        <v>10.79</v>
      </c>
      <c r="C25" s="5">
        <v>41073</v>
      </c>
      <c r="D25">
        <v>1.83</v>
      </c>
    </row>
    <row r="26" spans="1:4" x14ac:dyDescent="0.25">
      <c r="A26" s="124">
        <v>41065</v>
      </c>
      <c r="B26" s="48">
        <v>9.4700000000000006</v>
      </c>
      <c r="C26" s="5">
        <v>41074</v>
      </c>
      <c r="D26">
        <v>1.79</v>
      </c>
    </row>
    <row r="27" spans="1:4" x14ac:dyDescent="0.25">
      <c r="A27" s="123">
        <v>41065</v>
      </c>
      <c r="B27" s="94">
        <v>10.33</v>
      </c>
      <c r="C27" s="5">
        <v>41075</v>
      </c>
      <c r="D27">
        <v>1.75</v>
      </c>
    </row>
    <row r="28" spans="1:4" x14ac:dyDescent="0.25">
      <c r="A28" s="123">
        <v>41065</v>
      </c>
      <c r="B28" s="94">
        <v>13.03</v>
      </c>
      <c r="C28" s="5">
        <v>41076</v>
      </c>
      <c r="D28">
        <v>1.72</v>
      </c>
    </row>
    <row r="29" spans="1:4" x14ac:dyDescent="0.25">
      <c r="A29" s="123">
        <v>41065</v>
      </c>
      <c r="B29" s="94">
        <v>14.74</v>
      </c>
      <c r="C29" s="5">
        <v>41077</v>
      </c>
      <c r="D29">
        <v>1.73</v>
      </c>
    </row>
    <row r="30" spans="1:4" x14ac:dyDescent="0.25">
      <c r="A30" s="123">
        <v>41065</v>
      </c>
      <c r="B30" s="94">
        <v>12.58</v>
      </c>
      <c r="C30" s="5">
        <v>41078</v>
      </c>
      <c r="D30">
        <v>1.88</v>
      </c>
    </row>
    <row r="31" spans="1:4" x14ac:dyDescent="0.25">
      <c r="A31" s="124">
        <v>41066</v>
      </c>
      <c r="B31" s="48">
        <v>3.07</v>
      </c>
      <c r="C31" s="5">
        <v>41079</v>
      </c>
      <c r="D31">
        <v>2.15</v>
      </c>
    </row>
    <row r="32" spans="1:4" x14ac:dyDescent="0.25">
      <c r="A32" s="124">
        <v>41066</v>
      </c>
      <c r="B32" s="48">
        <v>5.9</v>
      </c>
      <c r="C32" s="5">
        <v>41080</v>
      </c>
      <c r="D32">
        <v>2.38</v>
      </c>
    </row>
    <row r="33" spans="1:4" x14ac:dyDescent="0.25">
      <c r="A33" s="124">
        <v>41066</v>
      </c>
      <c r="B33" s="48">
        <v>5.47</v>
      </c>
      <c r="C33" s="5">
        <v>41081</v>
      </c>
      <c r="D33">
        <v>2.4</v>
      </c>
    </row>
    <row r="34" spans="1:4" x14ac:dyDescent="0.25">
      <c r="A34" s="124">
        <v>41066</v>
      </c>
      <c r="B34" s="48">
        <v>3.53</v>
      </c>
      <c r="C34" s="5">
        <v>41082</v>
      </c>
      <c r="D34">
        <v>2.7</v>
      </c>
    </row>
    <row r="35" spans="1:4" x14ac:dyDescent="0.25">
      <c r="A35" s="123">
        <v>41066</v>
      </c>
      <c r="B35" s="94">
        <v>10.6</v>
      </c>
      <c r="C35" s="5">
        <v>41083</v>
      </c>
      <c r="D35">
        <v>2.85</v>
      </c>
    </row>
    <row r="36" spans="1:4" x14ac:dyDescent="0.25">
      <c r="A36" s="123">
        <v>41066</v>
      </c>
      <c r="B36" s="94">
        <v>13.81</v>
      </c>
      <c r="C36" s="5">
        <v>41084</v>
      </c>
      <c r="D36">
        <v>3</v>
      </c>
    </row>
    <row r="37" spans="1:4" x14ac:dyDescent="0.25">
      <c r="A37" s="123">
        <v>41066</v>
      </c>
      <c r="B37" s="94">
        <v>11.45</v>
      </c>
      <c r="C37" s="5">
        <v>41085</v>
      </c>
      <c r="D37">
        <v>3</v>
      </c>
    </row>
    <row r="38" spans="1:4" x14ac:dyDescent="0.25">
      <c r="A38" s="123">
        <v>41066</v>
      </c>
      <c r="B38" s="94">
        <v>9.82</v>
      </c>
      <c r="C38" s="5">
        <v>41086</v>
      </c>
      <c r="D38">
        <v>2.75</v>
      </c>
    </row>
    <row r="39" spans="1:4" x14ac:dyDescent="0.25">
      <c r="A39" s="123">
        <v>41066</v>
      </c>
      <c r="B39" s="94">
        <v>14.63</v>
      </c>
      <c r="C39" s="5">
        <v>41087</v>
      </c>
      <c r="D39">
        <v>2.5</v>
      </c>
    </row>
    <row r="40" spans="1:4" x14ac:dyDescent="0.25">
      <c r="A40" s="123">
        <v>41066</v>
      </c>
      <c r="B40" s="94">
        <v>14.76</v>
      </c>
      <c r="C40" s="5">
        <v>41088</v>
      </c>
      <c r="D40">
        <v>2.3199999999999998</v>
      </c>
    </row>
    <row r="41" spans="1:4" x14ac:dyDescent="0.25">
      <c r="A41" s="123">
        <v>41066</v>
      </c>
      <c r="B41" s="94">
        <v>11.96</v>
      </c>
      <c r="C41" s="5">
        <v>41089</v>
      </c>
      <c r="D41">
        <v>2.1800000000000002</v>
      </c>
    </row>
    <row r="42" spans="1:4" x14ac:dyDescent="0.25">
      <c r="A42" s="124">
        <v>41067</v>
      </c>
      <c r="B42" s="48">
        <v>5.33</v>
      </c>
      <c r="C42" s="5">
        <v>41090</v>
      </c>
      <c r="D42">
        <v>2.25</v>
      </c>
    </row>
    <row r="43" spans="1:4" x14ac:dyDescent="0.25">
      <c r="A43" s="124">
        <v>41067</v>
      </c>
      <c r="B43" s="48">
        <v>5.7</v>
      </c>
      <c r="C43" s="5">
        <v>41091</v>
      </c>
      <c r="D43">
        <v>2.25</v>
      </c>
    </row>
    <row r="44" spans="1:4" x14ac:dyDescent="0.25">
      <c r="A44" s="124">
        <v>41067</v>
      </c>
      <c r="B44" s="48">
        <v>8.19</v>
      </c>
      <c r="C44" s="5">
        <v>41092</v>
      </c>
      <c r="D44">
        <v>2.15</v>
      </c>
    </row>
    <row r="45" spans="1:4" x14ac:dyDescent="0.25">
      <c r="A45" s="124">
        <v>41067</v>
      </c>
      <c r="B45" s="48">
        <v>5.69</v>
      </c>
      <c r="C45" s="5">
        <v>41093</v>
      </c>
      <c r="D45">
        <v>2.1</v>
      </c>
    </row>
    <row r="46" spans="1:4" x14ac:dyDescent="0.25">
      <c r="A46" s="124">
        <v>41067</v>
      </c>
      <c r="B46" s="48">
        <v>2.77</v>
      </c>
      <c r="C46" s="5">
        <v>41094</v>
      </c>
      <c r="D46">
        <v>2.0699999999999998</v>
      </c>
    </row>
    <row r="47" spans="1:4" x14ac:dyDescent="0.25">
      <c r="A47" s="123">
        <v>41067</v>
      </c>
      <c r="B47" s="94">
        <v>15.6</v>
      </c>
      <c r="C47" s="5">
        <v>41095</v>
      </c>
      <c r="D47">
        <v>2</v>
      </c>
    </row>
    <row r="48" spans="1:4" x14ac:dyDescent="0.25">
      <c r="A48" s="123">
        <v>41067</v>
      </c>
      <c r="B48" s="94">
        <v>10.029999999999999</v>
      </c>
      <c r="C48" s="5">
        <v>41096</v>
      </c>
      <c r="D48">
        <v>1.95</v>
      </c>
    </row>
    <row r="49" spans="1:4" x14ac:dyDescent="0.25">
      <c r="A49" s="123">
        <v>41067</v>
      </c>
      <c r="B49" s="94">
        <v>13.74</v>
      </c>
      <c r="C49" s="5">
        <v>41097</v>
      </c>
      <c r="D49">
        <v>2</v>
      </c>
    </row>
    <row r="50" spans="1:4" x14ac:dyDescent="0.25">
      <c r="A50" s="123">
        <v>41067</v>
      </c>
      <c r="B50" s="94">
        <v>15.86</v>
      </c>
      <c r="C50" s="5">
        <v>41098</v>
      </c>
      <c r="D50">
        <v>1.95</v>
      </c>
    </row>
    <row r="51" spans="1:4" x14ac:dyDescent="0.25">
      <c r="A51" s="123">
        <v>41067</v>
      </c>
      <c r="B51" s="94">
        <v>14.3</v>
      </c>
      <c r="C51" s="5">
        <v>41099</v>
      </c>
      <c r="D51">
        <v>1.85</v>
      </c>
    </row>
    <row r="52" spans="1:4" x14ac:dyDescent="0.25">
      <c r="A52" s="123">
        <v>41067</v>
      </c>
      <c r="B52" s="94">
        <v>14.62</v>
      </c>
      <c r="C52" s="5">
        <v>41100</v>
      </c>
      <c r="D52">
        <v>1.76</v>
      </c>
    </row>
    <row r="53" spans="1:4" x14ac:dyDescent="0.25">
      <c r="A53" s="124">
        <v>41068</v>
      </c>
      <c r="B53" s="48">
        <v>2.64</v>
      </c>
      <c r="C53" s="5">
        <v>41101</v>
      </c>
      <c r="D53">
        <v>1.65</v>
      </c>
    </row>
    <row r="54" spans="1:4" x14ac:dyDescent="0.25">
      <c r="A54" s="124">
        <v>41068</v>
      </c>
      <c r="B54" s="48">
        <v>5.66</v>
      </c>
      <c r="C54" s="5">
        <v>41102</v>
      </c>
      <c r="D54">
        <v>1.58</v>
      </c>
    </row>
    <row r="55" spans="1:4" x14ac:dyDescent="0.25">
      <c r="A55" s="124">
        <v>41068</v>
      </c>
      <c r="B55" s="48">
        <v>2.63</v>
      </c>
      <c r="C55" s="5">
        <v>41103</v>
      </c>
      <c r="D55">
        <v>1.55</v>
      </c>
    </row>
    <row r="56" spans="1:4" x14ac:dyDescent="0.25">
      <c r="A56" s="124">
        <v>41068</v>
      </c>
      <c r="B56" s="48">
        <v>4.22</v>
      </c>
      <c r="C56" s="5">
        <v>41104</v>
      </c>
      <c r="D56">
        <v>1.58</v>
      </c>
    </row>
    <row r="57" spans="1:4" x14ac:dyDescent="0.25">
      <c r="A57" s="124">
        <v>41068</v>
      </c>
      <c r="B57" s="48">
        <v>2.54</v>
      </c>
      <c r="C57" s="5">
        <v>41105</v>
      </c>
      <c r="D57">
        <v>1.65</v>
      </c>
    </row>
    <row r="58" spans="1:4" x14ac:dyDescent="0.25">
      <c r="A58" s="124">
        <v>41068</v>
      </c>
      <c r="B58" s="48">
        <v>4.43</v>
      </c>
      <c r="C58" s="5">
        <v>41106</v>
      </c>
      <c r="D58">
        <v>1.75</v>
      </c>
    </row>
    <row r="59" spans="1:4" x14ac:dyDescent="0.25">
      <c r="A59" s="123">
        <v>41068</v>
      </c>
      <c r="B59" s="94">
        <v>16.18</v>
      </c>
      <c r="C59" s="5">
        <v>41107</v>
      </c>
      <c r="D59">
        <v>1.75</v>
      </c>
    </row>
    <row r="60" spans="1:4" x14ac:dyDescent="0.25">
      <c r="A60" s="123">
        <v>41068</v>
      </c>
      <c r="B60" s="94">
        <v>15.97</v>
      </c>
      <c r="C60" s="5">
        <v>41108</v>
      </c>
      <c r="D60">
        <v>1.78</v>
      </c>
    </row>
    <row r="61" spans="1:4" x14ac:dyDescent="0.25">
      <c r="A61" s="123">
        <v>41068</v>
      </c>
      <c r="B61" s="94">
        <v>11.4</v>
      </c>
      <c r="C61" s="5">
        <v>41109</v>
      </c>
      <c r="D61">
        <v>1.8</v>
      </c>
    </row>
    <row r="62" spans="1:4" x14ac:dyDescent="0.25">
      <c r="A62" s="123">
        <v>41068</v>
      </c>
      <c r="B62" s="94">
        <v>17.07</v>
      </c>
      <c r="C62" s="5">
        <v>41110</v>
      </c>
      <c r="D62">
        <v>2.2799999999999998</v>
      </c>
    </row>
    <row r="63" spans="1:4" x14ac:dyDescent="0.25">
      <c r="A63" s="123">
        <v>41068</v>
      </c>
      <c r="B63" s="94">
        <v>16.16</v>
      </c>
      <c r="C63" s="5">
        <v>41111</v>
      </c>
      <c r="D63">
        <v>2.35</v>
      </c>
    </row>
    <row r="64" spans="1:4" x14ac:dyDescent="0.25">
      <c r="A64" s="123">
        <v>41068</v>
      </c>
      <c r="B64" s="94">
        <v>13.1</v>
      </c>
      <c r="C64" s="5">
        <v>41112</v>
      </c>
      <c r="D64">
        <v>3.45</v>
      </c>
    </row>
    <row r="65" spans="1:4" x14ac:dyDescent="0.25">
      <c r="A65" s="124">
        <v>41069</v>
      </c>
      <c r="B65" s="48">
        <v>1.31</v>
      </c>
      <c r="C65" s="5">
        <v>41113</v>
      </c>
      <c r="D65">
        <v>3.55</v>
      </c>
    </row>
    <row r="66" spans="1:4" x14ac:dyDescent="0.25">
      <c r="A66" s="124">
        <v>41069</v>
      </c>
      <c r="B66" s="48">
        <v>2.64</v>
      </c>
      <c r="C66" s="5">
        <v>41114</v>
      </c>
      <c r="D66">
        <v>2.85</v>
      </c>
    </row>
    <row r="67" spans="1:4" x14ac:dyDescent="0.25">
      <c r="A67" s="124">
        <v>41069</v>
      </c>
      <c r="B67" s="48">
        <v>4.45</v>
      </c>
      <c r="C67" s="5">
        <v>41115</v>
      </c>
      <c r="D67">
        <v>2.4500000000000002</v>
      </c>
    </row>
    <row r="68" spans="1:4" x14ac:dyDescent="0.25">
      <c r="A68" s="124">
        <v>41069</v>
      </c>
      <c r="B68" s="48">
        <v>3.01</v>
      </c>
      <c r="C68" s="5">
        <v>41116</v>
      </c>
      <c r="D68">
        <v>2.4</v>
      </c>
    </row>
    <row r="69" spans="1:4" x14ac:dyDescent="0.25">
      <c r="A69" s="124">
        <v>41069</v>
      </c>
      <c r="B69" s="48">
        <v>1.35</v>
      </c>
      <c r="C69" s="5">
        <v>41117</v>
      </c>
      <c r="D69">
        <v>2.38</v>
      </c>
    </row>
    <row r="70" spans="1:4" x14ac:dyDescent="0.25">
      <c r="A70" s="124">
        <v>41069</v>
      </c>
      <c r="B70" s="48">
        <v>4.3600000000000003</v>
      </c>
      <c r="C70" s="5">
        <v>41118</v>
      </c>
      <c r="D70">
        <v>2.4500000000000002</v>
      </c>
    </row>
    <row r="71" spans="1:4" x14ac:dyDescent="0.25">
      <c r="A71" s="124">
        <v>41069</v>
      </c>
      <c r="B71" s="48">
        <v>2.72</v>
      </c>
      <c r="C71" s="5">
        <v>41119</v>
      </c>
      <c r="D71">
        <v>2.5</v>
      </c>
    </row>
    <row r="72" spans="1:4" x14ac:dyDescent="0.25">
      <c r="A72" s="123">
        <v>41069</v>
      </c>
      <c r="B72" s="94">
        <v>15.53</v>
      </c>
      <c r="C72" s="5">
        <v>41120</v>
      </c>
      <c r="D72">
        <v>2.4</v>
      </c>
    </row>
    <row r="73" spans="1:4" x14ac:dyDescent="0.25">
      <c r="A73" s="123">
        <v>41069</v>
      </c>
      <c r="B73" s="94">
        <v>14.9</v>
      </c>
      <c r="C73" s="5">
        <v>41121</v>
      </c>
      <c r="D73">
        <v>2.2999999999999998</v>
      </c>
    </row>
    <row r="74" spans="1:4" x14ac:dyDescent="0.25">
      <c r="A74" s="123">
        <v>41069</v>
      </c>
      <c r="B74" s="94">
        <v>15.31</v>
      </c>
      <c r="C74" s="5">
        <v>41122</v>
      </c>
      <c r="D74">
        <v>2.1</v>
      </c>
    </row>
    <row r="75" spans="1:4" x14ac:dyDescent="0.25">
      <c r="A75" s="123">
        <v>41069</v>
      </c>
      <c r="B75" s="94">
        <v>10.15</v>
      </c>
      <c r="C75" s="5">
        <v>41123</v>
      </c>
      <c r="D75">
        <v>2.42</v>
      </c>
    </row>
    <row r="76" spans="1:4" x14ac:dyDescent="0.25">
      <c r="A76" s="123">
        <v>41069</v>
      </c>
      <c r="B76" s="94">
        <v>14.55</v>
      </c>
      <c r="C76" s="5">
        <v>41124</v>
      </c>
      <c r="D76">
        <v>2.4500000000000002</v>
      </c>
    </row>
    <row r="77" spans="1:4" x14ac:dyDescent="0.25">
      <c r="A77" s="123">
        <v>41069</v>
      </c>
      <c r="B77" s="94">
        <v>16.41</v>
      </c>
      <c r="C77" s="5">
        <v>41125</v>
      </c>
      <c r="D77">
        <v>2.1</v>
      </c>
    </row>
    <row r="78" spans="1:4" x14ac:dyDescent="0.25">
      <c r="A78" s="123">
        <v>41069</v>
      </c>
      <c r="B78" s="94">
        <v>15.34</v>
      </c>
      <c r="C78" s="5">
        <v>41126</v>
      </c>
      <c r="D78">
        <v>1.9</v>
      </c>
    </row>
    <row r="79" spans="1:4" x14ac:dyDescent="0.25">
      <c r="A79" s="124">
        <v>41070</v>
      </c>
      <c r="B79" s="48">
        <v>2.42</v>
      </c>
      <c r="C79" s="5">
        <v>41127</v>
      </c>
      <c r="D79">
        <v>1.8</v>
      </c>
    </row>
    <row r="80" spans="1:4" x14ac:dyDescent="0.25">
      <c r="A80" s="124">
        <v>41070</v>
      </c>
      <c r="B80" s="48">
        <v>1.23</v>
      </c>
      <c r="C80" s="5">
        <v>41128</v>
      </c>
      <c r="D80">
        <v>1.88</v>
      </c>
    </row>
    <row r="81" spans="1:4" x14ac:dyDescent="0.25">
      <c r="A81" s="124">
        <v>41070</v>
      </c>
      <c r="B81" s="48">
        <v>2.74</v>
      </c>
      <c r="C81" s="5">
        <v>41129</v>
      </c>
      <c r="D81">
        <v>1.88</v>
      </c>
    </row>
    <row r="82" spans="1:4" x14ac:dyDescent="0.25">
      <c r="A82" s="124">
        <v>41070</v>
      </c>
      <c r="B82" s="48">
        <v>10.07</v>
      </c>
      <c r="C82" s="5">
        <v>41130</v>
      </c>
      <c r="D82">
        <v>1.85</v>
      </c>
    </row>
    <row r="83" spans="1:4" x14ac:dyDescent="0.25">
      <c r="A83" s="124">
        <v>41070</v>
      </c>
      <c r="B83" s="48">
        <v>4.33</v>
      </c>
      <c r="C83" s="5">
        <v>41131</v>
      </c>
      <c r="D83">
        <v>1.98</v>
      </c>
    </row>
    <row r="84" spans="1:4" x14ac:dyDescent="0.25">
      <c r="A84" s="124">
        <v>41070</v>
      </c>
      <c r="B84" s="48">
        <v>2.93</v>
      </c>
      <c r="C84" s="5">
        <v>41132</v>
      </c>
      <c r="D84">
        <v>1.96</v>
      </c>
    </row>
    <row r="85" spans="1:4" x14ac:dyDescent="0.25">
      <c r="A85" s="124">
        <v>41070</v>
      </c>
      <c r="B85" s="48">
        <v>1.56</v>
      </c>
      <c r="C85" s="5">
        <v>41133</v>
      </c>
      <c r="D85">
        <v>2.0499999999999998</v>
      </c>
    </row>
    <row r="86" spans="1:4" x14ac:dyDescent="0.25">
      <c r="A86" s="124">
        <v>41070</v>
      </c>
      <c r="B86" s="48">
        <v>2.08</v>
      </c>
      <c r="C86" s="5">
        <v>41134</v>
      </c>
      <c r="D86">
        <v>2.14</v>
      </c>
    </row>
    <row r="87" spans="1:4" x14ac:dyDescent="0.25">
      <c r="A87" s="124">
        <v>41070</v>
      </c>
      <c r="B87" s="48">
        <v>2.3199999999999998</v>
      </c>
      <c r="C87" s="5">
        <v>41135</v>
      </c>
      <c r="D87">
        <v>2.13</v>
      </c>
    </row>
    <row r="88" spans="1:4" x14ac:dyDescent="0.25">
      <c r="A88" s="123">
        <v>41070</v>
      </c>
      <c r="B88" s="94">
        <v>15.99</v>
      </c>
      <c r="C88" s="5">
        <v>41136</v>
      </c>
      <c r="D88">
        <v>2.13</v>
      </c>
    </row>
    <row r="89" spans="1:4" x14ac:dyDescent="0.25">
      <c r="A89" s="123">
        <v>41070</v>
      </c>
      <c r="B89" s="94">
        <v>15.81</v>
      </c>
      <c r="C89" s="5">
        <v>41137</v>
      </c>
      <c r="D89">
        <v>2.15</v>
      </c>
    </row>
    <row r="90" spans="1:4" x14ac:dyDescent="0.25">
      <c r="A90" s="123">
        <v>41070</v>
      </c>
      <c r="B90" s="94">
        <v>11.36</v>
      </c>
      <c r="C90" s="5">
        <v>41138</v>
      </c>
      <c r="D90">
        <v>2.0499999999999998</v>
      </c>
    </row>
    <row r="91" spans="1:4" x14ac:dyDescent="0.25">
      <c r="A91" s="124">
        <v>41071</v>
      </c>
      <c r="B91" s="48">
        <v>0.9</v>
      </c>
      <c r="C91" s="5">
        <v>41139</v>
      </c>
      <c r="D91">
        <v>1.95</v>
      </c>
    </row>
    <row r="92" spans="1:4" x14ac:dyDescent="0.25">
      <c r="A92" s="124">
        <v>41071</v>
      </c>
      <c r="B92" s="48">
        <v>2.95</v>
      </c>
      <c r="C92" s="5">
        <v>41140</v>
      </c>
      <c r="D92">
        <v>2</v>
      </c>
    </row>
    <row r="93" spans="1:4" x14ac:dyDescent="0.25">
      <c r="A93" s="124">
        <v>41071</v>
      </c>
      <c r="B93" s="48">
        <v>3.5</v>
      </c>
      <c r="C93" s="5">
        <v>41141</v>
      </c>
      <c r="D93">
        <v>2.0499999999999998</v>
      </c>
    </row>
    <row r="94" spans="1:4" x14ac:dyDescent="0.25">
      <c r="A94" s="124">
        <v>41071</v>
      </c>
      <c r="B94" s="48">
        <v>1.57</v>
      </c>
      <c r="C94" s="5">
        <v>41142</v>
      </c>
      <c r="D94">
        <v>2.0299999999999998</v>
      </c>
    </row>
    <row r="95" spans="1:4" x14ac:dyDescent="0.25">
      <c r="A95" s="124">
        <v>41071</v>
      </c>
      <c r="B95" s="48">
        <v>7.04</v>
      </c>
      <c r="C95" s="5">
        <v>41143</v>
      </c>
      <c r="D95">
        <v>1.87</v>
      </c>
    </row>
    <row r="96" spans="1:4" x14ac:dyDescent="0.25">
      <c r="A96" s="124">
        <v>41071</v>
      </c>
      <c r="B96" s="48">
        <v>8.85</v>
      </c>
      <c r="C96" s="5">
        <v>41144</v>
      </c>
      <c r="D96">
        <v>1.88</v>
      </c>
    </row>
    <row r="97" spans="1:4" x14ac:dyDescent="0.25">
      <c r="A97" s="124">
        <v>41071</v>
      </c>
      <c r="B97" s="48">
        <v>7.91</v>
      </c>
      <c r="C97" s="5">
        <v>41145</v>
      </c>
      <c r="D97">
        <v>1.8</v>
      </c>
    </row>
    <row r="98" spans="1:4" x14ac:dyDescent="0.25">
      <c r="A98" s="124">
        <v>41071</v>
      </c>
      <c r="B98" s="48">
        <v>3.25</v>
      </c>
      <c r="C98" s="5">
        <v>41146</v>
      </c>
      <c r="D98">
        <v>1.73</v>
      </c>
    </row>
    <row r="99" spans="1:4" x14ac:dyDescent="0.25">
      <c r="A99" s="124">
        <v>41071</v>
      </c>
      <c r="B99" s="48">
        <v>9.84</v>
      </c>
      <c r="C99" s="5">
        <v>41147</v>
      </c>
      <c r="D99">
        <v>1.75</v>
      </c>
    </row>
    <row r="100" spans="1:4" x14ac:dyDescent="0.25">
      <c r="A100" s="124">
        <v>41071</v>
      </c>
      <c r="B100" s="48">
        <v>1.77</v>
      </c>
      <c r="C100" s="5">
        <v>41148</v>
      </c>
      <c r="D100">
        <v>2.08</v>
      </c>
    </row>
    <row r="101" spans="1:4" x14ac:dyDescent="0.25">
      <c r="A101" s="124">
        <v>41071</v>
      </c>
      <c r="B101" s="48">
        <v>5.18</v>
      </c>
      <c r="C101" s="5">
        <v>41149</v>
      </c>
      <c r="D101">
        <v>2.37</v>
      </c>
    </row>
    <row r="102" spans="1:4" x14ac:dyDescent="0.25">
      <c r="A102" s="124">
        <v>41071</v>
      </c>
      <c r="B102" s="48">
        <v>1.93</v>
      </c>
      <c r="C102" s="5">
        <v>41150</v>
      </c>
      <c r="D102">
        <v>2.04</v>
      </c>
    </row>
    <row r="103" spans="1:4" x14ac:dyDescent="0.25">
      <c r="A103" s="124">
        <v>41071</v>
      </c>
      <c r="B103" s="48">
        <v>2.86</v>
      </c>
      <c r="C103" s="5">
        <v>41151</v>
      </c>
      <c r="D103">
        <v>1.95</v>
      </c>
    </row>
    <row r="104" spans="1:4" x14ac:dyDescent="0.25">
      <c r="A104" s="124">
        <v>41071</v>
      </c>
      <c r="B104" s="48">
        <v>4.43</v>
      </c>
      <c r="C104" s="5">
        <v>41152</v>
      </c>
      <c r="D104">
        <v>1.9</v>
      </c>
    </row>
    <row r="105" spans="1:4" x14ac:dyDescent="0.25">
      <c r="A105" s="124">
        <v>41071</v>
      </c>
      <c r="B105" s="48">
        <v>7.95</v>
      </c>
      <c r="C105" s="5">
        <v>41153</v>
      </c>
      <c r="D105">
        <v>1.7</v>
      </c>
    </row>
    <row r="106" spans="1:4" x14ac:dyDescent="0.25">
      <c r="A106" s="124">
        <v>41071</v>
      </c>
      <c r="B106" s="48">
        <v>1.18</v>
      </c>
      <c r="C106" s="5">
        <v>41154</v>
      </c>
      <c r="D106">
        <v>1.625</v>
      </c>
    </row>
    <row r="107" spans="1:4" x14ac:dyDescent="0.25">
      <c r="A107" s="124">
        <v>41071</v>
      </c>
      <c r="B107" s="48">
        <v>4.74</v>
      </c>
      <c r="C107" s="5">
        <v>41155</v>
      </c>
      <c r="D107">
        <v>1.65</v>
      </c>
    </row>
    <row r="108" spans="1:4" x14ac:dyDescent="0.25">
      <c r="A108" s="124">
        <v>41071</v>
      </c>
      <c r="B108" s="48">
        <v>2</v>
      </c>
      <c r="C108" s="5">
        <v>41156</v>
      </c>
      <c r="D108">
        <v>1.78</v>
      </c>
    </row>
    <row r="109" spans="1:4" x14ac:dyDescent="0.25">
      <c r="A109" s="124">
        <v>41071</v>
      </c>
      <c r="B109" s="48">
        <v>7.42</v>
      </c>
      <c r="C109" s="5">
        <v>41157</v>
      </c>
      <c r="D109">
        <v>1.74</v>
      </c>
    </row>
    <row r="110" spans="1:4" x14ac:dyDescent="0.25">
      <c r="A110" s="123">
        <v>41071</v>
      </c>
      <c r="B110" s="94">
        <v>10.15</v>
      </c>
      <c r="C110" s="5">
        <v>41158</v>
      </c>
      <c r="D110">
        <v>1.67</v>
      </c>
    </row>
    <row r="111" spans="1:4" x14ac:dyDescent="0.25">
      <c r="A111" s="123">
        <v>41071</v>
      </c>
      <c r="B111" s="94">
        <v>11.15</v>
      </c>
      <c r="C111" s="5">
        <v>41159</v>
      </c>
      <c r="D111">
        <v>1.4</v>
      </c>
    </row>
    <row r="112" spans="1:4" x14ac:dyDescent="0.25">
      <c r="A112" s="124">
        <v>41072</v>
      </c>
      <c r="B112" s="48">
        <v>6.02</v>
      </c>
      <c r="C112" s="5">
        <v>41160</v>
      </c>
      <c r="D112">
        <v>1.25</v>
      </c>
    </row>
    <row r="113" spans="1:4" x14ac:dyDescent="0.25">
      <c r="A113" s="124">
        <v>41072</v>
      </c>
      <c r="B113" s="48">
        <v>3.25</v>
      </c>
      <c r="C113" s="5">
        <v>41161</v>
      </c>
      <c r="D113">
        <v>1.175</v>
      </c>
    </row>
    <row r="114" spans="1:4" x14ac:dyDescent="0.25">
      <c r="A114" s="124">
        <v>41072</v>
      </c>
      <c r="B114" s="48">
        <v>7.66</v>
      </c>
      <c r="C114" s="5">
        <v>41162</v>
      </c>
      <c r="D114">
        <v>1.1000000000000001</v>
      </c>
    </row>
    <row r="115" spans="1:4" x14ac:dyDescent="0.25">
      <c r="A115" s="124">
        <v>41072</v>
      </c>
      <c r="B115" s="48">
        <v>7.35</v>
      </c>
      <c r="C115" s="5">
        <v>41163</v>
      </c>
      <c r="D115">
        <v>1.03</v>
      </c>
    </row>
    <row r="116" spans="1:4" x14ac:dyDescent="0.25">
      <c r="A116" s="124">
        <v>41072</v>
      </c>
      <c r="B116" s="48">
        <v>1.23</v>
      </c>
      <c r="C116" s="5">
        <v>41164</v>
      </c>
      <c r="D116">
        <v>1</v>
      </c>
    </row>
    <row r="117" spans="1:4" x14ac:dyDescent="0.25">
      <c r="A117" s="123">
        <v>41072</v>
      </c>
      <c r="B117" s="58">
        <v>18.95</v>
      </c>
      <c r="C117" s="5">
        <v>41165</v>
      </c>
      <c r="D117">
        <v>0.97</v>
      </c>
    </row>
    <row r="118" spans="1:4" x14ac:dyDescent="0.25">
      <c r="A118" s="123">
        <v>41072</v>
      </c>
      <c r="B118" s="58">
        <v>18.850000000000001</v>
      </c>
      <c r="C118" s="5">
        <v>41166</v>
      </c>
      <c r="D118">
        <v>0.95</v>
      </c>
    </row>
    <row r="119" spans="1:4" x14ac:dyDescent="0.25">
      <c r="A119" s="123">
        <v>41072</v>
      </c>
      <c r="B119" s="58">
        <v>9.74</v>
      </c>
    </row>
    <row r="120" spans="1:4" x14ac:dyDescent="0.25">
      <c r="A120" s="124">
        <v>41073</v>
      </c>
      <c r="B120" s="48">
        <v>2.9</v>
      </c>
    </row>
    <row r="121" spans="1:4" x14ac:dyDescent="0.25">
      <c r="A121" s="124">
        <v>41073</v>
      </c>
      <c r="B121" s="48">
        <v>7.79</v>
      </c>
    </row>
    <row r="122" spans="1:4" x14ac:dyDescent="0.25">
      <c r="A122" s="124">
        <v>41073</v>
      </c>
      <c r="B122" s="48">
        <v>2.95</v>
      </c>
    </row>
    <row r="123" spans="1:4" x14ac:dyDescent="0.25">
      <c r="A123" s="123">
        <v>41073</v>
      </c>
      <c r="B123" s="58">
        <v>10.58</v>
      </c>
    </row>
    <row r="124" spans="1:4" x14ac:dyDescent="0.25">
      <c r="A124" s="124">
        <v>41074</v>
      </c>
      <c r="B124" s="48">
        <v>6.33</v>
      </c>
    </row>
    <row r="125" spans="1:4" x14ac:dyDescent="0.25">
      <c r="A125" s="124">
        <v>41074</v>
      </c>
      <c r="B125" s="48">
        <v>4.87</v>
      </c>
    </row>
    <row r="126" spans="1:4" x14ac:dyDescent="0.25">
      <c r="A126" s="124">
        <v>41074</v>
      </c>
      <c r="B126" s="48">
        <v>6.21</v>
      </c>
    </row>
    <row r="127" spans="1:4" x14ac:dyDescent="0.25">
      <c r="A127" s="124">
        <v>41074</v>
      </c>
      <c r="B127" s="48">
        <v>2.09</v>
      </c>
    </row>
    <row r="128" spans="1:4" x14ac:dyDescent="0.25">
      <c r="A128" s="124">
        <v>41074</v>
      </c>
      <c r="B128" s="48">
        <v>2.1800000000000002</v>
      </c>
    </row>
    <row r="129" spans="1:2" x14ac:dyDescent="0.25">
      <c r="A129" s="124">
        <v>41074</v>
      </c>
      <c r="B129" s="48">
        <v>1.97</v>
      </c>
    </row>
    <row r="130" spans="1:2" x14ac:dyDescent="0.25">
      <c r="A130" s="124">
        <v>41074</v>
      </c>
      <c r="B130" s="48">
        <v>8.1199999999999992</v>
      </c>
    </row>
    <row r="131" spans="1:2" x14ac:dyDescent="0.25">
      <c r="A131" s="124">
        <v>41074</v>
      </c>
      <c r="B131" s="48">
        <v>1.73</v>
      </c>
    </row>
    <row r="132" spans="1:2" x14ac:dyDescent="0.25">
      <c r="A132" s="124">
        <v>41074</v>
      </c>
      <c r="B132" s="48">
        <v>7.92</v>
      </c>
    </row>
    <row r="133" spans="1:2" x14ac:dyDescent="0.25">
      <c r="A133" s="124">
        <v>41074</v>
      </c>
      <c r="B133" s="48">
        <v>9.2200000000000006</v>
      </c>
    </row>
    <row r="134" spans="1:2" x14ac:dyDescent="0.25">
      <c r="A134" s="124">
        <v>41074</v>
      </c>
      <c r="B134" s="48">
        <v>8.07</v>
      </c>
    </row>
    <row r="135" spans="1:2" x14ac:dyDescent="0.25">
      <c r="A135" s="124">
        <v>41074</v>
      </c>
      <c r="B135" s="48">
        <v>3.79</v>
      </c>
    </row>
    <row r="136" spans="1:2" x14ac:dyDescent="0.25">
      <c r="A136" s="124">
        <v>41074</v>
      </c>
      <c r="B136" s="48">
        <v>3.35</v>
      </c>
    </row>
    <row r="137" spans="1:2" x14ac:dyDescent="0.25">
      <c r="A137" s="123">
        <v>41074</v>
      </c>
      <c r="B137" s="58">
        <v>18.91</v>
      </c>
    </row>
    <row r="138" spans="1:2" x14ac:dyDescent="0.25">
      <c r="A138" s="123">
        <v>41074</v>
      </c>
      <c r="B138" s="58">
        <v>10.31</v>
      </c>
    </row>
    <row r="139" spans="1:2" x14ac:dyDescent="0.25">
      <c r="A139" s="123">
        <v>41074</v>
      </c>
      <c r="B139" s="58">
        <v>17.809999999999999</v>
      </c>
    </row>
    <row r="140" spans="1:2" x14ac:dyDescent="0.25">
      <c r="A140" s="124">
        <v>41075</v>
      </c>
      <c r="B140" s="48">
        <v>7.09</v>
      </c>
    </row>
    <row r="141" spans="1:2" x14ac:dyDescent="0.25">
      <c r="A141" s="124">
        <v>41075</v>
      </c>
      <c r="B141" s="48">
        <v>6.83</v>
      </c>
    </row>
    <row r="142" spans="1:2" x14ac:dyDescent="0.25">
      <c r="A142" s="124">
        <v>41075</v>
      </c>
      <c r="B142" s="48">
        <v>7.3</v>
      </c>
    </row>
    <row r="143" spans="1:2" x14ac:dyDescent="0.25">
      <c r="A143" s="124">
        <v>41075</v>
      </c>
      <c r="B143" s="48">
        <v>7.44</v>
      </c>
    </row>
    <row r="144" spans="1:2" x14ac:dyDescent="0.25">
      <c r="A144" s="124">
        <v>41075</v>
      </c>
      <c r="B144" s="48">
        <v>3.14</v>
      </c>
    </row>
    <row r="145" spans="1:2" x14ac:dyDescent="0.25">
      <c r="A145" s="124">
        <v>41075</v>
      </c>
      <c r="B145" s="48">
        <v>7.95</v>
      </c>
    </row>
    <row r="146" spans="1:2" x14ac:dyDescent="0.25">
      <c r="A146" s="124">
        <v>41075</v>
      </c>
      <c r="B146" s="48">
        <v>3.59</v>
      </c>
    </row>
    <row r="147" spans="1:2" x14ac:dyDescent="0.25">
      <c r="A147" s="123">
        <v>41075</v>
      </c>
      <c r="B147" s="58">
        <v>10.58</v>
      </c>
    </row>
    <row r="148" spans="1:2" x14ac:dyDescent="0.25">
      <c r="A148" s="124">
        <v>41076</v>
      </c>
      <c r="B148" s="48">
        <v>1.99</v>
      </c>
    </row>
    <row r="149" spans="1:2" x14ac:dyDescent="0.25">
      <c r="A149" s="124">
        <v>41076</v>
      </c>
      <c r="B149" s="48">
        <v>1.1399999999999999</v>
      </c>
    </row>
    <row r="150" spans="1:2" x14ac:dyDescent="0.25">
      <c r="A150" s="124">
        <v>41076</v>
      </c>
      <c r="B150" s="48">
        <v>8.82</v>
      </c>
    </row>
    <row r="151" spans="1:2" x14ac:dyDescent="0.25">
      <c r="A151" s="124">
        <v>41076</v>
      </c>
      <c r="B151" s="48">
        <v>2.5499999999999998</v>
      </c>
    </row>
    <row r="152" spans="1:2" x14ac:dyDescent="0.25">
      <c r="A152" s="124">
        <v>41076</v>
      </c>
      <c r="B152" s="48">
        <v>7.94</v>
      </c>
    </row>
    <row r="153" spans="1:2" x14ac:dyDescent="0.25">
      <c r="A153" s="124">
        <v>41076</v>
      </c>
      <c r="B153" s="48">
        <v>5.38</v>
      </c>
    </row>
    <row r="154" spans="1:2" x14ac:dyDescent="0.25">
      <c r="A154" s="124">
        <v>41076</v>
      </c>
      <c r="B154" s="48">
        <v>7.6</v>
      </c>
    </row>
    <row r="155" spans="1:2" x14ac:dyDescent="0.25">
      <c r="A155" s="124">
        <v>41076</v>
      </c>
      <c r="B155" s="48">
        <v>8.1300000000000008</v>
      </c>
    </row>
    <row r="156" spans="1:2" x14ac:dyDescent="0.25">
      <c r="A156" s="123">
        <v>41076</v>
      </c>
      <c r="B156" s="94">
        <v>16.899999999999999</v>
      </c>
    </row>
    <row r="157" spans="1:2" x14ac:dyDescent="0.25">
      <c r="A157" s="123">
        <v>41076</v>
      </c>
      <c r="B157" s="94">
        <v>10.55</v>
      </c>
    </row>
    <row r="158" spans="1:2" x14ac:dyDescent="0.25">
      <c r="A158" s="123">
        <v>41076</v>
      </c>
      <c r="B158" s="94">
        <v>17.38</v>
      </c>
    </row>
    <row r="159" spans="1:2" x14ac:dyDescent="0.25">
      <c r="A159" s="124">
        <v>41077</v>
      </c>
      <c r="B159" s="48">
        <v>3.29</v>
      </c>
    </row>
    <row r="160" spans="1:2" x14ac:dyDescent="0.25">
      <c r="A160" s="124">
        <v>41077</v>
      </c>
      <c r="B160" s="48">
        <v>5.98</v>
      </c>
    </row>
    <row r="161" spans="1:2" x14ac:dyDescent="0.25">
      <c r="A161" s="124">
        <v>41077</v>
      </c>
      <c r="B161" s="48">
        <v>2.35</v>
      </c>
    </row>
    <row r="162" spans="1:2" x14ac:dyDescent="0.25">
      <c r="A162" s="124">
        <v>41077</v>
      </c>
      <c r="B162" s="48">
        <v>7.61</v>
      </c>
    </row>
    <row r="163" spans="1:2" x14ac:dyDescent="0.25">
      <c r="A163" s="124">
        <v>41077</v>
      </c>
      <c r="B163" s="48">
        <v>3.36</v>
      </c>
    </row>
    <row r="164" spans="1:2" x14ac:dyDescent="0.25">
      <c r="A164" s="124">
        <v>41077</v>
      </c>
      <c r="B164" s="48">
        <v>3.41</v>
      </c>
    </row>
    <row r="165" spans="1:2" x14ac:dyDescent="0.25">
      <c r="A165" s="124">
        <v>41077</v>
      </c>
      <c r="B165" s="48">
        <v>1.37</v>
      </c>
    </row>
    <row r="166" spans="1:2" x14ac:dyDescent="0.25">
      <c r="A166" s="124">
        <v>41077</v>
      </c>
      <c r="B166" s="48">
        <v>3.44</v>
      </c>
    </row>
    <row r="167" spans="1:2" x14ac:dyDescent="0.25">
      <c r="A167" s="124">
        <v>41077</v>
      </c>
      <c r="B167" s="48">
        <v>6</v>
      </c>
    </row>
    <row r="168" spans="1:2" x14ac:dyDescent="0.25">
      <c r="A168" s="124">
        <v>41077</v>
      </c>
      <c r="B168" s="48">
        <v>7.52</v>
      </c>
    </row>
    <row r="169" spans="1:2" x14ac:dyDescent="0.25">
      <c r="A169" s="124">
        <v>41077</v>
      </c>
      <c r="B169" s="48">
        <v>3.32</v>
      </c>
    </row>
    <row r="170" spans="1:2" x14ac:dyDescent="0.25">
      <c r="A170" s="124">
        <v>41077</v>
      </c>
      <c r="B170" s="48">
        <v>6.12</v>
      </c>
    </row>
    <row r="171" spans="1:2" x14ac:dyDescent="0.25">
      <c r="A171" s="124">
        <v>41077</v>
      </c>
      <c r="B171" s="48">
        <v>8.43</v>
      </c>
    </row>
    <row r="172" spans="1:2" x14ac:dyDescent="0.25">
      <c r="A172" s="123">
        <v>41077</v>
      </c>
      <c r="B172" s="94">
        <v>16.84</v>
      </c>
    </row>
    <row r="173" spans="1:2" x14ac:dyDescent="0.25">
      <c r="A173" s="123">
        <v>41077</v>
      </c>
      <c r="B173" s="94">
        <v>18.54</v>
      </c>
    </row>
    <row r="174" spans="1:2" x14ac:dyDescent="0.25">
      <c r="A174" s="123">
        <v>41077</v>
      </c>
      <c r="B174" s="94">
        <v>17.399999999999999</v>
      </c>
    </row>
    <row r="175" spans="1:2" x14ac:dyDescent="0.25">
      <c r="A175" s="124">
        <v>41078</v>
      </c>
      <c r="B175" s="48">
        <v>5.83</v>
      </c>
    </row>
    <row r="176" spans="1:2" x14ac:dyDescent="0.25">
      <c r="A176" s="124">
        <v>41078</v>
      </c>
      <c r="B176" s="48">
        <v>1.21</v>
      </c>
    </row>
    <row r="177" spans="1:2" x14ac:dyDescent="0.25">
      <c r="A177" s="124">
        <v>41078</v>
      </c>
      <c r="B177" s="48">
        <v>3.18</v>
      </c>
    </row>
    <row r="178" spans="1:2" x14ac:dyDescent="0.25">
      <c r="A178" s="124">
        <v>41078</v>
      </c>
      <c r="B178" s="48">
        <v>2.09</v>
      </c>
    </row>
    <row r="179" spans="1:2" x14ac:dyDescent="0.25">
      <c r="A179" s="124">
        <v>41078</v>
      </c>
      <c r="B179" s="48">
        <v>2.14</v>
      </c>
    </row>
    <row r="180" spans="1:2" x14ac:dyDescent="0.25">
      <c r="A180" s="124">
        <v>41078</v>
      </c>
      <c r="B180" s="48">
        <v>3.35</v>
      </c>
    </row>
    <row r="181" spans="1:2" x14ac:dyDescent="0.25">
      <c r="A181" s="124">
        <v>41078</v>
      </c>
      <c r="B181" s="48">
        <v>4.49</v>
      </c>
    </row>
    <row r="182" spans="1:2" x14ac:dyDescent="0.25">
      <c r="A182" s="124">
        <v>41078</v>
      </c>
      <c r="B182" s="48">
        <v>7.77</v>
      </c>
    </row>
    <row r="183" spans="1:2" x14ac:dyDescent="0.25">
      <c r="A183" s="124">
        <v>41078</v>
      </c>
      <c r="B183" s="48">
        <v>4.12</v>
      </c>
    </row>
    <row r="184" spans="1:2" x14ac:dyDescent="0.25">
      <c r="A184" s="124">
        <v>41078</v>
      </c>
      <c r="B184" s="48">
        <v>3</v>
      </c>
    </row>
    <row r="185" spans="1:2" x14ac:dyDescent="0.25">
      <c r="A185" s="124">
        <v>41078</v>
      </c>
      <c r="B185" s="48">
        <v>1.59</v>
      </c>
    </row>
    <row r="186" spans="1:2" x14ac:dyDescent="0.25">
      <c r="A186" s="124">
        <v>41078</v>
      </c>
      <c r="B186" s="48">
        <v>4.08</v>
      </c>
    </row>
    <row r="187" spans="1:2" x14ac:dyDescent="0.25">
      <c r="A187" s="124">
        <v>41078</v>
      </c>
      <c r="B187" s="48">
        <v>2.7</v>
      </c>
    </row>
    <row r="188" spans="1:2" x14ac:dyDescent="0.25">
      <c r="A188" s="124">
        <v>41078</v>
      </c>
      <c r="B188" s="48">
        <v>6.01</v>
      </c>
    </row>
    <row r="189" spans="1:2" x14ac:dyDescent="0.25">
      <c r="A189" s="124">
        <v>41078</v>
      </c>
      <c r="B189" s="48">
        <v>2.77</v>
      </c>
    </row>
    <row r="190" spans="1:2" x14ac:dyDescent="0.25">
      <c r="A190" s="124">
        <v>41078</v>
      </c>
      <c r="B190" s="48">
        <v>3.3</v>
      </c>
    </row>
    <row r="191" spans="1:2" x14ac:dyDescent="0.25">
      <c r="A191" s="124">
        <v>41078</v>
      </c>
      <c r="B191" s="48">
        <v>3.99</v>
      </c>
    </row>
    <row r="192" spans="1:2" x14ac:dyDescent="0.25">
      <c r="A192" s="124">
        <v>41078</v>
      </c>
      <c r="B192" s="48">
        <v>5.85</v>
      </c>
    </row>
    <row r="193" spans="1:2" x14ac:dyDescent="0.25">
      <c r="A193" s="124">
        <v>41078</v>
      </c>
      <c r="B193" s="48">
        <v>7.87</v>
      </c>
    </row>
    <row r="194" spans="1:2" x14ac:dyDescent="0.25">
      <c r="A194" s="124">
        <v>41078</v>
      </c>
      <c r="B194" s="48">
        <v>7.59</v>
      </c>
    </row>
    <row r="195" spans="1:2" x14ac:dyDescent="0.25">
      <c r="A195" s="124">
        <v>41078</v>
      </c>
      <c r="B195" s="48">
        <v>8.84</v>
      </c>
    </row>
    <row r="196" spans="1:2" x14ac:dyDescent="0.25">
      <c r="A196" s="123">
        <v>41078</v>
      </c>
      <c r="B196" s="94">
        <v>17.82</v>
      </c>
    </row>
    <row r="197" spans="1:2" x14ac:dyDescent="0.25">
      <c r="A197" s="123">
        <v>41078</v>
      </c>
      <c r="B197" s="94">
        <v>11.1</v>
      </c>
    </row>
    <row r="198" spans="1:2" x14ac:dyDescent="0.25">
      <c r="A198" s="124">
        <v>41079</v>
      </c>
      <c r="B198" s="48">
        <v>1.47</v>
      </c>
    </row>
    <row r="199" spans="1:2" x14ac:dyDescent="0.25">
      <c r="A199" s="124">
        <v>41079</v>
      </c>
      <c r="B199" s="48">
        <v>5.17</v>
      </c>
    </row>
    <row r="200" spans="1:2" x14ac:dyDescent="0.25">
      <c r="A200" s="124">
        <v>41079</v>
      </c>
      <c r="B200" s="48">
        <v>4.28</v>
      </c>
    </row>
    <row r="201" spans="1:2" x14ac:dyDescent="0.25">
      <c r="A201" s="124">
        <v>41079</v>
      </c>
      <c r="B201" s="48">
        <v>2.86</v>
      </c>
    </row>
    <row r="202" spans="1:2" x14ac:dyDescent="0.25">
      <c r="A202" s="124">
        <v>41079</v>
      </c>
      <c r="B202" s="48">
        <v>3.67</v>
      </c>
    </row>
    <row r="203" spans="1:2" x14ac:dyDescent="0.25">
      <c r="A203" s="124">
        <v>41080</v>
      </c>
      <c r="B203" s="48">
        <v>3.32</v>
      </c>
    </row>
    <row r="204" spans="1:2" x14ac:dyDescent="0.25">
      <c r="A204" s="125">
        <v>41081</v>
      </c>
    </row>
    <row r="205" spans="1:2" x14ac:dyDescent="0.25">
      <c r="A205" s="125">
        <v>41082</v>
      </c>
    </row>
    <row r="206" spans="1:2" x14ac:dyDescent="0.25">
      <c r="A206" s="125">
        <v>41083</v>
      </c>
    </row>
    <row r="207" spans="1:2" x14ac:dyDescent="0.25">
      <c r="A207" s="125">
        <v>41084</v>
      </c>
    </row>
    <row r="208" spans="1:2" x14ac:dyDescent="0.25">
      <c r="A208" s="125">
        <v>41085</v>
      </c>
    </row>
    <row r="209" spans="1:2" x14ac:dyDescent="0.25">
      <c r="A209" s="125">
        <v>41086</v>
      </c>
    </row>
    <row r="210" spans="1:2" x14ac:dyDescent="0.25">
      <c r="A210" s="125">
        <v>41087</v>
      </c>
    </row>
    <row r="211" spans="1:2" x14ac:dyDescent="0.25">
      <c r="A211" s="125">
        <v>41088</v>
      </c>
    </row>
    <row r="212" spans="1:2" x14ac:dyDescent="0.25">
      <c r="A212" s="125">
        <v>41089</v>
      </c>
    </row>
    <row r="213" spans="1:2" x14ac:dyDescent="0.25">
      <c r="A213" s="125">
        <v>41090</v>
      </c>
    </row>
    <row r="214" spans="1:2" x14ac:dyDescent="0.25">
      <c r="A214" s="125">
        <v>41091</v>
      </c>
    </row>
    <row r="215" spans="1:2" x14ac:dyDescent="0.25">
      <c r="A215" s="124">
        <v>41092</v>
      </c>
      <c r="B215" s="48">
        <v>1.98</v>
      </c>
    </row>
    <row r="216" spans="1:2" x14ac:dyDescent="0.25">
      <c r="A216" s="124">
        <v>41092</v>
      </c>
      <c r="B216" s="48">
        <v>2.27</v>
      </c>
    </row>
    <row r="217" spans="1:2" x14ac:dyDescent="0.25">
      <c r="A217" s="124">
        <v>41092</v>
      </c>
      <c r="B217" s="48">
        <v>3.85</v>
      </c>
    </row>
    <row r="218" spans="1:2" x14ac:dyDescent="0.25">
      <c r="A218" s="124">
        <v>41092</v>
      </c>
      <c r="B218" s="48">
        <v>2.81</v>
      </c>
    </row>
    <row r="219" spans="1:2" x14ac:dyDescent="0.25">
      <c r="A219" s="124">
        <v>41093</v>
      </c>
      <c r="B219" s="48">
        <v>2.56</v>
      </c>
    </row>
    <row r="220" spans="1:2" x14ac:dyDescent="0.25">
      <c r="A220" s="124">
        <v>41093</v>
      </c>
      <c r="B220" s="48">
        <v>1.56</v>
      </c>
    </row>
    <row r="221" spans="1:2" x14ac:dyDescent="0.25">
      <c r="A221" s="124">
        <v>41093</v>
      </c>
      <c r="B221" s="48">
        <v>2.2000000000000002</v>
      </c>
    </row>
    <row r="222" spans="1:2" x14ac:dyDescent="0.25">
      <c r="A222" s="124">
        <v>41093</v>
      </c>
      <c r="B222" s="48">
        <v>6.93</v>
      </c>
    </row>
    <row r="223" spans="1:2" x14ac:dyDescent="0.25">
      <c r="A223" s="124">
        <v>41093</v>
      </c>
      <c r="B223" s="48">
        <v>1.63</v>
      </c>
    </row>
    <row r="224" spans="1:2" x14ac:dyDescent="0.25">
      <c r="A224" s="124">
        <v>41093</v>
      </c>
      <c r="B224" s="48">
        <v>6.93</v>
      </c>
    </row>
    <row r="225" spans="1:2" x14ac:dyDescent="0.25">
      <c r="A225" s="124">
        <v>41093</v>
      </c>
      <c r="B225" s="48">
        <v>1.76</v>
      </c>
    </row>
    <row r="226" spans="1:2" x14ac:dyDescent="0.25">
      <c r="A226" s="123">
        <v>41093</v>
      </c>
      <c r="B226" s="48">
        <v>16.93</v>
      </c>
    </row>
    <row r="227" spans="1:2" x14ac:dyDescent="0.25">
      <c r="A227" s="124">
        <v>41094</v>
      </c>
      <c r="B227" s="48">
        <v>5.41</v>
      </c>
    </row>
    <row r="228" spans="1:2" x14ac:dyDescent="0.25">
      <c r="A228" s="124">
        <v>41094</v>
      </c>
      <c r="B228" s="48">
        <v>2.23</v>
      </c>
    </row>
    <row r="229" spans="1:2" x14ac:dyDescent="0.25">
      <c r="A229" s="124">
        <v>41094</v>
      </c>
      <c r="B229" s="48">
        <v>1.86</v>
      </c>
    </row>
    <row r="230" spans="1:2" x14ac:dyDescent="0.25">
      <c r="A230" s="124">
        <v>41094</v>
      </c>
      <c r="B230" s="48">
        <v>7.72</v>
      </c>
    </row>
    <row r="231" spans="1:2" x14ac:dyDescent="0.25">
      <c r="A231" s="124">
        <v>41094</v>
      </c>
      <c r="B231" s="48">
        <v>3.01</v>
      </c>
    </row>
    <row r="232" spans="1:2" x14ac:dyDescent="0.25">
      <c r="A232" s="124">
        <v>41094</v>
      </c>
      <c r="B232" s="48">
        <v>2.5299999999999998</v>
      </c>
    </row>
    <row r="233" spans="1:2" x14ac:dyDescent="0.25">
      <c r="A233" s="123">
        <v>41094</v>
      </c>
      <c r="B233" s="94">
        <v>13.66</v>
      </c>
    </row>
    <row r="234" spans="1:2" x14ac:dyDescent="0.25">
      <c r="A234" s="123">
        <v>41094</v>
      </c>
      <c r="B234" s="48">
        <v>13.72</v>
      </c>
    </row>
    <row r="235" spans="1:2" x14ac:dyDescent="0.25">
      <c r="A235" s="124">
        <v>41095</v>
      </c>
      <c r="B235" s="94">
        <v>1.95</v>
      </c>
    </row>
    <row r="236" spans="1:2" x14ac:dyDescent="0.25">
      <c r="A236" s="124">
        <v>41095</v>
      </c>
      <c r="B236" s="94">
        <v>2.2400000000000002</v>
      </c>
    </row>
    <row r="237" spans="1:2" x14ac:dyDescent="0.25">
      <c r="A237" s="124">
        <v>41095</v>
      </c>
      <c r="B237" s="94">
        <v>1.63</v>
      </c>
    </row>
    <row r="238" spans="1:2" x14ac:dyDescent="0.25">
      <c r="A238" s="124">
        <v>41095</v>
      </c>
      <c r="B238" s="94">
        <v>5.81</v>
      </c>
    </row>
    <row r="239" spans="1:2" x14ac:dyDescent="0.25">
      <c r="A239" s="124">
        <v>41095</v>
      </c>
      <c r="B239" s="94">
        <v>2.74</v>
      </c>
    </row>
    <row r="240" spans="1:2" x14ac:dyDescent="0.25">
      <c r="A240" s="124">
        <v>41095</v>
      </c>
      <c r="B240" s="94">
        <v>2.06</v>
      </c>
    </row>
    <row r="241" spans="1:2" x14ac:dyDescent="0.25">
      <c r="A241" s="124">
        <v>41095</v>
      </c>
      <c r="B241" s="94">
        <v>2.14</v>
      </c>
    </row>
    <row r="242" spans="1:2" x14ac:dyDescent="0.25">
      <c r="A242" s="123">
        <v>41095</v>
      </c>
      <c r="B242" s="94">
        <v>13.54</v>
      </c>
    </row>
    <row r="243" spans="1:2" x14ac:dyDescent="0.25">
      <c r="A243" s="123">
        <v>41095</v>
      </c>
      <c r="B243" s="94">
        <v>16.22</v>
      </c>
    </row>
    <row r="244" spans="1:2" x14ac:dyDescent="0.25">
      <c r="A244" s="123">
        <v>41095</v>
      </c>
      <c r="B244" s="94">
        <v>10.31</v>
      </c>
    </row>
    <row r="245" spans="1:2" x14ac:dyDescent="0.25">
      <c r="A245" s="124">
        <v>41096</v>
      </c>
      <c r="B245" s="94">
        <v>4.92</v>
      </c>
    </row>
    <row r="246" spans="1:2" x14ac:dyDescent="0.25">
      <c r="A246" s="124">
        <v>41096</v>
      </c>
      <c r="B246" s="94">
        <v>2.0499999999999998</v>
      </c>
    </row>
    <row r="247" spans="1:2" x14ac:dyDescent="0.25">
      <c r="A247" s="124">
        <v>41096</v>
      </c>
      <c r="B247" s="94">
        <v>3.36</v>
      </c>
    </row>
    <row r="248" spans="1:2" x14ac:dyDescent="0.25">
      <c r="A248" s="124">
        <v>41096</v>
      </c>
      <c r="B248" s="94">
        <v>4.6399999999999997</v>
      </c>
    </row>
    <row r="249" spans="1:2" x14ac:dyDescent="0.25">
      <c r="A249" s="124">
        <v>41096</v>
      </c>
      <c r="B249" s="94">
        <v>2.63</v>
      </c>
    </row>
    <row r="250" spans="1:2" x14ac:dyDescent="0.25">
      <c r="A250" s="124">
        <v>41096</v>
      </c>
      <c r="B250" s="94">
        <v>2.41</v>
      </c>
    </row>
    <row r="251" spans="1:2" x14ac:dyDescent="0.25">
      <c r="A251" s="124">
        <v>41097</v>
      </c>
      <c r="B251" s="94">
        <v>2.77</v>
      </c>
    </row>
    <row r="252" spans="1:2" x14ac:dyDescent="0.25">
      <c r="A252" s="124">
        <v>41097</v>
      </c>
      <c r="B252" s="94">
        <v>3.83</v>
      </c>
    </row>
    <row r="253" spans="1:2" x14ac:dyDescent="0.25">
      <c r="A253" s="124">
        <v>41097</v>
      </c>
      <c r="B253" s="94">
        <v>2.4500000000000002</v>
      </c>
    </row>
    <row r="254" spans="1:2" x14ac:dyDescent="0.25">
      <c r="A254" s="124">
        <v>41097</v>
      </c>
      <c r="B254" s="94">
        <v>2.82</v>
      </c>
    </row>
    <row r="255" spans="1:2" x14ac:dyDescent="0.25">
      <c r="A255" s="124">
        <v>41097</v>
      </c>
      <c r="B255" s="94">
        <v>3.2</v>
      </c>
    </row>
    <row r="256" spans="1:2" x14ac:dyDescent="0.25">
      <c r="A256" s="124">
        <v>41097</v>
      </c>
      <c r="B256" s="94">
        <v>3.01</v>
      </c>
    </row>
    <row r="257" spans="1:2" x14ac:dyDescent="0.25">
      <c r="A257" s="124">
        <v>41098</v>
      </c>
      <c r="B257" s="94">
        <v>2.71</v>
      </c>
    </row>
    <row r="258" spans="1:2" x14ac:dyDescent="0.25">
      <c r="A258" s="124">
        <v>41098</v>
      </c>
      <c r="B258" s="94">
        <v>2.72</v>
      </c>
    </row>
    <row r="259" spans="1:2" x14ac:dyDescent="0.25">
      <c r="A259" s="124">
        <v>41098</v>
      </c>
      <c r="B259" s="94">
        <v>1.86</v>
      </c>
    </row>
    <row r="260" spans="1:2" x14ac:dyDescent="0.25">
      <c r="A260" s="124">
        <v>41098</v>
      </c>
      <c r="B260" s="94">
        <v>2.17</v>
      </c>
    </row>
    <row r="261" spans="1:2" x14ac:dyDescent="0.25">
      <c r="A261" s="124">
        <v>41098</v>
      </c>
      <c r="B261" s="94">
        <v>3.91</v>
      </c>
    </row>
    <row r="262" spans="1:2" x14ac:dyDescent="0.25">
      <c r="A262" s="123">
        <v>41098</v>
      </c>
      <c r="B262" s="94">
        <v>17.579999999999998</v>
      </c>
    </row>
    <row r="263" spans="1:2" x14ac:dyDescent="0.25">
      <c r="A263" s="123">
        <v>41098</v>
      </c>
      <c r="B263" s="94">
        <v>15.57</v>
      </c>
    </row>
    <row r="264" spans="1:2" x14ac:dyDescent="0.25">
      <c r="A264" s="123">
        <v>41098</v>
      </c>
      <c r="B264" s="94">
        <v>15.63</v>
      </c>
    </row>
    <row r="265" spans="1:2" x14ac:dyDescent="0.25">
      <c r="A265" s="123">
        <v>41098</v>
      </c>
      <c r="B265" s="94">
        <v>14.62</v>
      </c>
    </row>
    <row r="266" spans="1:2" x14ac:dyDescent="0.25">
      <c r="A266" s="123">
        <v>41098</v>
      </c>
      <c r="B266" s="94">
        <v>13.35</v>
      </c>
    </row>
    <row r="267" spans="1:2" x14ac:dyDescent="0.25">
      <c r="A267" s="124">
        <v>41099</v>
      </c>
      <c r="B267" s="94">
        <v>2.21</v>
      </c>
    </row>
    <row r="268" spans="1:2" x14ac:dyDescent="0.25">
      <c r="A268" s="124">
        <v>41099</v>
      </c>
      <c r="B268" s="94">
        <v>3.97</v>
      </c>
    </row>
    <row r="269" spans="1:2" x14ac:dyDescent="0.25">
      <c r="A269" s="124">
        <v>41099</v>
      </c>
      <c r="B269" s="94">
        <v>2.5499999999999998</v>
      </c>
    </row>
    <row r="270" spans="1:2" x14ac:dyDescent="0.25">
      <c r="A270" s="123">
        <v>41099</v>
      </c>
      <c r="B270" s="94">
        <v>13.74</v>
      </c>
    </row>
    <row r="271" spans="1:2" x14ac:dyDescent="0.25">
      <c r="A271" s="123">
        <v>41099</v>
      </c>
      <c r="B271" s="94">
        <v>16.32</v>
      </c>
    </row>
    <row r="272" spans="1:2" x14ac:dyDescent="0.25">
      <c r="A272" s="123">
        <v>41099</v>
      </c>
      <c r="B272" s="94">
        <v>17.760000000000002</v>
      </c>
    </row>
    <row r="273" spans="1:2" x14ac:dyDescent="0.25">
      <c r="A273" s="124">
        <v>41100</v>
      </c>
      <c r="B273" s="94">
        <v>6.46</v>
      </c>
    </row>
    <row r="274" spans="1:2" x14ac:dyDescent="0.25">
      <c r="A274" s="124">
        <v>41100</v>
      </c>
      <c r="B274" s="94">
        <v>6.72</v>
      </c>
    </row>
    <row r="275" spans="1:2" x14ac:dyDescent="0.25">
      <c r="A275" s="124">
        <v>41100</v>
      </c>
      <c r="B275" s="94">
        <v>17.600000000000001</v>
      </c>
    </row>
    <row r="276" spans="1:2" x14ac:dyDescent="0.25">
      <c r="A276" s="124">
        <v>41100</v>
      </c>
      <c r="B276" s="94">
        <v>1.97</v>
      </c>
    </row>
    <row r="277" spans="1:2" x14ac:dyDescent="0.25">
      <c r="A277" s="124">
        <v>41100</v>
      </c>
      <c r="B277" s="94">
        <v>2.97</v>
      </c>
    </row>
    <row r="278" spans="1:2" x14ac:dyDescent="0.25">
      <c r="A278" s="124">
        <v>41100</v>
      </c>
      <c r="B278" s="94">
        <v>8.14</v>
      </c>
    </row>
    <row r="279" spans="1:2" x14ac:dyDescent="0.25">
      <c r="A279" s="124">
        <v>41100</v>
      </c>
      <c r="B279" s="94">
        <v>13.1</v>
      </c>
    </row>
    <row r="280" spans="1:2" x14ac:dyDescent="0.25">
      <c r="A280" s="124">
        <v>41100</v>
      </c>
      <c r="B280" s="94">
        <v>4.3499999999999996</v>
      </c>
    </row>
    <row r="281" spans="1:2" x14ac:dyDescent="0.25">
      <c r="A281" s="123">
        <v>41100</v>
      </c>
      <c r="B281" s="94">
        <v>12.25</v>
      </c>
    </row>
    <row r="282" spans="1:2" x14ac:dyDescent="0.25">
      <c r="A282" s="123">
        <v>41100</v>
      </c>
      <c r="B282" s="94">
        <v>13.05</v>
      </c>
    </row>
    <row r="283" spans="1:2" x14ac:dyDescent="0.25">
      <c r="A283" s="123">
        <v>41100</v>
      </c>
      <c r="B283" s="94">
        <v>17.64</v>
      </c>
    </row>
    <row r="284" spans="1:2" x14ac:dyDescent="0.25">
      <c r="A284" s="123">
        <v>41100</v>
      </c>
      <c r="B284" s="94">
        <v>17.829999999999998</v>
      </c>
    </row>
    <row r="285" spans="1:2" x14ac:dyDescent="0.25">
      <c r="A285" s="123">
        <v>41100</v>
      </c>
      <c r="B285" s="94">
        <v>10.24</v>
      </c>
    </row>
    <row r="286" spans="1:2" x14ac:dyDescent="0.25">
      <c r="A286" s="123">
        <v>41100</v>
      </c>
      <c r="B286" s="94">
        <v>13.05</v>
      </c>
    </row>
    <row r="287" spans="1:2" x14ac:dyDescent="0.25">
      <c r="A287" s="125">
        <v>41101</v>
      </c>
    </row>
    <row r="288" spans="1:2" x14ac:dyDescent="0.25">
      <c r="A288" s="125">
        <v>41102</v>
      </c>
    </row>
    <row r="289" spans="1:2" x14ac:dyDescent="0.25">
      <c r="A289" s="125">
        <v>41103</v>
      </c>
    </row>
    <row r="290" spans="1:2" x14ac:dyDescent="0.25">
      <c r="A290" s="125">
        <v>41104</v>
      </c>
      <c r="B290" s="94">
        <v>2.92</v>
      </c>
    </row>
    <row r="291" spans="1:2" x14ac:dyDescent="0.25">
      <c r="A291" s="124">
        <v>41104</v>
      </c>
      <c r="B291" s="94">
        <v>8.92</v>
      </c>
    </row>
    <row r="292" spans="1:2" x14ac:dyDescent="0.25">
      <c r="A292" s="124">
        <v>41104</v>
      </c>
      <c r="B292" s="94">
        <v>2.4</v>
      </c>
    </row>
    <row r="293" spans="1:2" x14ac:dyDescent="0.25">
      <c r="A293" s="124">
        <v>41104</v>
      </c>
      <c r="B293" s="94">
        <v>4.3600000000000003</v>
      </c>
    </row>
    <row r="294" spans="1:2" x14ac:dyDescent="0.25">
      <c r="A294" s="124">
        <v>41104</v>
      </c>
      <c r="B294" s="94">
        <v>4.38</v>
      </c>
    </row>
    <row r="295" spans="1:2" x14ac:dyDescent="0.25">
      <c r="A295" s="124">
        <v>41104</v>
      </c>
      <c r="B295" s="94">
        <v>3.09</v>
      </c>
    </row>
    <row r="296" spans="1:2" x14ac:dyDescent="0.25">
      <c r="A296" s="124">
        <v>41104</v>
      </c>
      <c r="B296" s="94">
        <v>7.13</v>
      </c>
    </row>
    <row r="297" spans="1:2" x14ac:dyDescent="0.25">
      <c r="A297" s="124">
        <v>41104</v>
      </c>
      <c r="B297" s="94">
        <v>17.32</v>
      </c>
    </row>
    <row r="298" spans="1:2" x14ac:dyDescent="0.25">
      <c r="A298" s="124">
        <v>41104</v>
      </c>
      <c r="B298" s="94">
        <v>1.88</v>
      </c>
    </row>
    <row r="299" spans="1:2" x14ac:dyDescent="0.25">
      <c r="A299" s="124">
        <v>41104</v>
      </c>
      <c r="B299" s="94">
        <v>13.68</v>
      </c>
    </row>
    <row r="300" spans="1:2" x14ac:dyDescent="0.25">
      <c r="A300" s="123">
        <v>41104</v>
      </c>
      <c r="B300" s="94">
        <v>13.64</v>
      </c>
    </row>
    <row r="301" spans="1:2" x14ac:dyDescent="0.25">
      <c r="A301" s="123">
        <v>41104</v>
      </c>
      <c r="B301" s="94">
        <v>11.38</v>
      </c>
    </row>
    <row r="302" spans="1:2" x14ac:dyDescent="0.25">
      <c r="A302" s="124">
        <v>41105</v>
      </c>
      <c r="B302" s="94">
        <v>12.25</v>
      </c>
    </row>
    <row r="303" spans="1:2" x14ac:dyDescent="0.25">
      <c r="A303" s="124">
        <v>41105</v>
      </c>
      <c r="B303" s="94">
        <v>8.36</v>
      </c>
    </row>
    <row r="304" spans="1:2" x14ac:dyDescent="0.25">
      <c r="A304" s="124">
        <v>41105</v>
      </c>
      <c r="B304" s="94">
        <v>3.75</v>
      </c>
    </row>
    <row r="305" spans="1:2" x14ac:dyDescent="0.25">
      <c r="A305" s="124">
        <v>41105</v>
      </c>
      <c r="B305" s="94">
        <v>3.18</v>
      </c>
    </row>
    <row r="306" spans="1:2" x14ac:dyDescent="0.25">
      <c r="A306" s="124">
        <v>41105</v>
      </c>
      <c r="B306" s="94">
        <v>1.87</v>
      </c>
    </row>
    <row r="307" spans="1:2" x14ac:dyDescent="0.25">
      <c r="A307" s="124">
        <v>41105</v>
      </c>
      <c r="B307" s="94">
        <v>4.47</v>
      </c>
    </row>
    <row r="308" spans="1:2" x14ac:dyDescent="0.25">
      <c r="A308" s="124">
        <v>41105</v>
      </c>
      <c r="B308" s="94">
        <v>3.08</v>
      </c>
    </row>
    <row r="309" spans="1:2" x14ac:dyDescent="0.25">
      <c r="A309" s="124">
        <v>41105</v>
      </c>
      <c r="B309" s="94">
        <v>2.0499999999999998</v>
      </c>
    </row>
    <row r="310" spans="1:2" x14ac:dyDescent="0.25">
      <c r="A310" s="124">
        <v>41105</v>
      </c>
      <c r="B310" s="94">
        <v>1.67</v>
      </c>
    </row>
    <row r="311" spans="1:2" x14ac:dyDescent="0.25">
      <c r="A311" s="124">
        <v>41105</v>
      </c>
      <c r="B311" s="94">
        <v>10.31</v>
      </c>
    </row>
    <row r="312" spans="1:2" x14ac:dyDescent="0.25">
      <c r="A312" s="124">
        <v>41106</v>
      </c>
      <c r="B312" s="94">
        <v>1.74</v>
      </c>
    </row>
    <row r="313" spans="1:2" x14ac:dyDescent="0.25">
      <c r="A313" s="124">
        <v>41106</v>
      </c>
      <c r="B313" s="94">
        <v>13.85</v>
      </c>
    </row>
    <row r="314" spans="1:2" x14ac:dyDescent="0.25">
      <c r="A314" s="124">
        <v>41106</v>
      </c>
      <c r="B314" s="94">
        <v>1.64</v>
      </c>
    </row>
    <row r="315" spans="1:2" x14ac:dyDescent="0.25">
      <c r="A315" s="124">
        <v>41106</v>
      </c>
      <c r="B315" s="94">
        <v>1.36</v>
      </c>
    </row>
    <row r="316" spans="1:2" x14ac:dyDescent="0.25">
      <c r="A316" s="124">
        <v>41106</v>
      </c>
      <c r="B316" s="94">
        <v>6.59</v>
      </c>
    </row>
    <row r="317" spans="1:2" x14ac:dyDescent="0.25">
      <c r="A317" s="124">
        <v>41106</v>
      </c>
      <c r="B317" s="94">
        <v>14.64</v>
      </c>
    </row>
    <row r="318" spans="1:2" x14ac:dyDescent="0.25">
      <c r="A318" s="124">
        <v>41106</v>
      </c>
      <c r="B318" s="94">
        <v>2.65</v>
      </c>
    </row>
    <row r="319" spans="1:2" x14ac:dyDescent="0.25">
      <c r="A319" s="124">
        <v>41107</v>
      </c>
      <c r="B319" s="94">
        <v>8.91</v>
      </c>
    </row>
    <row r="320" spans="1:2" x14ac:dyDescent="0.25">
      <c r="A320" s="124">
        <v>41107</v>
      </c>
      <c r="B320" s="94">
        <v>2.04</v>
      </c>
    </row>
    <row r="321" spans="1:2" x14ac:dyDescent="0.25">
      <c r="A321" s="124">
        <v>41107</v>
      </c>
      <c r="B321" s="94">
        <v>6.85</v>
      </c>
    </row>
    <row r="322" spans="1:2" x14ac:dyDescent="0.25">
      <c r="A322" s="124">
        <v>41107</v>
      </c>
      <c r="B322" s="94">
        <v>3.87</v>
      </c>
    </row>
    <row r="323" spans="1:2" x14ac:dyDescent="0.25">
      <c r="A323" s="124">
        <v>41107</v>
      </c>
      <c r="B323" s="94">
        <v>3.82</v>
      </c>
    </row>
    <row r="324" spans="1:2" x14ac:dyDescent="0.25">
      <c r="A324" s="124">
        <v>41107</v>
      </c>
      <c r="B324" s="94">
        <v>1.99</v>
      </c>
    </row>
    <row r="325" spans="1:2" x14ac:dyDescent="0.25">
      <c r="A325" s="124">
        <v>41107</v>
      </c>
      <c r="B325" s="94">
        <v>2.02</v>
      </c>
    </row>
    <row r="326" spans="1:2" x14ac:dyDescent="0.25">
      <c r="A326" s="124">
        <v>41107</v>
      </c>
      <c r="B326" s="94">
        <v>1.47</v>
      </c>
    </row>
    <row r="327" spans="1:2" x14ac:dyDescent="0.25">
      <c r="A327" s="124">
        <v>41107</v>
      </c>
      <c r="B327" s="94">
        <v>1.73</v>
      </c>
    </row>
    <row r="328" spans="1:2" x14ac:dyDescent="0.25">
      <c r="A328" s="124">
        <v>41107</v>
      </c>
      <c r="B328" s="94">
        <v>1.77</v>
      </c>
    </row>
    <row r="329" spans="1:2" x14ac:dyDescent="0.25">
      <c r="A329" s="124">
        <v>41107</v>
      </c>
      <c r="B329" s="94">
        <v>2.25</v>
      </c>
    </row>
    <row r="330" spans="1:2" x14ac:dyDescent="0.25">
      <c r="A330" s="124">
        <v>41107</v>
      </c>
      <c r="B330" s="94">
        <v>17.78</v>
      </c>
    </row>
    <row r="331" spans="1:2" x14ac:dyDescent="0.25">
      <c r="A331" s="124">
        <v>41107</v>
      </c>
      <c r="B331" s="94">
        <v>16.940000000000001</v>
      </c>
    </row>
    <row r="332" spans="1:2" x14ac:dyDescent="0.25">
      <c r="A332" s="124">
        <v>41107</v>
      </c>
      <c r="B332" s="94">
        <v>2.57</v>
      </c>
    </row>
    <row r="333" spans="1:2" x14ac:dyDescent="0.25">
      <c r="A333" s="124">
        <v>41107</v>
      </c>
      <c r="B333" s="94">
        <v>1.74</v>
      </c>
    </row>
    <row r="334" spans="1:2" x14ac:dyDescent="0.25">
      <c r="A334" s="124">
        <v>41108</v>
      </c>
      <c r="B334" s="94">
        <v>1.85</v>
      </c>
    </row>
    <row r="335" spans="1:2" x14ac:dyDescent="0.25">
      <c r="A335" s="124">
        <v>41108</v>
      </c>
      <c r="B335" s="94">
        <v>1.6</v>
      </c>
    </row>
    <row r="336" spans="1:2" x14ac:dyDescent="0.25">
      <c r="A336" s="124">
        <v>41108</v>
      </c>
      <c r="B336" s="94">
        <v>5.54</v>
      </c>
    </row>
    <row r="337" spans="1:2" x14ac:dyDescent="0.25">
      <c r="A337" s="124">
        <v>41108</v>
      </c>
      <c r="B337" s="94">
        <v>2.46</v>
      </c>
    </row>
    <row r="338" spans="1:2" x14ac:dyDescent="0.25">
      <c r="A338" s="124">
        <v>41108</v>
      </c>
      <c r="B338" s="94">
        <v>1.48</v>
      </c>
    </row>
    <row r="339" spans="1:2" x14ac:dyDescent="0.25">
      <c r="A339" s="124">
        <v>41108</v>
      </c>
      <c r="B339" s="94">
        <v>7.26</v>
      </c>
    </row>
    <row r="340" spans="1:2" x14ac:dyDescent="0.25">
      <c r="A340" s="124">
        <v>41108</v>
      </c>
      <c r="B340" s="94">
        <v>7.18</v>
      </c>
    </row>
    <row r="341" spans="1:2" x14ac:dyDescent="0.25">
      <c r="A341" s="124">
        <v>41108</v>
      </c>
      <c r="B341" s="94">
        <v>1.84</v>
      </c>
    </row>
    <row r="342" spans="1:2" x14ac:dyDescent="0.25">
      <c r="A342" s="124">
        <v>41108</v>
      </c>
      <c r="B342" s="94">
        <v>1.66</v>
      </c>
    </row>
    <row r="343" spans="1:2" x14ac:dyDescent="0.25">
      <c r="A343" s="124">
        <v>41108</v>
      </c>
      <c r="B343" s="94">
        <v>10.95</v>
      </c>
    </row>
    <row r="344" spans="1:2" x14ac:dyDescent="0.25">
      <c r="A344" s="124">
        <v>41108</v>
      </c>
      <c r="B344" s="94">
        <v>1.79</v>
      </c>
    </row>
    <row r="345" spans="1:2" x14ac:dyDescent="0.25">
      <c r="A345" s="124">
        <v>41108</v>
      </c>
      <c r="B345" s="94">
        <v>4.0599999999999996</v>
      </c>
    </row>
    <row r="346" spans="1:2" x14ac:dyDescent="0.25">
      <c r="A346" s="124">
        <v>41108</v>
      </c>
      <c r="B346" s="94">
        <v>6.82</v>
      </c>
    </row>
    <row r="347" spans="1:2" x14ac:dyDescent="0.25">
      <c r="A347" s="124">
        <v>41108</v>
      </c>
      <c r="B347" s="94">
        <v>1.91</v>
      </c>
    </row>
    <row r="348" spans="1:2" x14ac:dyDescent="0.25">
      <c r="A348" s="124">
        <v>41108</v>
      </c>
      <c r="B348" s="94">
        <v>1.94</v>
      </c>
    </row>
    <row r="349" spans="1:2" x14ac:dyDescent="0.25">
      <c r="A349" s="124">
        <v>41108</v>
      </c>
      <c r="B349" s="94">
        <v>4.1399999999999997</v>
      </c>
    </row>
    <row r="350" spans="1:2" x14ac:dyDescent="0.25">
      <c r="A350" s="124">
        <v>41108</v>
      </c>
      <c r="B350" s="94">
        <v>2.0099999999999998</v>
      </c>
    </row>
    <row r="351" spans="1:2" x14ac:dyDescent="0.25">
      <c r="A351" s="124">
        <v>41108</v>
      </c>
      <c r="B351" s="94">
        <v>1.51</v>
      </c>
    </row>
    <row r="352" spans="1:2" x14ac:dyDescent="0.25">
      <c r="A352" s="124">
        <v>41108</v>
      </c>
      <c r="B352" s="94">
        <v>1.91</v>
      </c>
    </row>
    <row r="353" spans="1:2" x14ac:dyDescent="0.25">
      <c r="A353" s="124">
        <v>41108</v>
      </c>
      <c r="B353" s="94">
        <v>1.45</v>
      </c>
    </row>
    <row r="354" spans="1:2" x14ac:dyDescent="0.25">
      <c r="A354" s="124">
        <v>41108</v>
      </c>
      <c r="B354" s="94">
        <v>1.31</v>
      </c>
    </row>
    <row r="355" spans="1:2" x14ac:dyDescent="0.25">
      <c r="A355" s="124">
        <v>41108</v>
      </c>
      <c r="B355" s="94">
        <v>2.02</v>
      </c>
    </row>
    <row r="356" spans="1:2" x14ac:dyDescent="0.25">
      <c r="A356" s="124">
        <v>41108</v>
      </c>
      <c r="B356" s="94">
        <v>2.72</v>
      </c>
    </row>
    <row r="357" spans="1:2" x14ac:dyDescent="0.25">
      <c r="A357" s="125">
        <v>41109</v>
      </c>
      <c r="B357" s="78"/>
    </row>
    <row r="358" spans="1:2" x14ac:dyDescent="0.25">
      <c r="A358" s="125">
        <v>41110</v>
      </c>
      <c r="B358" s="78"/>
    </row>
    <row r="359" spans="1:2" x14ac:dyDescent="0.25">
      <c r="A359" s="125">
        <v>41111</v>
      </c>
      <c r="B359" s="78"/>
    </row>
    <row r="360" spans="1:2" x14ac:dyDescent="0.25">
      <c r="A360" s="125">
        <v>41112</v>
      </c>
      <c r="B360" s="78"/>
    </row>
    <row r="361" spans="1:2" x14ac:dyDescent="0.25">
      <c r="A361" s="125">
        <v>41113</v>
      </c>
      <c r="B361" s="78"/>
    </row>
    <row r="362" spans="1:2" x14ac:dyDescent="0.25">
      <c r="A362" s="125">
        <v>41114</v>
      </c>
      <c r="B362" s="78"/>
    </row>
    <row r="363" spans="1:2" x14ac:dyDescent="0.25">
      <c r="A363" s="125">
        <v>41115</v>
      </c>
      <c r="B363" s="78"/>
    </row>
    <row r="364" spans="1:2" x14ac:dyDescent="0.25">
      <c r="A364" s="125">
        <v>41116</v>
      </c>
      <c r="B364" s="78"/>
    </row>
    <row r="365" spans="1:2" x14ac:dyDescent="0.25">
      <c r="A365" s="125">
        <v>41117</v>
      </c>
      <c r="B365" s="78"/>
    </row>
    <row r="366" spans="1:2" x14ac:dyDescent="0.25">
      <c r="A366" s="125">
        <v>41118</v>
      </c>
      <c r="B366" s="78"/>
    </row>
    <row r="367" spans="1:2" x14ac:dyDescent="0.25">
      <c r="A367" s="125">
        <v>41119</v>
      </c>
      <c r="B367" s="78"/>
    </row>
    <row r="368" spans="1:2" x14ac:dyDescent="0.25">
      <c r="A368" s="125">
        <v>41120</v>
      </c>
      <c r="B368" s="78"/>
    </row>
    <row r="369" spans="1:2" x14ac:dyDescent="0.25">
      <c r="A369" s="124">
        <v>41121</v>
      </c>
      <c r="B369" s="94">
        <v>8.02</v>
      </c>
    </row>
    <row r="370" spans="1:2" x14ac:dyDescent="0.25">
      <c r="A370" s="124">
        <v>41121</v>
      </c>
      <c r="B370" s="94">
        <v>4.37</v>
      </c>
    </row>
    <row r="371" spans="1:2" x14ac:dyDescent="0.25">
      <c r="A371" s="124">
        <v>41121</v>
      </c>
      <c r="B371" s="94">
        <v>5.51</v>
      </c>
    </row>
    <row r="372" spans="1:2" x14ac:dyDescent="0.25">
      <c r="A372" s="124">
        <v>41121</v>
      </c>
      <c r="B372" s="94">
        <v>2.61</v>
      </c>
    </row>
    <row r="373" spans="1:2" x14ac:dyDescent="0.25">
      <c r="A373" s="124">
        <v>41121</v>
      </c>
      <c r="B373" s="94">
        <v>2.5099999999999998</v>
      </c>
    </row>
    <row r="374" spans="1:2" x14ac:dyDescent="0.25">
      <c r="A374" s="124">
        <v>41121</v>
      </c>
      <c r="B374" s="94">
        <v>5.08</v>
      </c>
    </row>
    <row r="375" spans="1:2" x14ac:dyDescent="0.25">
      <c r="A375" s="124">
        <v>41121</v>
      </c>
      <c r="B375" s="94">
        <v>5.64</v>
      </c>
    </row>
    <row r="376" spans="1:2" x14ac:dyDescent="0.25">
      <c r="A376" s="124">
        <v>41121</v>
      </c>
      <c r="B376" s="94">
        <v>3.7</v>
      </c>
    </row>
    <row r="377" spans="1:2" x14ac:dyDescent="0.25">
      <c r="A377" s="124">
        <v>41121</v>
      </c>
      <c r="B377" s="94">
        <v>2.12</v>
      </c>
    </row>
    <row r="378" spans="1:2" x14ac:dyDescent="0.25">
      <c r="A378" s="124">
        <v>41121</v>
      </c>
      <c r="B378" s="94">
        <v>3.08</v>
      </c>
    </row>
    <row r="379" spans="1:2" x14ac:dyDescent="0.25">
      <c r="A379" s="124">
        <v>41121</v>
      </c>
      <c r="B379" s="94">
        <v>5.4</v>
      </c>
    </row>
    <row r="380" spans="1:2" x14ac:dyDescent="0.25">
      <c r="A380" s="124">
        <v>41121</v>
      </c>
      <c r="B380" s="94">
        <v>2.57</v>
      </c>
    </row>
    <row r="381" spans="1:2" x14ac:dyDescent="0.25">
      <c r="A381" s="124">
        <v>41121</v>
      </c>
      <c r="B381" s="94">
        <v>3.02</v>
      </c>
    </row>
    <row r="382" spans="1:2" x14ac:dyDescent="0.25">
      <c r="A382" s="124">
        <v>41121</v>
      </c>
      <c r="B382" s="94">
        <v>2.27</v>
      </c>
    </row>
    <row r="383" spans="1:2" x14ac:dyDescent="0.25">
      <c r="A383" s="124">
        <v>41121</v>
      </c>
      <c r="B383" s="94">
        <v>8.26</v>
      </c>
    </row>
    <row r="384" spans="1:2" x14ac:dyDescent="0.25">
      <c r="A384" s="124">
        <v>41121</v>
      </c>
      <c r="B384" s="94">
        <v>2.2400000000000002</v>
      </c>
    </row>
    <row r="385" spans="1:2" x14ac:dyDescent="0.25">
      <c r="A385" s="124">
        <v>41121</v>
      </c>
      <c r="B385" s="94">
        <v>1.62</v>
      </c>
    </row>
    <row r="386" spans="1:2" x14ac:dyDescent="0.25">
      <c r="A386" s="124">
        <v>41121</v>
      </c>
      <c r="B386" s="94">
        <v>2.76</v>
      </c>
    </row>
    <row r="387" spans="1:2" x14ac:dyDescent="0.25">
      <c r="A387" s="124">
        <v>41121</v>
      </c>
      <c r="B387" s="94">
        <v>3.45</v>
      </c>
    </row>
    <row r="388" spans="1:2" x14ac:dyDescent="0.25">
      <c r="A388" s="124">
        <v>41121</v>
      </c>
      <c r="B388" s="94">
        <v>15.79</v>
      </c>
    </row>
    <row r="389" spans="1:2" x14ac:dyDescent="0.25">
      <c r="A389" s="124">
        <v>41121</v>
      </c>
      <c r="B389" s="94">
        <v>1.76</v>
      </c>
    </row>
    <row r="390" spans="1:2" x14ac:dyDescent="0.25">
      <c r="A390" s="124">
        <v>41121</v>
      </c>
      <c r="B390" s="94">
        <v>3.22</v>
      </c>
    </row>
    <row r="391" spans="1:2" x14ac:dyDescent="0.25">
      <c r="A391" s="124">
        <v>41121</v>
      </c>
      <c r="B391" s="94">
        <v>4.55</v>
      </c>
    </row>
    <row r="392" spans="1:2" x14ac:dyDescent="0.25">
      <c r="A392" s="124">
        <v>41121</v>
      </c>
      <c r="B392" s="94">
        <v>1.58</v>
      </c>
    </row>
    <row r="393" spans="1:2" x14ac:dyDescent="0.25">
      <c r="A393" s="124">
        <v>41121</v>
      </c>
      <c r="B393" s="94">
        <v>1.89</v>
      </c>
    </row>
    <row r="394" spans="1:2" x14ac:dyDescent="0.25">
      <c r="A394" s="124">
        <v>41121</v>
      </c>
      <c r="B394" s="94">
        <v>2.29</v>
      </c>
    </row>
    <row r="395" spans="1:2" x14ac:dyDescent="0.25">
      <c r="A395" s="124">
        <v>41121</v>
      </c>
      <c r="B395" s="94">
        <v>1.61</v>
      </c>
    </row>
    <row r="396" spans="1:2" x14ac:dyDescent="0.25">
      <c r="A396" s="124">
        <v>41121</v>
      </c>
      <c r="B396" s="94">
        <v>5.75</v>
      </c>
    </row>
    <row r="397" spans="1:2" x14ac:dyDescent="0.25">
      <c r="A397" s="124">
        <v>41121</v>
      </c>
      <c r="B397" s="94">
        <v>18.670000000000002</v>
      </c>
    </row>
    <row r="398" spans="1:2" x14ac:dyDescent="0.25">
      <c r="A398" s="124">
        <v>41121</v>
      </c>
      <c r="B398" s="94">
        <v>1.48</v>
      </c>
    </row>
    <row r="399" spans="1:2" x14ac:dyDescent="0.25">
      <c r="A399" s="124">
        <v>41121</v>
      </c>
      <c r="B399" s="94">
        <v>1.56</v>
      </c>
    </row>
    <row r="400" spans="1:2" x14ac:dyDescent="0.25">
      <c r="A400" s="124">
        <v>41121</v>
      </c>
      <c r="B400" s="94">
        <v>1.96</v>
      </c>
    </row>
    <row r="401" spans="1:2" x14ac:dyDescent="0.25">
      <c r="A401" s="124">
        <v>41121</v>
      </c>
      <c r="B401" s="94">
        <v>3.73</v>
      </c>
    </row>
    <row r="402" spans="1:2" x14ac:dyDescent="0.25">
      <c r="A402" s="124">
        <v>41121</v>
      </c>
      <c r="B402" s="94">
        <v>3.13</v>
      </c>
    </row>
    <row r="403" spans="1:2" x14ac:dyDescent="0.25">
      <c r="A403" s="124">
        <v>41121</v>
      </c>
      <c r="B403" s="94">
        <v>1.72</v>
      </c>
    </row>
    <row r="404" spans="1:2" x14ac:dyDescent="0.25">
      <c r="A404" s="124">
        <v>41121</v>
      </c>
      <c r="B404" s="94">
        <v>4.68</v>
      </c>
    </row>
    <row r="405" spans="1:2" x14ac:dyDescent="0.25">
      <c r="A405" s="124">
        <v>41121</v>
      </c>
      <c r="B405" s="94">
        <v>8.9600000000000009</v>
      </c>
    </row>
    <row r="406" spans="1:2" x14ac:dyDescent="0.25">
      <c r="A406" s="124">
        <v>41121</v>
      </c>
      <c r="B406" s="94">
        <v>2.04</v>
      </c>
    </row>
    <row r="407" spans="1:2" x14ac:dyDescent="0.25">
      <c r="A407" s="124">
        <v>41121</v>
      </c>
      <c r="B407" s="94">
        <v>4.18</v>
      </c>
    </row>
    <row r="408" spans="1:2" x14ac:dyDescent="0.25">
      <c r="A408" s="124">
        <v>41121</v>
      </c>
      <c r="B408" s="94">
        <v>2.81</v>
      </c>
    </row>
    <row r="409" spans="1:2" x14ac:dyDescent="0.25">
      <c r="A409" s="124">
        <v>41121</v>
      </c>
      <c r="B409" s="94">
        <v>2.2400000000000002</v>
      </c>
    </row>
    <row r="410" spans="1:2" x14ac:dyDescent="0.25">
      <c r="A410" s="124">
        <v>41121</v>
      </c>
      <c r="B410" s="94">
        <v>2.0499999999999998</v>
      </c>
    </row>
    <row r="411" spans="1:2" x14ac:dyDescent="0.25">
      <c r="A411" s="124">
        <v>41121</v>
      </c>
      <c r="B411" s="94">
        <v>2.13</v>
      </c>
    </row>
    <row r="412" spans="1:2" x14ac:dyDescent="0.25">
      <c r="A412" s="124">
        <v>41121</v>
      </c>
      <c r="B412" s="94">
        <v>3.24</v>
      </c>
    </row>
    <row r="413" spans="1:2" x14ac:dyDescent="0.25">
      <c r="A413" s="124">
        <v>41121</v>
      </c>
      <c r="B413" s="94">
        <v>2.59</v>
      </c>
    </row>
    <row r="414" spans="1:2" x14ac:dyDescent="0.25">
      <c r="A414" s="124">
        <v>41121</v>
      </c>
      <c r="B414" s="94">
        <v>3.63</v>
      </c>
    </row>
    <row r="415" spans="1:2" x14ac:dyDescent="0.25">
      <c r="A415" s="124">
        <v>41121</v>
      </c>
      <c r="B415" s="94">
        <v>3.65</v>
      </c>
    </row>
    <row r="416" spans="1:2" x14ac:dyDescent="0.25">
      <c r="A416" s="124">
        <v>41121</v>
      </c>
      <c r="B416" s="94">
        <v>3.41</v>
      </c>
    </row>
    <row r="417" spans="1:2" x14ac:dyDescent="0.25">
      <c r="A417" s="124">
        <v>41121</v>
      </c>
      <c r="B417" s="94">
        <v>6.93</v>
      </c>
    </row>
    <row r="418" spans="1:2" x14ac:dyDescent="0.25">
      <c r="A418" s="124">
        <v>41121</v>
      </c>
      <c r="B418" s="94">
        <v>3.81</v>
      </c>
    </row>
    <row r="419" spans="1:2" x14ac:dyDescent="0.25">
      <c r="A419" s="124">
        <v>41121</v>
      </c>
      <c r="B419" s="94">
        <v>2.35</v>
      </c>
    </row>
    <row r="420" spans="1:2" x14ac:dyDescent="0.25">
      <c r="A420" s="124">
        <v>41121</v>
      </c>
      <c r="B420" s="94">
        <v>4.78</v>
      </c>
    </row>
    <row r="421" spans="1:2" x14ac:dyDescent="0.25">
      <c r="A421" s="124">
        <v>41121</v>
      </c>
      <c r="B421" s="94">
        <v>2.31</v>
      </c>
    </row>
    <row r="422" spans="1:2" x14ac:dyDescent="0.25">
      <c r="A422" s="124">
        <v>41121</v>
      </c>
      <c r="B422" s="94">
        <v>3.43</v>
      </c>
    </row>
    <row r="423" spans="1:2" x14ac:dyDescent="0.25">
      <c r="A423" s="124">
        <v>41121</v>
      </c>
      <c r="B423" s="94">
        <v>3.54</v>
      </c>
    </row>
    <row r="424" spans="1:2" x14ac:dyDescent="0.25">
      <c r="A424" s="124">
        <v>41121</v>
      </c>
      <c r="B424" s="94">
        <v>3.27</v>
      </c>
    </row>
    <row r="425" spans="1:2" x14ac:dyDescent="0.25">
      <c r="A425" s="124">
        <v>41121</v>
      </c>
      <c r="B425" s="94">
        <v>3.65</v>
      </c>
    </row>
    <row r="426" spans="1:2" x14ac:dyDescent="0.25">
      <c r="A426" s="124">
        <v>41121</v>
      </c>
      <c r="B426" s="94">
        <v>2.33</v>
      </c>
    </row>
    <row r="427" spans="1:2" x14ac:dyDescent="0.25">
      <c r="A427" s="124">
        <v>41121</v>
      </c>
      <c r="B427" s="94">
        <v>2.65</v>
      </c>
    </row>
    <row r="428" spans="1:2" x14ac:dyDescent="0.25">
      <c r="A428" s="124">
        <v>41121</v>
      </c>
      <c r="B428" s="94">
        <v>2.75</v>
      </c>
    </row>
    <row r="429" spans="1:2" x14ac:dyDescent="0.25">
      <c r="A429" s="124">
        <v>41121</v>
      </c>
      <c r="B429" s="94">
        <v>2.73</v>
      </c>
    </row>
    <row r="430" spans="1:2" x14ac:dyDescent="0.25">
      <c r="A430" s="124">
        <v>41121</v>
      </c>
      <c r="B430" s="94">
        <v>2.33</v>
      </c>
    </row>
    <row r="431" spans="1:2" x14ac:dyDescent="0.25">
      <c r="A431" s="124">
        <v>41121</v>
      </c>
      <c r="B431" s="94">
        <v>3.72</v>
      </c>
    </row>
    <row r="432" spans="1:2" x14ac:dyDescent="0.25">
      <c r="A432" s="124">
        <v>41121</v>
      </c>
      <c r="B432" s="94">
        <v>2</v>
      </c>
    </row>
    <row r="433" spans="1:2" x14ac:dyDescent="0.25">
      <c r="A433" s="124">
        <v>41121</v>
      </c>
      <c r="B433" s="94">
        <v>2.21</v>
      </c>
    </row>
    <row r="434" spans="1:2" x14ac:dyDescent="0.25">
      <c r="A434" s="124">
        <v>41121</v>
      </c>
      <c r="B434" s="94">
        <v>2.21</v>
      </c>
    </row>
    <row r="435" spans="1:2" x14ac:dyDescent="0.25">
      <c r="A435" s="124">
        <v>41121</v>
      </c>
      <c r="B435" s="94">
        <v>1.5</v>
      </c>
    </row>
    <row r="436" spans="1:2" x14ac:dyDescent="0.25">
      <c r="A436" s="124">
        <v>41121</v>
      </c>
      <c r="B436" s="94">
        <v>1.91</v>
      </c>
    </row>
    <row r="437" spans="1:2" x14ac:dyDescent="0.25">
      <c r="A437" s="124">
        <v>41121</v>
      </c>
      <c r="B437" s="94">
        <v>1.34</v>
      </c>
    </row>
    <row r="438" spans="1:2" x14ac:dyDescent="0.25">
      <c r="A438" s="124">
        <v>41121</v>
      </c>
      <c r="B438" s="94">
        <v>2.89</v>
      </c>
    </row>
    <row r="439" spans="1:2" x14ac:dyDescent="0.25">
      <c r="A439" s="124">
        <v>41121</v>
      </c>
      <c r="B439" s="94">
        <v>1.34</v>
      </c>
    </row>
    <row r="440" spans="1:2" x14ac:dyDescent="0.25">
      <c r="A440" s="124">
        <v>41121</v>
      </c>
      <c r="B440" s="94">
        <v>4</v>
      </c>
    </row>
    <row r="441" spans="1:2" x14ac:dyDescent="0.25">
      <c r="A441" s="124">
        <v>41121</v>
      </c>
      <c r="B441" s="94">
        <v>1.81</v>
      </c>
    </row>
    <row r="442" spans="1:2" x14ac:dyDescent="0.25">
      <c r="A442" s="124">
        <v>41121</v>
      </c>
      <c r="B442" s="94">
        <v>2</v>
      </c>
    </row>
    <row r="443" spans="1:2" x14ac:dyDescent="0.25">
      <c r="A443" s="124">
        <v>41121</v>
      </c>
      <c r="B443" s="94">
        <v>8.27</v>
      </c>
    </row>
    <row r="444" spans="1:2" x14ac:dyDescent="0.25">
      <c r="A444" s="124">
        <v>41121</v>
      </c>
      <c r="B444" s="94">
        <v>1.47</v>
      </c>
    </row>
    <row r="445" spans="1:2" x14ac:dyDescent="0.25">
      <c r="A445" s="124">
        <v>41121</v>
      </c>
      <c r="B445" s="94">
        <v>1.74</v>
      </c>
    </row>
    <row r="446" spans="1:2" x14ac:dyDescent="0.25">
      <c r="A446" s="124">
        <v>41121</v>
      </c>
      <c r="B446" s="94">
        <v>2.41</v>
      </c>
    </row>
    <row r="447" spans="1:2" x14ac:dyDescent="0.25">
      <c r="A447" s="124">
        <v>41121</v>
      </c>
      <c r="B447" s="94">
        <v>2.04</v>
      </c>
    </row>
    <row r="448" spans="1:2" x14ac:dyDescent="0.25">
      <c r="A448" s="124">
        <v>41121</v>
      </c>
      <c r="B448" s="94">
        <v>7.35</v>
      </c>
    </row>
    <row r="449" spans="1:2" x14ac:dyDescent="0.25">
      <c r="A449" s="124">
        <v>41121</v>
      </c>
      <c r="B449" s="94">
        <v>1.72</v>
      </c>
    </row>
    <row r="450" spans="1:2" x14ac:dyDescent="0.25">
      <c r="A450" s="124">
        <v>41121</v>
      </c>
      <c r="B450" s="94">
        <v>5.61</v>
      </c>
    </row>
    <row r="451" spans="1:2" x14ac:dyDescent="0.25">
      <c r="A451" s="124">
        <v>41121</v>
      </c>
      <c r="B451" s="94">
        <v>1.34</v>
      </c>
    </row>
    <row r="452" spans="1:2" x14ac:dyDescent="0.25">
      <c r="A452" s="124">
        <v>41121</v>
      </c>
      <c r="B452" s="94">
        <v>4.83</v>
      </c>
    </row>
    <row r="453" spans="1:2" x14ac:dyDescent="0.25">
      <c r="A453" s="124">
        <v>41121</v>
      </c>
      <c r="B453" s="94">
        <v>1.83</v>
      </c>
    </row>
    <row r="454" spans="1:2" x14ac:dyDescent="0.25">
      <c r="A454" s="124">
        <v>41121</v>
      </c>
      <c r="B454" s="94">
        <v>2.21</v>
      </c>
    </row>
    <row r="455" spans="1:2" x14ac:dyDescent="0.25">
      <c r="A455" s="124">
        <v>41121</v>
      </c>
      <c r="B455" s="94">
        <v>1.9</v>
      </c>
    </row>
    <row r="456" spans="1:2" x14ac:dyDescent="0.25">
      <c r="A456" s="124">
        <v>41121</v>
      </c>
      <c r="B456" s="94">
        <v>2.58</v>
      </c>
    </row>
    <row r="457" spans="1:2" x14ac:dyDescent="0.25">
      <c r="A457" s="124">
        <v>41121</v>
      </c>
      <c r="B457" s="94">
        <v>2.0699999999999998</v>
      </c>
    </row>
    <row r="458" spans="1:2" x14ac:dyDescent="0.25">
      <c r="A458" s="124">
        <v>41121</v>
      </c>
      <c r="B458" s="94">
        <v>2.42</v>
      </c>
    </row>
    <row r="459" spans="1:2" x14ac:dyDescent="0.25">
      <c r="A459" s="124">
        <v>41121</v>
      </c>
      <c r="B459" s="94">
        <v>2.04</v>
      </c>
    </row>
    <row r="460" spans="1:2" x14ac:dyDescent="0.25">
      <c r="A460" s="124">
        <v>41121</v>
      </c>
      <c r="B460" s="94">
        <v>2.0099999999999998</v>
      </c>
    </row>
    <row r="461" spans="1:2" x14ac:dyDescent="0.25">
      <c r="A461" s="124">
        <v>41121</v>
      </c>
      <c r="B461" s="94">
        <v>2.71</v>
      </c>
    </row>
    <row r="462" spans="1:2" x14ac:dyDescent="0.25">
      <c r="A462" s="124">
        <v>41121</v>
      </c>
      <c r="B462" s="94">
        <v>3.52</v>
      </c>
    </row>
    <row r="463" spans="1:2" x14ac:dyDescent="0.25">
      <c r="A463" s="124">
        <v>41121</v>
      </c>
      <c r="B463" s="94">
        <v>3.48</v>
      </c>
    </row>
    <row r="464" spans="1:2" x14ac:dyDescent="0.25">
      <c r="A464" s="124">
        <v>41121</v>
      </c>
      <c r="B464" s="94">
        <v>6.44</v>
      </c>
    </row>
    <row r="465" spans="1:2" x14ac:dyDescent="0.25">
      <c r="A465" s="124">
        <v>41121</v>
      </c>
      <c r="B465" s="94">
        <v>2.39</v>
      </c>
    </row>
    <row r="466" spans="1:2" x14ac:dyDescent="0.25">
      <c r="A466" s="124">
        <v>41121</v>
      </c>
      <c r="B466" s="94">
        <v>18.989999999999998</v>
      </c>
    </row>
    <row r="467" spans="1:2" x14ac:dyDescent="0.25">
      <c r="A467" s="124">
        <v>41121</v>
      </c>
      <c r="B467" s="94">
        <v>3.89</v>
      </c>
    </row>
    <row r="468" spans="1:2" x14ac:dyDescent="0.25">
      <c r="A468" s="124">
        <v>41121</v>
      </c>
      <c r="B468" s="94">
        <v>2.38</v>
      </c>
    </row>
    <row r="469" spans="1:2" x14ac:dyDescent="0.25">
      <c r="A469" s="124">
        <v>41121</v>
      </c>
      <c r="B469" s="94">
        <v>2.2999999999999998</v>
      </c>
    </row>
    <row r="470" spans="1:2" x14ac:dyDescent="0.25">
      <c r="A470" s="124">
        <v>41121</v>
      </c>
      <c r="B470" s="94">
        <v>2.23</v>
      </c>
    </row>
    <row r="471" spans="1:2" x14ac:dyDescent="0.25">
      <c r="A471" s="124">
        <v>41121</v>
      </c>
      <c r="B471" s="94">
        <v>15.68</v>
      </c>
    </row>
    <row r="472" spans="1:2" x14ac:dyDescent="0.25">
      <c r="A472" s="124">
        <v>41121</v>
      </c>
      <c r="B472" s="94">
        <v>3.68</v>
      </c>
    </row>
    <row r="473" spans="1:2" x14ac:dyDescent="0.25">
      <c r="A473" s="124">
        <v>41121</v>
      </c>
      <c r="B473" s="94">
        <v>3.34</v>
      </c>
    </row>
    <row r="474" spans="1:2" x14ac:dyDescent="0.25">
      <c r="A474" s="124">
        <v>41121</v>
      </c>
      <c r="B474" s="94">
        <v>2.54</v>
      </c>
    </row>
    <row r="475" spans="1:2" x14ac:dyDescent="0.25">
      <c r="A475" s="124">
        <v>41121</v>
      </c>
      <c r="B475" s="94">
        <v>3.14</v>
      </c>
    </row>
    <row r="476" spans="1:2" x14ac:dyDescent="0.25">
      <c r="A476" s="124">
        <v>41121</v>
      </c>
      <c r="B476" s="94">
        <v>2.54</v>
      </c>
    </row>
    <row r="477" spans="1:2" x14ac:dyDescent="0.25">
      <c r="A477" s="124">
        <v>41121</v>
      </c>
      <c r="B477" s="94">
        <v>3.76</v>
      </c>
    </row>
    <row r="478" spans="1:2" x14ac:dyDescent="0.25">
      <c r="A478" s="124">
        <v>41121</v>
      </c>
      <c r="B478" s="94">
        <v>2.4500000000000002</v>
      </c>
    </row>
    <row r="479" spans="1:2" x14ac:dyDescent="0.25">
      <c r="A479" s="124">
        <v>41121</v>
      </c>
      <c r="B479" s="94">
        <v>2.35</v>
      </c>
    </row>
    <row r="480" spans="1:2" x14ac:dyDescent="0.25">
      <c r="A480" s="124">
        <v>41121</v>
      </c>
      <c r="B480" s="94">
        <v>3.16</v>
      </c>
    </row>
    <row r="481" spans="1:2" x14ac:dyDescent="0.25">
      <c r="A481" s="124">
        <v>41121</v>
      </c>
      <c r="B481" s="94">
        <v>2.17</v>
      </c>
    </row>
    <row r="482" spans="1:2" x14ac:dyDescent="0.25">
      <c r="A482" s="124">
        <v>41121</v>
      </c>
      <c r="B482" s="94">
        <v>2.85</v>
      </c>
    </row>
    <row r="483" spans="1:2" x14ac:dyDescent="0.25">
      <c r="A483" s="124">
        <v>41121</v>
      </c>
      <c r="B483" s="94">
        <v>6.38</v>
      </c>
    </row>
    <row r="484" spans="1:2" x14ac:dyDescent="0.25">
      <c r="A484" s="124">
        <v>41121</v>
      </c>
      <c r="B484" s="94">
        <v>4.82</v>
      </c>
    </row>
    <row r="485" spans="1:2" x14ac:dyDescent="0.25">
      <c r="A485" s="124">
        <v>41122</v>
      </c>
      <c r="B485" s="94">
        <v>1.74</v>
      </c>
    </row>
    <row r="486" spans="1:2" x14ac:dyDescent="0.25">
      <c r="A486" s="124">
        <v>41122</v>
      </c>
      <c r="B486" s="94">
        <v>3.7</v>
      </c>
    </row>
    <row r="487" spans="1:2" x14ac:dyDescent="0.25">
      <c r="A487" s="124">
        <v>41122</v>
      </c>
      <c r="B487" s="94">
        <v>3.73</v>
      </c>
    </row>
    <row r="488" spans="1:2" x14ac:dyDescent="0.25">
      <c r="A488" s="124">
        <v>41122</v>
      </c>
      <c r="B488" s="94">
        <v>5.47</v>
      </c>
    </row>
    <row r="489" spans="1:2" x14ac:dyDescent="0.25">
      <c r="A489" s="124">
        <v>41122</v>
      </c>
      <c r="B489" s="94">
        <v>1.19</v>
      </c>
    </row>
    <row r="490" spans="1:2" x14ac:dyDescent="0.25">
      <c r="A490" s="124">
        <v>41122</v>
      </c>
      <c r="B490" s="94">
        <v>2.12</v>
      </c>
    </row>
    <row r="491" spans="1:2" x14ac:dyDescent="0.25">
      <c r="A491" s="124">
        <v>41122</v>
      </c>
      <c r="B491" s="94">
        <v>1.55</v>
      </c>
    </row>
    <row r="492" spans="1:2" x14ac:dyDescent="0.25">
      <c r="A492" s="124">
        <v>41122</v>
      </c>
      <c r="B492" s="94">
        <v>1.22</v>
      </c>
    </row>
    <row r="493" spans="1:2" x14ac:dyDescent="0.25">
      <c r="A493" s="124">
        <v>41122</v>
      </c>
      <c r="B493" s="94">
        <v>1.41</v>
      </c>
    </row>
    <row r="494" spans="1:2" x14ac:dyDescent="0.25">
      <c r="A494" s="124">
        <v>41122</v>
      </c>
      <c r="B494" s="94">
        <v>1.84</v>
      </c>
    </row>
    <row r="495" spans="1:2" x14ac:dyDescent="0.25">
      <c r="A495" s="124">
        <v>41122</v>
      </c>
      <c r="B495" s="94">
        <v>1.33</v>
      </c>
    </row>
    <row r="496" spans="1:2" x14ac:dyDescent="0.25">
      <c r="A496" s="124">
        <v>41122</v>
      </c>
      <c r="B496" s="94">
        <v>2.15</v>
      </c>
    </row>
    <row r="497" spans="1:2" x14ac:dyDescent="0.25">
      <c r="A497" s="124">
        <v>41122</v>
      </c>
      <c r="B497" s="94">
        <v>2.23</v>
      </c>
    </row>
    <row r="498" spans="1:2" x14ac:dyDescent="0.25">
      <c r="A498" s="124">
        <v>41122</v>
      </c>
      <c r="B498" s="94">
        <v>2.36</v>
      </c>
    </row>
    <row r="499" spans="1:2" x14ac:dyDescent="0.25">
      <c r="A499" s="124">
        <v>41122</v>
      </c>
      <c r="B499" s="94">
        <v>9.1300000000000008</v>
      </c>
    </row>
    <row r="500" spans="1:2" x14ac:dyDescent="0.25">
      <c r="A500" s="124">
        <v>41122</v>
      </c>
      <c r="B500" s="94">
        <v>2.83</v>
      </c>
    </row>
    <row r="501" spans="1:2" x14ac:dyDescent="0.25">
      <c r="A501" s="124">
        <v>41122</v>
      </c>
      <c r="B501" s="94">
        <v>1.7</v>
      </c>
    </row>
    <row r="502" spans="1:2" x14ac:dyDescent="0.25">
      <c r="A502" s="124">
        <v>41122</v>
      </c>
      <c r="B502" s="94">
        <v>1.97</v>
      </c>
    </row>
    <row r="503" spans="1:2" x14ac:dyDescent="0.25">
      <c r="A503" s="124">
        <v>41122</v>
      </c>
      <c r="B503" s="94">
        <v>2.0299999999999998</v>
      </c>
    </row>
    <row r="504" spans="1:2" x14ac:dyDescent="0.25">
      <c r="A504" s="124">
        <v>41122</v>
      </c>
      <c r="B504" s="94">
        <v>2.19</v>
      </c>
    </row>
    <row r="505" spans="1:2" x14ac:dyDescent="0.25">
      <c r="A505" s="124">
        <v>41122</v>
      </c>
      <c r="B505" s="94">
        <v>2.0699999999999998</v>
      </c>
    </row>
    <row r="506" spans="1:2" x14ac:dyDescent="0.25">
      <c r="A506" s="124">
        <v>41122</v>
      </c>
      <c r="B506" s="94">
        <v>3.99</v>
      </c>
    </row>
    <row r="507" spans="1:2" x14ac:dyDescent="0.25">
      <c r="A507" s="124">
        <v>41122</v>
      </c>
      <c r="B507" s="94">
        <v>2.5099999999999998</v>
      </c>
    </row>
    <row r="508" spans="1:2" x14ac:dyDescent="0.25">
      <c r="A508" s="124">
        <v>41122</v>
      </c>
      <c r="B508" s="94">
        <v>2.0499999999999998</v>
      </c>
    </row>
    <row r="509" spans="1:2" x14ac:dyDescent="0.25">
      <c r="A509" s="124">
        <v>41122</v>
      </c>
      <c r="B509" s="94">
        <v>3.5</v>
      </c>
    </row>
    <row r="510" spans="1:2" x14ac:dyDescent="0.25">
      <c r="A510" s="124">
        <v>41122</v>
      </c>
      <c r="B510" s="94">
        <v>3.82</v>
      </c>
    </row>
    <row r="511" spans="1:2" x14ac:dyDescent="0.25">
      <c r="A511" s="124">
        <v>41122</v>
      </c>
      <c r="B511" s="94">
        <v>5.35</v>
      </c>
    </row>
    <row r="512" spans="1:2" x14ac:dyDescent="0.25">
      <c r="A512" s="124">
        <v>41122</v>
      </c>
      <c r="B512" s="94">
        <v>1.88</v>
      </c>
    </row>
    <row r="513" spans="1:2" x14ac:dyDescent="0.25">
      <c r="A513" s="124">
        <v>41122</v>
      </c>
      <c r="B513" s="94">
        <v>2.5499999999999998</v>
      </c>
    </row>
    <row r="514" spans="1:2" x14ac:dyDescent="0.25">
      <c r="A514" s="124">
        <v>41122</v>
      </c>
      <c r="B514" s="94">
        <v>2.42</v>
      </c>
    </row>
    <row r="515" spans="1:2" x14ac:dyDescent="0.25">
      <c r="A515" s="124">
        <v>41122</v>
      </c>
      <c r="B515" s="94">
        <v>1.78</v>
      </c>
    </row>
    <row r="516" spans="1:2" x14ac:dyDescent="0.25">
      <c r="A516" s="124">
        <v>41122</v>
      </c>
      <c r="B516" s="94">
        <v>1.35</v>
      </c>
    </row>
    <row r="517" spans="1:2" x14ac:dyDescent="0.25">
      <c r="A517" s="124">
        <v>41122</v>
      </c>
      <c r="B517" s="94">
        <v>1.63</v>
      </c>
    </row>
    <row r="518" spans="1:2" x14ac:dyDescent="0.25">
      <c r="A518" s="124">
        <v>41122</v>
      </c>
      <c r="B518" s="94">
        <v>3.21</v>
      </c>
    </row>
    <row r="519" spans="1:2" x14ac:dyDescent="0.25">
      <c r="A519" s="124">
        <v>41122</v>
      </c>
      <c r="B519" s="94">
        <v>2.56</v>
      </c>
    </row>
    <row r="520" spans="1:2" x14ac:dyDescent="0.25">
      <c r="A520" s="124">
        <v>41122</v>
      </c>
      <c r="B520" s="94">
        <v>2.13</v>
      </c>
    </row>
    <row r="521" spans="1:2" x14ac:dyDescent="0.25">
      <c r="A521" s="124">
        <v>41122</v>
      </c>
      <c r="B521" s="94">
        <v>1.88</v>
      </c>
    </row>
    <row r="522" spans="1:2" x14ac:dyDescent="0.25">
      <c r="A522" s="124">
        <v>41122</v>
      </c>
      <c r="B522" s="94">
        <v>1.56</v>
      </c>
    </row>
    <row r="523" spans="1:2" x14ac:dyDescent="0.25">
      <c r="A523" s="124">
        <v>41122</v>
      </c>
      <c r="B523" s="94">
        <v>2.4500000000000002</v>
      </c>
    </row>
    <row r="524" spans="1:2" x14ac:dyDescent="0.25">
      <c r="A524" s="124">
        <v>41122</v>
      </c>
      <c r="B524" s="94">
        <v>2.34</v>
      </c>
    </row>
    <row r="525" spans="1:2" x14ac:dyDescent="0.25">
      <c r="A525" s="124">
        <v>41122</v>
      </c>
      <c r="B525" s="94">
        <v>1.89</v>
      </c>
    </row>
    <row r="526" spans="1:2" x14ac:dyDescent="0.25">
      <c r="A526" s="124">
        <v>41122</v>
      </c>
      <c r="B526" s="94">
        <v>3.11</v>
      </c>
    </row>
    <row r="527" spans="1:2" x14ac:dyDescent="0.25">
      <c r="A527" s="124">
        <v>41122</v>
      </c>
      <c r="B527" s="94">
        <v>1.39</v>
      </c>
    </row>
    <row r="528" spans="1:2" x14ac:dyDescent="0.25">
      <c r="A528" s="124">
        <v>41122</v>
      </c>
      <c r="B528" s="94">
        <v>2.13</v>
      </c>
    </row>
    <row r="529" spans="1:2" x14ac:dyDescent="0.25">
      <c r="A529" s="124">
        <v>41122</v>
      </c>
      <c r="B529" s="94">
        <v>2.83</v>
      </c>
    </row>
    <row r="530" spans="1:2" x14ac:dyDescent="0.25">
      <c r="A530" s="124">
        <v>41122</v>
      </c>
      <c r="B530" s="94">
        <v>2.0499999999999998</v>
      </c>
    </row>
    <row r="531" spans="1:2" x14ac:dyDescent="0.25">
      <c r="A531" s="124">
        <v>41122</v>
      </c>
      <c r="B531" s="94">
        <v>1.87</v>
      </c>
    </row>
    <row r="532" spans="1:2" x14ac:dyDescent="0.25">
      <c r="A532" s="124">
        <v>41122</v>
      </c>
      <c r="B532" s="94">
        <v>7.1</v>
      </c>
    </row>
    <row r="533" spans="1:2" x14ac:dyDescent="0.25">
      <c r="A533" s="124">
        <v>41122</v>
      </c>
      <c r="B533" s="94">
        <v>5.7</v>
      </c>
    </row>
    <row r="534" spans="1:2" x14ac:dyDescent="0.25">
      <c r="A534" s="124">
        <v>41122</v>
      </c>
      <c r="B534" s="94">
        <v>3</v>
      </c>
    </row>
    <row r="535" spans="1:2" x14ac:dyDescent="0.25">
      <c r="A535" s="124">
        <v>41122</v>
      </c>
      <c r="B535" s="94">
        <v>1.98</v>
      </c>
    </row>
    <row r="536" spans="1:2" x14ac:dyDescent="0.25">
      <c r="A536" s="124">
        <v>41122</v>
      </c>
      <c r="B536" s="94">
        <v>2.34</v>
      </c>
    </row>
    <row r="537" spans="1:2" x14ac:dyDescent="0.25">
      <c r="A537" s="124">
        <v>41122</v>
      </c>
      <c r="B537" s="94">
        <v>2.06</v>
      </c>
    </row>
    <row r="538" spans="1:2" x14ac:dyDescent="0.25">
      <c r="A538" s="124">
        <v>41122</v>
      </c>
      <c r="B538" s="94">
        <v>2.48</v>
      </c>
    </row>
    <row r="539" spans="1:2" x14ac:dyDescent="0.25">
      <c r="A539" s="124">
        <v>41122</v>
      </c>
      <c r="B539" s="94">
        <v>3.45</v>
      </c>
    </row>
    <row r="540" spans="1:2" x14ac:dyDescent="0.25">
      <c r="A540" s="124">
        <v>41122</v>
      </c>
      <c r="B540" s="94">
        <v>2.46</v>
      </c>
    </row>
    <row r="541" spans="1:2" x14ac:dyDescent="0.25">
      <c r="A541" s="124">
        <v>41122</v>
      </c>
      <c r="B541" s="94">
        <v>2.37</v>
      </c>
    </row>
    <row r="542" spans="1:2" x14ac:dyDescent="0.25">
      <c r="A542" s="124">
        <v>41122</v>
      </c>
      <c r="B542" s="94">
        <v>1.77</v>
      </c>
    </row>
    <row r="543" spans="1:2" x14ac:dyDescent="0.25">
      <c r="A543" s="124">
        <v>41122</v>
      </c>
      <c r="B543" s="94">
        <v>3.06</v>
      </c>
    </row>
    <row r="544" spans="1:2" x14ac:dyDescent="0.25">
      <c r="A544" s="124">
        <v>41122</v>
      </c>
      <c r="B544" s="94">
        <v>3.81</v>
      </c>
    </row>
    <row r="545" spans="1:2" x14ac:dyDescent="0.25">
      <c r="A545" s="124">
        <v>41122</v>
      </c>
      <c r="B545" s="94">
        <v>2.4900000000000002</v>
      </c>
    </row>
    <row r="546" spans="1:2" x14ac:dyDescent="0.25">
      <c r="A546" s="124">
        <v>41122</v>
      </c>
      <c r="B546" s="94">
        <v>7.94</v>
      </c>
    </row>
    <row r="547" spans="1:2" x14ac:dyDescent="0.25">
      <c r="A547" s="124">
        <v>41122</v>
      </c>
      <c r="B547" s="94">
        <v>4.8</v>
      </c>
    </row>
    <row r="548" spans="1:2" x14ac:dyDescent="0.25">
      <c r="A548" s="124">
        <v>41122</v>
      </c>
      <c r="B548" s="94">
        <v>3.8</v>
      </c>
    </row>
    <row r="549" spans="1:2" x14ac:dyDescent="0.25">
      <c r="A549" s="124">
        <v>41122</v>
      </c>
      <c r="B549" s="94">
        <v>1.54</v>
      </c>
    </row>
    <row r="550" spans="1:2" x14ac:dyDescent="0.25">
      <c r="A550" s="124">
        <v>41122</v>
      </c>
      <c r="B550" s="94">
        <v>2.33</v>
      </c>
    </row>
    <row r="551" spans="1:2" x14ac:dyDescent="0.25">
      <c r="A551" s="124">
        <v>41122</v>
      </c>
      <c r="B551" s="94">
        <v>2.33</v>
      </c>
    </row>
    <row r="552" spans="1:2" x14ac:dyDescent="0.25">
      <c r="A552" s="124">
        <v>41122</v>
      </c>
      <c r="B552" s="94">
        <v>2.72</v>
      </c>
    </row>
    <row r="553" spans="1:2" x14ac:dyDescent="0.25">
      <c r="A553" s="124">
        <v>41122</v>
      </c>
      <c r="B553" s="94">
        <v>2.72</v>
      </c>
    </row>
    <row r="554" spans="1:2" x14ac:dyDescent="0.25">
      <c r="A554" s="124">
        <v>41122</v>
      </c>
      <c r="B554" s="94">
        <v>3.16</v>
      </c>
    </row>
    <row r="555" spans="1:2" x14ac:dyDescent="0.25">
      <c r="A555" s="124">
        <v>41122</v>
      </c>
      <c r="B555" s="94">
        <v>3.21</v>
      </c>
    </row>
    <row r="556" spans="1:2" x14ac:dyDescent="0.25">
      <c r="A556" s="124">
        <v>41122</v>
      </c>
      <c r="B556" s="94">
        <v>1.93</v>
      </c>
    </row>
    <row r="557" spans="1:2" x14ac:dyDescent="0.25">
      <c r="A557" s="124">
        <v>41122</v>
      </c>
      <c r="B557" s="94">
        <v>3.25</v>
      </c>
    </row>
    <row r="558" spans="1:2" x14ac:dyDescent="0.25">
      <c r="A558" s="124">
        <v>41122</v>
      </c>
      <c r="B558" s="94">
        <v>3.41</v>
      </c>
    </row>
    <row r="559" spans="1:2" x14ac:dyDescent="0.25">
      <c r="A559" s="124">
        <v>41122</v>
      </c>
      <c r="B559" s="94">
        <v>2.93</v>
      </c>
    </row>
    <row r="560" spans="1:2" x14ac:dyDescent="0.25">
      <c r="A560" s="124">
        <v>41122</v>
      </c>
      <c r="B560" s="94">
        <v>2.12</v>
      </c>
    </row>
    <row r="561" spans="1:2" x14ac:dyDescent="0.25">
      <c r="A561" s="124">
        <v>41122</v>
      </c>
      <c r="B561" s="94">
        <v>3.38</v>
      </c>
    </row>
    <row r="562" spans="1:2" x14ac:dyDescent="0.25">
      <c r="A562" s="124">
        <v>41122</v>
      </c>
      <c r="B562" s="94">
        <v>9.31</v>
      </c>
    </row>
    <row r="563" spans="1:2" x14ac:dyDescent="0.25">
      <c r="A563" s="125">
        <v>41123</v>
      </c>
      <c r="B563" s="78"/>
    </row>
    <row r="564" spans="1:2" x14ac:dyDescent="0.25">
      <c r="A564" s="125">
        <v>41124</v>
      </c>
      <c r="B564" s="78"/>
    </row>
    <row r="565" spans="1:2" x14ac:dyDescent="0.25">
      <c r="A565" s="124">
        <v>41124</v>
      </c>
      <c r="B565" s="94">
        <v>2.2000000000000002</v>
      </c>
    </row>
    <row r="566" spans="1:2" x14ac:dyDescent="0.25">
      <c r="A566" s="124">
        <v>41124</v>
      </c>
      <c r="B566" s="94">
        <v>3.24</v>
      </c>
    </row>
    <row r="567" spans="1:2" x14ac:dyDescent="0.25">
      <c r="A567" s="124">
        <v>41124</v>
      </c>
      <c r="B567" s="94">
        <v>3.1</v>
      </c>
    </row>
    <row r="568" spans="1:2" x14ac:dyDescent="0.25">
      <c r="A568" s="124">
        <v>41124</v>
      </c>
      <c r="B568" s="94">
        <v>3.91</v>
      </c>
    </row>
    <row r="569" spans="1:2" x14ac:dyDescent="0.25">
      <c r="A569" s="124">
        <v>41124</v>
      </c>
      <c r="B569" s="94">
        <v>2.63</v>
      </c>
    </row>
    <row r="570" spans="1:2" x14ac:dyDescent="0.25">
      <c r="A570" s="124">
        <v>41124</v>
      </c>
      <c r="B570" s="94">
        <v>5.48</v>
      </c>
    </row>
    <row r="571" spans="1:2" x14ac:dyDescent="0.25">
      <c r="A571" s="124">
        <v>41124</v>
      </c>
      <c r="B571" s="94">
        <v>2.0299999999999998</v>
      </c>
    </row>
    <row r="572" spans="1:2" x14ac:dyDescent="0.25">
      <c r="A572" s="124">
        <v>41124</v>
      </c>
      <c r="B572" s="94">
        <v>3.62</v>
      </c>
    </row>
    <row r="573" spans="1:2" x14ac:dyDescent="0.25">
      <c r="A573" s="124">
        <v>41124</v>
      </c>
      <c r="B573" s="94">
        <v>2.74</v>
      </c>
    </row>
    <row r="574" spans="1:2" x14ac:dyDescent="0.25">
      <c r="A574" s="124">
        <v>41124</v>
      </c>
      <c r="B574" s="94">
        <v>1.88</v>
      </c>
    </row>
    <row r="575" spans="1:2" x14ac:dyDescent="0.25">
      <c r="A575" s="124">
        <v>41124</v>
      </c>
      <c r="B575" s="94">
        <v>3.93</v>
      </c>
    </row>
    <row r="576" spans="1:2" x14ac:dyDescent="0.25">
      <c r="A576" s="124">
        <v>41124</v>
      </c>
      <c r="B576" s="94">
        <v>3.65</v>
      </c>
    </row>
    <row r="577" spans="1:2" x14ac:dyDescent="0.25">
      <c r="A577" s="124">
        <v>41124</v>
      </c>
      <c r="B577" s="94">
        <v>4.08</v>
      </c>
    </row>
    <row r="578" spans="1:2" x14ac:dyDescent="0.25">
      <c r="A578" s="124">
        <v>41124</v>
      </c>
      <c r="B578" s="94">
        <v>6.17</v>
      </c>
    </row>
    <row r="579" spans="1:2" x14ac:dyDescent="0.25">
      <c r="A579" s="124">
        <v>41124</v>
      </c>
      <c r="B579" s="94">
        <v>2.64</v>
      </c>
    </row>
    <row r="580" spans="1:2" x14ac:dyDescent="0.25">
      <c r="A580" s="124">
        <v>41124</v>
      </c>
      <c r="B580" s="94">
        <v>2.6</v>
      </c>
    </row>
    <row r="581" spans="1:2" x14ac:dyDescent="0.25">
      <c r="A581" s="124">
        <v>41124</v>
      </c>
      <c r="B581" s="94">
        <v>5.22</v>
      </c>
    </row>
    <row r="582" spans="1:2" x14ac:dyDescent="0.25">
      <c r="A582" s="124">
        <v>41124</v>
      </c>
      <c r="B582" s="94">
        <v>1.82</v>
      </c>
    </row>
    <row r="583" spans="1:2" x14ac:dyDescent="0.25">
      <c r="A583" s="124">
        <v>41124</v>
      </c>
      <c r="B583" s="94">
        <v>2.89</v>
      </c>
    </row>
    <row r="584" spans="1:2" x14ac:dyDescent="0.25">
      <c r="A584" s="124">
        <v>41124</v>
      </c>
      <c r="B584" s="94">
        <v>3.09</v>
      </c>
    </row>
    <row r="585" spans="1:2" x14ac:dyDescent="0.25">
      <c r="A585" s="124">
        <v>41124</v>
      </c>
      <c r="B585" s="94">
        <v>5.55</v>
      </c>
    </row>
    <row r="586" spans="1:2" x14ac:dyDescent="0.25">
      <c r="A586" s="124">
        <v>41124</v>
      </c>
      <c r="B586" s="94">
        <v>2.95</v>
      </c>
    </row>
    <row r="587" spans="1:2" x14ac:dyDescent="0.25">
      <c r="A587" s="124">
        <v>41124</v>
      </c>
      <c r="B587" s="94">
        <v>3.59</v>
      </c>
    </row>
    <row r="588" spans="1:2" x14ac:dyDescent="0.25">
      <c r="A588" s="124">
        <v>41124</v>
      </c>
      <c r="B588" s="94">
        <v>3.32</v>
      </c>
    </row>
    <row r="589" spans="1:2" x14ac:dyDescent="0.25">
      <c r="A589" s="124">
        <v>41124</v>
      </c>
      <c r="B589" s="94">
        <v>5.56</v>
      </c>
    </row>
    <row r="590" spans="1:2" x14ac:dyDescent="0.25">
      <c r="A590" s="124">
        <v>41124</v>
      </c>
      <c r="B590" s="94">
        <v>4.76</v>
      </c>
    </row>
    <row r="591" spans="1:2" x14ac:dyDescent="0.25">
      <c r="A591" s="124">
        <v>41124</v>
      </c>
      <c r="B591" s="94">
        <v>8.8000000000000007</v>
      </c>
    </row>
    <row r="592" spans="1:2" x14ac:dyDescent="0.25">
      <c r="A592" s="124">
        <v>41124</v>
      </c>
      <c r="B592" s="94">
        <v>3.67</v>
      </c>
    </row>
    <row r="593" spans="1:2" x14ac:dyDescent="0.25">
      <c r="A593" s="124">
        <v>41124</v>
      </c>
      <c r="B593" s="94">
        <v>2.57</v>
      </c>
    </row>
    <row r="594" spans="1:2" x14ac:dyDescent="0.25">
      <c r="A594" s="124">
        <v>41124</v>
      </c>
      <c r="B594" s="94">
        <v>9.9600000000000009</v>
      </c>
    </row>
    <row r="595" spans="1:2" x14ac:dyDescent="0.25">
      <c r="A595" s="124">
        <v>41124</v>
      </c>
      <c r="B595" s="94">
        <v>4.04</v>
      </c>
    </row>
    <row r="596" spans="1:2" x14ac:dyDescent="0.25">
      <c r="A596" s="124">
        <v>41124</v>
      </c>
      <c r="B596" s="94">
        <v>8.68</v>
      </c>
    </row>
    <row r="597" spans="1:2" x14ac:dyDescent="0.25">
      <c r="A597" s="124">
        <v>41124</v>
      </c>
      <c r="B597" s="94">
        <v>3.33</v>
      </c>
    </row>
    <row r="598" spans="1:2" x14ac:dyDescent="0.25">
      <c r="A598" s="124">
        <v>41124</v>
      </c>
      <c r="B598" s="94">
        <v>1.48</v>
      </c>
    </row>
    <row r="599" spans="1:2" x14ac:dyDescent="0.25">
      <c r="A599" s="124">
        <v>41124</v>
      </c>
      <c r="B599" s="94">
        <v>2.69</v>
      </c>
    </row>
    <row r="600" spans="1:2" x14ac:dyDescent="0.25">
      <c r="A600" s="124">
        <v>41124</v>
      </c>
      <c r="B600" s="94">
        <v>3.76</v>
      </c>
    </row>
    <row r="601" spans="1:2" x14ac:dyDescent="0.25">
      <c r="A601" s="124">
        <v>41124</v>
      </c>
      <c r="B601" s="94">
        <v>3.79</v>
      </c>
    </row>
    <row r="602" spans="1:2" x14ac:dyDescent="0.25">
      <c r="A602" s="124">
        <v>41124</v>
      </c>
      <c r="B602" s="94">
        <v>3.86</v>
      </c>
    </row>
    <row r="603" spans="1:2" x14ac:dyDescent="0.25">
      <c r="A603" s="124">
        <v>41124</v>
      </c>
      <c r="B603" s="94">
        <v>6.6</v>
      </c>
    </row>
    <row r="604" spans="1:2" x14ac:dyDescent="0.25">
      <c r="A604" s="124">
        <v>41124</v>
      </c>
      <c r="B604" s="94">
        <v>3.86</v>
      </c>
    </row>
    <row r="605" spans="1:2" x14ac:dyDescent="0.25">
      <c r="A605" s="124">
        <v>41124</v>
      </c>
      <c r="B605" s="94">
        <v>1.84</v>
      </c>
    </row>
    <row r="606" spans="1:2" x14ac:dyDescent="0.25">
      <c r="A606" s="124">
        <v>41124</v>
      </c>
      <c r="B606" s="94">
        <v>2.5</v>
      </c>
    </row>
    <row r="607" spans="1:2" x14ac:dyDescent="0.25">
      <c r="A607" s="124">
        <v>41124</v>
      </c>
      <c r="B607" s="94">
        <v>4.18</v>
      </c>
    </row>
    <row r="608" spans="1:2" x14ac:dyDescent="0.25">
      <c r="A608" s="124">
        <v>41124</v>
      </c>
      <c r="B608" s="94">
        <v>1.93</v>
      </c>
    </row>
    <row r="609" spans="1:2" x14ac:dyDescent="0.25">
      <c r="A609" s="124">
        <v>41124</v>
      </c>
      <c r="B609" s="94">
        <v>6.01</v>
      </c>
    </row>
    <row r="610" spans="1:2" x14ac:dyDescent="0.25">
      <c r="A610" s="124">
        <v>41124</v>
      </c>
      <c r="B610" s="94">
        <v>2.2400000000000002</v>
      </c>
    </row>
    <row r="611" spans="1:2" x14ac:dyDescent="0.25">
      <c r="A611" s="124">
        <v>41124</v>
      </c>
      <c r="B611" s="94">
        <v>2.67</v>
      </c>
    </row>
    <row r="612" spans="1:2" x14ac:dyDescent="0.25">
      <c r="A612" s="124">
        <v>41124</v>
      </c>
      <c r="B612" s="94">
        <v>2.73</v>
      </c>
    </row>
    <row r="613" spans="1:2" x14ac:dyDescent="0.25">
      <c r="A613" s="124">
        <v>41124</v>
      </c>
      <c r="B613" s="94">
        <v>2.0499999999999998</v>
      </c>
    </row>
    <row r="614" spans="1:2" x14ac:dyDescent="0.25">
      <c r="A614" s="124">
        <v>41124</v>
      </c>
      <c r="B614" s="94">
        <v>3.83</v>
      </c>
    </row>
    <row r="615" spans="1:2" x14ac:dyDescent="0.25">
      <c r="A615" s="124">
        <v>41124</v>
      </c>
      <c r="B615" s="94">
        <v>3.41</v>
      </c>
    </row>
    <row r="616" spans="1:2" x14ac:dyDescent="0.25">
      <c r="A616" s="124">
        <v>41124</v>
      </c>
      <c r="B616" s="94">
        <v>5.33</v>
      </c>
    </row>
    <row r="617" spans="1:2" x14ac:dyDescent="0.25">
      <c r="A617" s="124">
        <v>41124</v>
      </c>
      <c r="B617" s="94">
        <v>3.59</v>
      </c>
    </row>
    <row r="618" spans="1:2" x14ac:dyDescent="0.25">
      <c r="A618" s="124">
        <v>41124</v>
      </c>
      <c r="B618" s="94">
        <v>5.65</v>
      </c>
    </row>
    <row r="619" spans="1:2" x14ac:dyDescent="0.25">
      <c r="A619" s="124">
        <v>41124</v>
      </c>
      <c r="B619" s="94">
        <v>2.54</v>
      </c>
    </row>
    <row r="620" spans="1:2" x14ac:dyDescent="0.25">
      <c r="A620" s="124">
        <v>41124</v>
      </c>
      <c r="B620" s="94">
        <v>4.2</v>
      </c>
    </row>
    <row r="621" spans="1:2" x14ac:dyDescent="0.25">
      <c r="A621" s="124">
        <v>41125</v>
      </c>
      <c r="B621" s="94">
        <v>2.92</v>
      </c>
    </row>
    <row r="622" spans="1:2" x14ac:dyDescent="0.25">
      <c r="A622" s="124">
        <v>41125</v>
      </c>
      <c r="B622" s="94">
        <v>1.96</v>
      </c>
    </row>
    <row r="623" spans="1:2" x14ac:dyDescent="0.25">
      <c r="A623" s="124">
        <v>41125</v>
      </c>
      <c r="B623" s="94">
        <v>2.69</v>
      </c>
    </row>
    <row r="624" spans="1:2" x14ac:dyDescent="0.25">
      <c r="A624" s="124">
        <v>41125</v>
      </c>
      <c r="B624" s="94">
        <v>4.5199999999999996</v>
      </c>
    </row>
    <row r="625" spans="1:2" x14ac:dyDescent="0.25">
      <c r="A625" s="124">
        <v>41125</v>
      </c>
      <c r="B625" s="94">
        <v>2.56</v>
      </c>
    </row>
    <row r="626" spans="1:2" x14ac:dyDescent="0.25">
      <c r="A626" s="124">
        <v>41125</v>
      </c>
      <c r="B626" s="94">
        <v>2.17</v>
      </c>
    </row>
    <row r="627" spans="1:2" x14ac:dyDescent="0.25">
      <c r="A627" s="124">
        <v>41125</v>
      </c>
      <c r="B627" s="94">
        <v>2.15</v>
      </c>
    </row>
    <row r="628" spans="1:2" x14ac:dyDescent="0.25">
      <c r="A628" s="124">
        <v>41125</v>
      </c>
      <c r="B628" s="94">
        <v>5.5</v>
      </c>
    </row>
    <row r="629" spans="1:2" x14ac:dyDescent="0.25">
      <c r="A629" s="124">
        <v>41125</v>
      </c>
      <c r="B629" s="94">
        <v>4.28</v>
      </c>
    </row>
    <row r="630" spans="1:2" x14ac:dyDescent="0.25">
      <c r="A630" s="124">
        <v>41125</v>
      </c>
      <c r="B630" s="94">
        <v>2.61</v>
      </c>
    </row>
    <row r="631" spans="1:2" x14ac:dyDescent="0.25">
      <c r="A631" s="124">
        <v>41125</v>
      </c>
      <c r="B631" s="94">
        <v>3.2</v>
      </c>
    </row>
    <row r="632" spans="1:2" x14ac:dyDescent="0.25">
      <c r="A632" s="124">
        <v>41125</v>
      </c>
      <c r="B632" s="94">
        <v>2.41</v>
      </c>
    </row>
    <row r="633" spans="1:2" x14ac:dyDescent="0.25">
      <c r="A633" s="124">
        <v>41125</v>
      </c>
      <c r="B633" s="94">
        <v>3.94</v>
      </c>
    </row>
    <row r="634" spans="1:2" x14ac:dyDescent="0.25">
      <c r="A634" s="124">
        <v>41125</v>
      </c>
      <c r="B634" s="94">
        <v>3.84</v>
      </c>
    </row>
    <row r="635" spans="1:2" x14ac:dyDescent="0.25">
      <c r="A635" s="124">
        <v>41125</v>
      </c>
      <c r="B635" s="94">
        <v>8.01</v>
      </c>
    </row>
    <row r="636" spans="1:2" x14ac:dyDescent="0.25">
      <c r="A636" s="124">
        <v>41125</v>
      </c>
      <c r="B636" s="94">
        <v>2.85</v>
      </c>
    </row>
    <row r="637" spans="1:2" x14ac:dyDescent="0.25">
      <c r="A637" s="124">
        <v>41125</v>
      </c>
      <c r="B637" s="94">
        <v>6.39</v>
      </c>
    </row>
    <row r="638" spans="1:2" x14ac:dyDescent="0.25">
      <c r="A638" s="124">
        <v>41125</v>
      </c>
      <c r="B638" s="94">
        <v>2.04</v>
      </c>
    </row>
    <row r="639" spans="1:2" x14ac:dyDescent="0.25">
      <c r="A639" s="124">
        <v>41125</v>
      </c>
      <c r="B639" s="94">
        <v>2.36</v>
      </c>
    </row>
    <row r="640" spans="1:2" x14ac:dyDescent="0.25">
      <c r="A640" s="124">
        <v>41125</v>
      </c>
      <c r="B640" s="94">
        <v>3.96</v>
      </c>
    </row>
    <row r="641" spans="1:2" x14ac:dyDescent="0.25">
      <c r="A641" s="124">
        <v>41125</v>
      </c>
      <c r="B641" s="94">
        <v>5.86</v>
      </c>
    </row>
    <row r="642" spans="1:2" x14ac:dyDescent="0.25">
      <c r="A642" s="124">
        <v>41125</v>
      </c>
      <c r="B642" s="94">
        <v>3.07</v>
      </c>
    </row>
    <row r="643" spans="1:2" x14ac:dyDescent="0.25">
      <c r="A643" s="124">
        <v>41125</v>
      </c>
      <c r="B643" s="94">
        <v>2.54</v>
      </c>
    </row>
    <row r="644" spans="1:2" x14ac:dyDescent="0.25">
      <c r="A644" s="124">
        <v>41125</v>
      </c>
      <c r="B644" s="94">
        <v>4.3</v>
      </c>
    </row>
    <row r="645" spans="1:2" x14ac:dyDescent="0.25">
      <c r="A645" s="124">
        <v>41125</v>
      </c>
      <c r="B645" s="94">
        <v>3.52</v>
      </c>
    </row>
    <row r="646" spans="1:2" x14ac:dyDescent="0.25">
      <c r="A646" s="124">
        <v>41125</v>
      </c>
      <c r="B646" s="94">
        <v>4.1399999999999997</v>
      </c>
    </row>
    <row r="647" spans="1:2" x14ac:dyDescent="0.25">
      <c r="A647" s="124">
        <v>41125</v>
      </c>
      <c r="B647" s="94">
        <v>2.2599999999999998</v>
      </c>
    </row>
    <row r="648" spans="1:2" x14ac:dyDescent="0.25">
      <c r="A648" s="124">
        <v>41125</v>
      </c>
      <c r="B648" s="94">
        <v>3</v>
      </c>
    </row>
    <row r="649" spans="1:2" x14ac:dyDescent="0.25">
      <c r="A649" s="124">
        <v>41125</v>
      </c>
      <c r="B649" s="94">
        <v>5.51</v>
      </c>
    </row>
    <row r="650" spans="1:2" x14ac:dyDescent="0.25">
      <c r="A650" s="124">
        <v>41125</v>
      </c>
      <c r="B650" s="94">
        <v>2.4700000000000002</v>
      </c>
    </row>
    <row r="651" spans="1:2" x14ac:dyDescent="0.25">
      <c r="A651" s="124">
        <v>41125</v>
      </c>
      <c r="B651" s="94">
        <v>2.77</v>
      </c>
    </row>
    <row r="652" spans="1:2" x14ac:dyDescent="0.25">
      <c r="A652" s="124">
        <v>41125</v>
      </c>
      <c r="B652" s="94">
        <v>2.65</v>
      </c>
    </row>
    <row r="653" spans="1:2" x14ac:dyDescent="0.25">
      <c r="A653" s="124">
        <v>41125</v>
      </c>
      <c r="B653" s="94">
        <v>5.23</v>
      </c>
    </row>
    <row r="654" spans="1:2" x14ac:dyDescent="0.25">
      <c r="A654" s="124">
        <v>41125</v>
      </c>
      <c r="B654" s="94">
        <v>2.58</v>
      </c>
    </row>
    <row r="655" spans="1:2" x14ac:dyDescent="0.25">
      <c r="A655" s="124">
        <v>41125</v>
      </c>
      <c r="B655" s="94">
        <v>3.57</v>
      </c>
    </row>
    <row r="656" spans="1:2" x14ac:dyDescent="0.25">
      <c r="A656" s="124">
        <v>41125</v>
      </c>
      <c r="B656" s="94">
        <v>5.51</v>
      </c>
    </row>
    <row r="657" spans="1:2" x14ac:dyDescent="0.25">
      <c r="A657" s="124">
        <v>41125</v>
      </c>
      <c r="B657" s="94">
        <v>4.24</v>
      </c>
    </row>
    <row r="658" spans="1:2" x14ac:dyDescent="0.25">
      <c r="A658" s="124">
        <v>41125</v>
      </c>
      <c r="B658" s="94">
        <v>3.45</v>
      </c>
    </row>
    <row r="659" spans="1:2" x14ac:dyDescent="0.25">
      <c r="A659" s="124">
        <v>41125</v>
      </c>
      <c r="B659" s="94">
        <v>2.73</v>
      </c>
    </row>
    <row r="660" spans="1:2" x14ac:dyDescent="0.25">
      <c r="A660" s="124">
        <v>41125</v>
      </c>
      <c r="B660" s="94">
        <v>2.39</v>
      </c>
    </row>
    <row r="661" spans="1:2" x14ac:dyDescent="0.25">
      <c r="A661" s="124">
        <v>41125</v>
      </c>
      <c r="B661" s="94">
        <v>2.87</v>
      </c>
    </row>
    <row r="662" spans="1:2" x14ac:dyDescent="0.25">
      <c r="A662" s="124">
        <v>41125</v>
      </c>
      <c r="B662" s="94">
        <v>2.78</v>
      </c>
    </row>
    <row r="663" spans="1:2" x14ac:dyDescent="0.25">
      <c r="A663" s="124">
        <v>41125</v>
      </c>
      <c r="B663" s="94">
        <v>2.75</v>
      </c>
    </row>
    <row r="664" spans="1:2" x14ac:dyDescent="0.25">
      <c r="A664" s="124">
        <v>41125</v>
      </c>
      <c r="B664" s="94">
        <v>3.91</v>
      </c>
    </row>
    <row r="665" spans="1:2" x14ac:dyDescent="0.25">
      <c r="A665" s="124">
        <v>41125</v>
      </c>
      <c r="B665" s="94">
        <v>2.87</v>
      </c>
    </row>
    <row r="666" spans="1:2" x14ac:dyDescent="0.25">
      <c r="A666" s="124">
        <v>41125</v>
      </c>
      <c r="B666" s="94">
        <v>3.54</v>
      </c>
    </row>
    <row r="667" spans="1:2" x14ac:dyDescent="0.25">
      <c r="A667" s="124">
        <v>41125</v>
      </c>
      <c r="B667" s="94">
        <v>3.73</v>
      </c>
    </row>
    <row r="668" spans="1:2" x14ac:dyDescent="0.25">
      <c r="A668" s="124">
        <v>41125</v>
      </c>
      <c r="B668" s="94">
        <v>2.5299999999999998</v>
      </c>
    </row>
    <row r="669" spans="1:2" x14ac:dyDescent="0.25">
      <c r="A669" s="124">
        <v>41125</v>
      </c>
      <c r="B669" s="94">
        <v>4.5999999999999996</v>
      </c>
    </row>
    <row r="670" spans="1:2" x14ac:dyDescent="0.25">
      <c r="A670" s="124">
        <v>41125</v>
      </c>
      <c r="B670" s="94">
        <v>2.2999999999999998</v>
      </c>
    </row>
    <row r="671" spans="1:2" x14ac:dyDescent="0.25">
      <c r="A671" s="124">
        <v>41125</v>
      </c>
      <c r="B671" s="94">
        <v>3.91</v>
      </c>
    </row>
    <row r="672" spans="1:2" x14ac:dyDescent="0.25">
      <c r="A672" s="124">
        <v>41125</v>
      </c>
      <c r="B672" s="94">
        <v>2.37</v>
      </c>
    </row>
    <row r="673" spans="1:2" x14ac:dyDescent="0.25">
      <c r="A673" s="124">
        <v>41125</v>
      </c>
      <c r="B673" s="94">
        <v>2.1800000000000002</v>
      </c>
    </row>
    <row r="674" spans="1:2" x14ac:dyDescent="0.25">
      <c r="A674" s="124">
        <v>41125</v>
      </c>
      <c r="B674" s="94">
        <v>0</v>
      </c>
    </row>
    <row r="675" spans="1:2" x14ac:dyDescent="0.25">
      <c r="A675" s="124">
        <v>41125</v>
      </c>
      <c r="B675" s="94">
        <v>2.58</v>
      </c>
    </row>
    <row r="676" spans="1:2" x14ac:dyDescent="0.25">
      <c r="A676" s="124">
        <v>41125</v>
      </c>
      <c r="B676" s="94">
        <v>6.36</v>
      </c>
    </row>
    <row r="677" spans="1:2" x14ac:dyDescent="0.25">
      <c r="A677" s="124">
        <v>41125</v>
      </c>
      <c r="B677" s="94">
        <v>2.09</v>
      </c>
    </row>
    <row r="678" spans="1:2" x14ac:dyDescent="0.25">
      <c r="A678" s="124">
        <v>41125</v>
      </c>
      <c r="B678" s="94">
        <v>2.79</v>
      </c>
    </row>
    <row r="679" spans="1:2" x14ac:dyDescent="0.25">
      <c r="A679" s="124">
        <v>41125</v>
      </c>
      <c r="B679" s="94">
        <v>3.5</v>
      </c>
    </row>
    <row r="680" spans="1:2" x14ac:dyDescent="0.25">
      <c r="A680" s="124">
        <v>41125</v>
      </c>
      <c r="B680" s="94">
        <v>4.34</v>
      </c>
    </row>
    <row r="681" spans="1:2" x14ac:dyDescent="0.25">
      <c r="A681" s="124">
        <v>41125</v>
      </c>
      <c r="B681" s="94">
        <v>2.16</v>
      </c>
    </row>
    <row r="682" spans="1:2" x14ac:dyDescent="0.25">
      <c r="A682" s="124">
        <v>41125</v>
      </c>
      <c r="B682" s="94">
        <v>5</v>
      </c>
    </row>
    <row r="683" spans="1:2" x14ac:dyDescent="0.25">
      <c r="A683" s="124">
        <v>41125</v>
      </c>
      <c r="B683" s="94">
        <v>9.7899999999999991</v>
      </c>
    </row>
    <row r="684" spans="1:2" x14ac:dyDescent="0.25">
      <c r="A684" s="124">
        <v>41125</v>
      </c>
      <c r="B684" s="94">
        <v>7.07</v>
      </c>
    </row>
    <row r="685" spans="1:2" x14ac:dyDescent="0.25">
      <c r="A685" s="124">
        <v>41125</v>
      </c>
      <c r="B685" s="94">
        <v>2.1</v>
      </c>
    </row>
    <row r="686" spans="1:2" x14ac:dyDescent="0.25">
      <c r="A686" s="124">
        <v>41125</v>
      </c>
      <c r="B686" s="94">
        <v>2.78</v>
      </c>
    </row>
    <row r="687" spans="1:2" x14ac:dyDescent="0.25">
      <c r="A687" s="124">
        <v>41125</v>
      </c>
      <c r="B687" s="94">
        <v>5.54</v>
      </c>
    </row>
    <row r="688" spans="1:2" x14ac:dyDescent="0.25">
      <c r="A688" s="124">
        <v>41125</v>
      </c>
      <c r="B688" s="94">
        <v>2.1800000000000002</v>
      </c>
    </row>
    <row r="689" spans="1:2" x14ac:dyDescent="0.25">
      <c r="A689" s="124">
        <v>41125</v>
      </c>
      <c r="B689" s="94">
        <v>5.27</v>
      </c>
    </row>
    <row r="690" spans="1:2" x14ac:dyDescent="0.25">
      <c r="A690" s="124">
        <v>41125</v>
      </c>
      <c r="B690" s="94">
        <v>3.83</v>
      </c>
    </row>
    <row r="691" spans="1:2" x14ac:dyDescent="0.25">
      <c r="A691" s="124">
        <v>41125</v>
      </c>
      <c r="B691" s="94">
        <v>2.7</v>
      </c>
    </row>
    <row r="692" spans="1:2" x14ac:dyDescent="0.25">
      <c r="A692" s="124">
        <v>41125</v>
      </c>
      <c r="B692" s="94">
        <v>2.15</v>
      </c>
    </row>
    <row r="693" spans="1:2" x14ac:dyDescent="0.25">
      <c r="A693" s="124">
        <v>41125</v>
      </c>
      <c r="B693" s="94">
        <v>2.2400000000000002</v>
      </c>
    </row>
    <row r="694" spans="1:2" x14ac:dyDescent="0.25">
      <c r="A694" s="124">
        <v>41125</v>
      </c>
      <c r="B694" s="94">
        <v>2.93</v>
      </c>
    </row>
    <row r="695" spans="1:2" x14ac:dyDescent="0.25">
      <c r="A695" s="124">
        <v>41125</v>
      </c>
      <c r="B695" s="94">
        <v>4.74</v>
      </c>
    </row>
    <row r="696" spans="1:2" x14ac:dyDescent="0.25">
      <c r="A696" s="124">
        <v>41125</v>
      </c>
      <c r="B696" s="94">
        <v>4.2699999999999996</v>
      </c>
    </row>
    <row r="697" spans="1:2" x14ac:dyDescent="0.25">
      <c r="A697" s="124">
        <v>41125</v>
      </c>
      <c r="B697" s="94">
        <v>5.62</v>
      </c>
    </row>
    <row r="698" spans="1:2" x14ac:dyDescent="0.25">
      <c r="A698" s="124">
        <v>41125</v>
      </c>
      <c r="B698" s="94">
        <v>3.12</v>
      </c>
    </row>
    <row r="699" spans="1:2" x14ac:dyDescent="0.25">
      <c r="A699" s="124">
        <v>41125</v>
      </c>
      <c r="B699" s="94">
        <v>3.1</v>
      </c>
    </row>
    <row r="700" spans="1:2" x14ac:dyDescent="0.25">
      <c r="A700" s="124">
        <v>41125</v>
      </c>
      <c r="B700" s="94">
        <v>3.47</v>
      </c>
    </row>
    <row r="701" spans="1:2" x14ac:dyDescent="0.25">
      <c r="A701" s="124">
        <v>41125</v>
      </c>
      <c r="B701" s="94">
        <v>4.8</v>
      </c>
    </row>
    <row r="702" spans="1:2" x14ac:dyDescent="0.25">
      <c r="A702" s="124">
        <v>41126</v>
      </c>
      <c r="B702" s="94">
        <v>2.56</v>
      </c>
    </row>
    <row r="703" spans="1:2" x14ac:dyDescent="0.25">
      <c r="A703" s="124">
        <v>41126</v>
      </c>
      <c r="B703" s="94">
        <v>2.56</v>
      </c>
    </row>
    <row r="704" spans="1:2" x14ac:dyDescent="0.25">
      <c r="A704" s="124">
        <v>41126</v>
      </c>
      <c r="B704" s="94">
        <v>3.66</v>
      </c>
    </row>
    <row r="705" spans="1:2" x14ac:dyDescent="0.25">
      <c r="A705" s="124">
        <v>41126</v>
      </c>
      <c r="B705" s="94">
        <v>3.87</v>
      </c>
    </row>
    <row r="706" spans="1:2" x14ac:dyDescent="0.25">
      <c r="A706" s="124">
        <v>41126</v>
      </c>
      <c r="B706" s="94">
        <v>2.69</v>
      </c>
    </row>
    <row r="707" spans="1:2" x14ac:dyDescent="0.25">
      <c r="A707" s="124">
        <v>41126</v>
      </c>
      <c r="B707" s="94">
        <v>2.25</v>
      </c>
    </row>
    <row r="708" spans="1:2" x14ac:dyDescent="0.25">
      <c r="A708" s="124">
        <v>41126</v>
      </c>
      <c r="B708" s="94">
        <v>2.69</v>
      </c>
    </row>
    <row r="709" spans="1:2" x14ac:dyDescent="0.25">
      <c r="A709" s="124">
        <v>41126</v>
      </c>
      <c r="B709" s="94">
        <v>5.52</v>
      </c>
    </row>
    <row r="710" spans="1:2" x14ac:dyDescent="0.25">
      <c r="A710" s="124">
        <v>41126</v>
      </c>
      <c r="B710" s="94">
        <v>2.2799999999999998</v>
      </c>
    </row>
    <row r="711" spans="1:2" x14ac:dyDescent="0.25">
      <c r="A711" s="124">
        <v>41126</v>
      </c>
      <c r="B711" s="94">
        <v>2.76</v>
      </c>
    </row>
    <row r="712" spans="1:2" x14ac:dyDescent="0.25">
      <c r="A712" s="124">
        <v>41126</v>
      </c>
      <c r="B712" s="94">
        <v>8.19</v>
      </c>
    </row>
    <row r="713" spans="1:2" x14ac:dyDescent="0.25">
      <c r="A713" s="124">
        <v>41126</v>
      </c>
      <c r="B713" s="94">
        <v>1.81</v>
      </c>
    </row>
    <row r="714" spans="1:2" x14ac:dyDescent="0.25">
      <c r="A714" s="124">
        <v>41126</v>
      </c>
      <c r="B714" s="94">
        <v>7.67</v>
      </c>
    </row>
    <row r="715" spans="1:2" x14ac:dyDescent="0.25">
      <c r="A715" s="124">
        <v>41126</v>
      </c>
      <c r="B715" s="94">
        <v>3.16</v>
      </c>
    </row>
    <row r="716" spans="1:2" x14ac:dyDescent="0.25">
      <c r="A716" s="124">
        <v>41126</v>
      </c>
      <c r="B716" s="94">
        <v>4.9400000000000004</v>
      </c>
    </row>
    <row r="717" spans="1:2" x14ac:dyDescent="0.25">
      <c r="A717" s="124">
        <v>41126</v>
      </c>
      <c r="B717" s="94">
        <v>3.64</v>
      </c>
    </row>
    <row r="718" spans="1:2" x14ac:dyDescent="0.25">
      <c r="A718" s="124">
        <v>41126</v>
      </c>
      <c r="B718" s="94">
        <v>2.2799999999999998</v>
      </c>
    </row>
    <row r="719" spans="1:2" x14ac:dyDescent="0.25">
      <c r="A719" s="124">
        <v>41126</v>
      </c>
      <c r="B719" s="94">
        <v>3.33</v>
      </c>
    </row>
    <row r="720" spans="1:2" x14ac:dyDescent="0.25">
      <c r="A720" s="124">
        <v>41126</v>
      </c>
      <c r="B720" s="94">
        <v>2.54</v>
      </c>
    </row>
    <row r="721" spans="1:2" x14ac:dyDescent="0.25">
      <c r="A721" s="124">
        <v>41126</v>
      </c>
      <c r="B721" s="94">
        <v>3.24</v>
      </c>
    </row>
    <row r="722" spans="1:2" x14ac:dyDescent="0.25">
      <c r="A722" s="124">
        <v>41126</v>
      </c>
      <c r="B722" s="94">
        <v>7.55</v>
      </c>
    </row>
    <row r="723" spans="1:2" x14ac:dyDescent="0.25">
      <c r="A723" s="124">
        <v>41126</v>
      </c>
      <c r="B723" s="94">
        <v>5.99</v>
      </c>
    </row>
    <row r="724" spans="1:2" x14ac:dyDescent="0.25">
      <c r="A724" s="124">
        <v>41126</v>
      </c>
      <c r="B724" s="94">
        <v>3.97</v>
      </c>
    </row>
    <row r="725" spans="1:2" x14ac:dyDescent="0.25">
      <c r="A725" s="124">
        <v>41126</v>
      </c>
      <c r="B725" s="94">
        <v>2.21</v>
      </c>
    </row>
    <row r="726" spans="1:2" x14ac:dyDescent="0.25">
      <c r="A726" s="124">
        <v>41126</v>
      </c>
      <c r="B726" s="94">
        <v>8.02</v>
      </c>
    </row>
    <row r="727" spans="1:2" x14ac:dyDescent="0.25">
      <c r="A727" s="124">
        <v>41126</v>
      </c>
      <c r="B727" s="94">
        <v>2.2000000000000002</v>
      </c>
    </row>
    <row r="728" spans="1:2" x14ac:dyDescent="0.25">
      <c r="A728" s="124">
        <v>41126</v>
      </c>
      <c r="B728" s="94">
        <v>2.16</v>
      </c>
    </row>
    <row r="729" spans="1:2" x14ac:dyDescent="0.25">
      <c r="A729" s="124">
        <v>41126</v>
      </c>
      <c r="B729" s="94">
        <v>7.11</v>
      </c>
    </row>
    <row r="730" spans="1:2" x14ac:dyDescent="0.25">
      <c r="A730" s="124">
        <v>41126</v>
      </c>
      <c r="B730" s="94">
        <v>1.95</v>
      </c>
    </row>
    <row r="731" spans="1:2" x14ac:dyDescent="0.25">
      <c r="A731" s="124">
        <v>41126</v>
      </c>
      <c r="B731" s="94">
        <v>3.67</v>
      </c>
    </row>
    <row r="732" spans="1:2" x14ac:dyDescent="0.25">
      <c r="A732" s="124">
        <v>41126</v>
      </c>
      <c r="B732" s="94">
        <v>2.88</v>
      </c>
    </row>
    <row r="733" spans="1:2" x14ac:dyDescent="0.25">
      <c r="A733" s="124">
        <v>41126</v>
      </c>
      <c r="B733" s="94">
        <v>1.68</v>
      </c>
    </row>
    <row r="734" spans="1:2" x14ac:dyDescent="0.25">
      <c r="A734" s="124">
        <v>41126</v>
      </c>
      <c r="B734" s="94">
        <v>2.84</v>
      </c>
    </row>
    <row r="735" spans="1:2" x14ac:dyDescent="0.25">
      <c r="A735" s="124">
        <v>41126</v>
      </c>
      <c r="B735" s="94">
        <v>5.61</v>
      </c>
    </row>
    <row r="736" spans="1:2" x14ac:dyDescent="0.25">
      <c r="A736" s="124">
        <v>41126</v>
      </c>
      <c r="B736" s="94">
        <v>2.69</v>
      </c>
    </row>
    <row r="737" spans="1:2" x14ac:dyDescent="0.25">
      <c r="A737" s="124">
        <v>41126</v>
      </c>
      <c r="B737" s="94">
        <v>1.77</v>
      </c>
    </row>
    <row r="738" spans="1:2" x14ac:dyDescent="0.25">
      <c r="A738" s="124">
        <v>41126</v>
      </c>
      <c r="B738" s="94">
        <v>3.98</v>
      </c>
    </row>
    <row r="739" spans="1:2" x14ac:dyDescent="0.25">
      <c r="A739" s="124">
        <v>41126</v>
      </c>
      <c r="B739" s="94">
        <v>2.46</v>
      </c>
    </row>
    <row r="740" spans="1:2" x14ac:dyDescent="0.25">
      <c r="A740" s="124">
        <v>41126</v>
      </c>
      <c r="B740" s="94">
        <v>4.6500000000000004</v>
      </c>
    </row>
    <row r="741" spans="1:2" x14ac:dyDescent="0.25">
      <c r="A741" s="124">
        <v>41126</v>
      </c>
      <c r="B741" s="94">
        <v>5.13</v>
      </c>
    </row>
    <row r="742" spans="1:2" x14ac:dyDescent="0.25">
      <c r="A742" s="124">
        <v>41126</v>
      </c>
      <c r="B742" s="94">
        <v>4.32</v>
      </c>
    </row>
    <row r="743" spans="1:2" x14ac:dyDescent="0.25">
      <c r="A743" s="124">
        <v>41126</v>
      </c>
      <c r="B743" s="94">
        <v>2.23</v>
      </c>
    </row>
    <row r="744" spans="1:2" x14ac:dyDescent="0.25">
      <c r="A744" s="124">
        <v>41126</v>
      </c>
      <c r="B744" s="94">
        <v>4.9800000000000004</v>
      </c>
    </row>
    <row r="745" spans="1:2" x14ac:dyDescent="0.25">
      <c r="A745" s="124">
        <v>41126</v>
      </c>
      <c r="B745" s="94">
        <v>2.69</v>
      </c>
    </row>
    <row r="746" spans="1:2" x14ac:dyDescent="0.25">
      <c r="A746" s="124">
        <v>41126</v>
      </c>
      <c r="B746" s="94">
        <v>2.27</v>
      </c>
    </row>
    <row r="747" spans="1:2" x14ac:dyDescent="0.25">
      <c r="A747" s="124">
        <v>41126</v>
      </c>
      <c r="B747" s="94">
        <v>2.1</v>
      </c>
    </row>
    <row r="748" spans="1:2" x14ac:dyDescent="0.25">
      <c r="A748" s="124">
        <v>41126</v>
      </c>
      <c r="B748" s="94">
        <v>3.13</v>
      </c>
    </row>
    <row r="749" spans="1:2" x14ac:dyDescent="0.25">
      <c r="A749" s="124">
        <v>41126</v>
      </c>
      <c r="B749" s="94">
        <v>2.19</v>
      </c>
    </row>
    <row r="750" spans="1:2" x14ac:dyDescent="0.25">
      <c r="A750" s="124">
        <v>41126</v>
      </c>
      <c r="B750" s="94">
        <v>4.59</v>
      </c>
    </row>
    <row r="751" spans="1:2" x14ac:dyDescent="0.25">
      <c r="A751" s="124">
        <v>41126</v>
      </c>
      <c r="B751" s="94">
        <v>2.89</v>
      </c>
    </row>
    <row r="752" spans="1:2" x14ac:dyDescent="0.25">
      <c r="A752" s="124">
        <v>41126</v>
      </c>
      <c r="B752" s="94">
        <v>2.74</v>
      </c>
    </row>
    <row r="753" spans="1:2" x14ac:dyDescent="0.25">
      <c r="A753" s="124">
        <v>41126</v>
      </c>
      <c r="B753" s="94">
        <v>2.5499999999999998</v>
      </c>
    </row>
    <row r="754" spans="1:2" x14ac:dyDescent="0.25">
      <c r="A754" s="124">
        <v>41126</v>
      </c>
      <c r="B754" s="94">
        <v>3.61</v>
      </c>
    </row>
    <row r="755" spans="1:2" x14ac:dyDescent="0.25">
      <c r="A755" s="124">
        <v>41126</v>
      </c>
      <c r="B755" s="94">
        <v>2.15</v>
      </c>
    </row>
    <row r="756" spans="1:2" x14ac:dyDescent="0.25">
      <c r="A756" s="124">
        <v>41126</v>
      </c>
      <c r="B756" s="94">
        <v>2.5</v>
      </c>
    </row>
    <row r="757" spans="1:2" x14ac:dyDescent="0.25">
      <c r="A757" s="124">
        <v>41126</v>
      </c>
      <c r="B757" s="94">
        <v>3.03</v>
      </c>
    </row>
    <row r="758" spans="1:2" x14ac:dyDescent="0.25">
      <c r="A758" s="124">
        <v>41126</v>
      </c>
      <c r="B758" s="94">
        <v>2.36</v>
      </c>
    </row>
    <row r="759" spans="1:2" x14ac:dyDescent="0.25">
      <c r="A759" s="124">
        <v>41126</v>
      </c>
      <c r="B759" s="94">
        <v>2.77</v>
      </c>
    </row>
    <row r="760" spans="1:2" x14ac:dyDescent="0.25">
      <c r="A760" s="124">
        <v>41126</v>
      </c>
      <c r="B760" s="94">
        <v>2.91</v>
      </c>
    </row>
    <row r="761" spans="1:2" x14ac:dyDescent="0.25">
      <c r="A761" s="124">
        <v>41126</v>
      </c>
      <c r="B761" s="94">
        <v>3.64</v>
      </c>
    </row>
    <row r="762" spans="1:2" x14ac:dyDescent="0.25">
      <c r="A762" s="124">
        <v>41126</v>
      </c>
      <c r="B762" s="94">
        <v>2.8</v>
      </c>
    </row>
    <row r="763" spans="1:2" x14ac:dyDescent="0.25">
      <c r="A763" s="124">
        <v>41126</v>
      </c>
      <c r="B763" s="94">
        <v>3.17</v>
      </c>
    </row>
    <row r="764" spans="1:2" x14ac:dyDescent="0.25">
      <c r="A764" s="124">
        <v>41126</v>
      </c>
      <c r="B764" s="94">
        <v>2.71</v>
      </c>
    </row>
    <row r="765" spans="1:2" x14ac:dyDescent="0.25">
      <c r="A765" s="124">
        <v>41126</v>
      </c>
      <c r="B765" s="94">
        <v>8.42</v>
      </c>
    </row>
    <row r="766" spans="1:2" x14ac:dyDescent="0.25">
      <c r="A766" s="124">
        <v>41126</v>
      </c>
      <c r="B766" s="94">
        <v>2.19</v>
      </c>
    </row>
    <row r="767" spans="1:2" x14ac:dyDescent="0.25">
      <c r="A767" s="124">
        <v>41126</v>
      </c>
      <c r="B767" s="94">
        <v>2.34</v>
      </c>
    </row>
    <row r="768" spans="1:2" x14ac:dyDescent="0.25">
      <c r="A768" s="124">
        <v>41126</v>
      </c>
      <c r="B768" s="94">
        <v>3.71</v>
      </c>
    </row>
    <row r="769" spans="1:2" x14ac:dyDescent="0.25">
      <c r="A769" s="124">
        <v>41126</v>
      </c>
      <c r="B769" s="94">
        <v>2.09</v>
      </c>
    </row>
    <row r="770" spans="1:2" x14ac:dyDescent="0.25">
      <c r="A770" s="124">
        <v>41126</v>
      </c>
      <c r="B770" s="94">
        <v>2.63</v>
      </c>
    </row>
    <row r="771" spans="1:2" x14ac:dyDescent="0.25">
      <c r="A771" s="124">
        <v>41126</v>
      </c>
      <c r="B771" s="94">
        <v>4.05</v>
      </c>
    </row>
    <row r="772" spans="1:2" x14ac:dyDescent="0.25">
      <c r="A772" s="124">
        <v>41126</v>
      </c>
      <c r="B772" s="94">
        <v>2.98</v>
      </c>
    </row>
    <row r="773" spans="1:2" x14ac:dyDescent="0.25">
      <c r="A773" s="124">
        <v>41126</v>
      </c>
      <c r="B773" s="94">
        <v>2.73</v>
      </c>
    </row>
    <row r="774" spans="1:2" x14ac:dyDescent="0.25">
      <c r="A774" s="124">
        <v>41126</v>
      </c>
      <c r="B774" s="94">
        <v>3.68</v>
      </c>
    </row>
    <row r="775" spans="1:2" x14ac:dyDescent="0.25">
      <c r="A775" s="124">
        <v>41126</v>
      </c>
      <c r="B775" s="94">
        <v>2.7</v>
      </c>
    </row>
    <row r="776" spans="1:2" x14ac:dyDescent="0.25">
      <c r="A776" s="124">
        <v>41126</v>
      </c>
      <c r="B776" s="94">
        <v>4.12</v>
      </c>
    </row>
    <row r="777" spans="1:2" x14ac:dyDescent="0.25">
      <c r="A777" s="124">
        <v>41126</v>
      </c>
      <c r="B777" s="94">
        <v>2.21</v>
      </c>
    </row>
    <row r="778" spans="1:2" x14ac:dyDescent="0.25">
      <c r="A778" s="124">
        <v>41126</v>
      </c>
      <c r="B778" s="94">
        <v>3.08</v>
      </c>
    </row>
    <row r="779" spans="1:2" x14ac:dyDescent="0.25">
      <c r="A779" s="124">
        <v>41126</v>
      </c>
      <c r="B779" s="94">
        <v>2.77</v>
      </c>
    </row>
    <row r="780" spans="1:2" x14ac:dyDescent="0.25">
      <c r="A780" s="124">
        <v>41126</v>
      </c>
      <c r="B780" s="94">
        <v>2.37</v>
      </c>
    </row>
    <row r="781" spans="1:2" x14ac:dyDescent="0.25">
      <c r="A781" s="124">
        <v>41126</v>
      </c>
      <c r="B781" s="94">
        <v>3.15</v>
      </c>
    </row>
    <row r="782" spans="1:2" x14ac:dyDescent="0.25">
      <c r="A782" s="124">
        <v>41126</v>
      </c>
      <c r="B782" s="94">
        <v>3.06</v>
      </c>
    </row>
    <row r="783" spans="1:2" x14ac:dyDescent="0.25">
      <c r="A783" s="124">
        <v>41127</v>
      </c>
      <c r="B783" s="94">
        <v>3.82</v>
      </c>
    </row>
    <row r="784" spans="1:2" x14ac:dyDescent="0.25">
      <c r="A784" s="124">
        <v>41127</v>
      </c>
      <c r="B784" s="94">
        <v>4.0199999999999996</v>
      </c>
    </row>
    <row r="785" spans="1:2" x14ac:dyDescent="0.25">
      <c r="A785" s="124">
        <v>41127</v>
      </c>
      <c r="B785" s="94">
        <v>2.0699999999999998</v>
      </c>
    </row>
    <row r="786" spans="1:2" x14ac:dyDescent="0.25">
      <c r="A786" s="124">
        <v>41127</v>
      </c>
      <c r="B786" s="94">
        <v>4.6500000000000004</v>
      </c>
    </row>
    <row r="787" spans="1:2" x14ac:dyDescent="0.25">
      <c r="A787" s="124">
        <v>41127</v>
      </c>
      <c r="B787" s="94">
        <v>1.94</v>
      </c>
    </row>
    <row r="788" spans="1:2" x14ac:dyDescent="0.25">
      <c r="A788" s="124">
        <v>41127</v>
      </c>
      <c r="B788" s="94">
        <v>5.79</v>
      </c>
    </row>
    <row r="789" spans="1:2" x14ac:dyDescent="0.25">
      <c r="A789" s="124">
        <v>41127</v>
      </c>
      <c r="B789" s="94">
        <v>3.77</v>
      </c>
    </row>
    <row r="790" spans="1:2" x14ac:dyDescent="0.25">
      <c r="A790" s="124">
        <v>41127</v>
      </c>
      <c r="B790" s="94">
        <v>1.98</v>
      </c>
    </row>
    <row r="791" spans="1:2" x14ac:dyDescent="0.25">
      <c r="A791" s="124">
        <v>41127</v>
      </c>
      <c r="B791" s="94">
        <v>2.2000000000000002</v>
      </c>
    </row>
    <row r="792" spans="1:2" x14ac:dyDescent="0.25">
      <c r="A792" s="124">
        <v>41127</v>
      </c>
      <c r="B792" s="94">
        <v>4.38</v>
      </c>
    </row>
    <row r="793" spans="1:2" x14ac:dyDescent="0.25">
      <c r="A793" s="124">
        <v>41127</v>
      </c>
      <c r="B793" s="94">
        <v>2.88</v>
      </c>
    </row>
    <row r="794" spans="1:2" x14ac:dyDescent="0.25">
      <c r="A794" s="124">
        <v>41127</v>
      </c>
      <c r="B794" s="94">
        <v>2.02</v>
      </c>
    </row>
    <row r="795" spans="1:2" x14ac:dyDescent="0.25">
      <c r="A795" s="124">
        <v>41127</v>
      </c>
      <c r="B795" s="94">
        <v>3.56</v>
      </c>
    </row>
    <row r="796" spans="1:2" x14ac:dyDescent="0.25">
      <c r="A796" s="124">
        <v>41127</v>
      </c>
      <c r="B796" s="94">
        <v>2.2200000000000002</v>
      </c>
    </row>
    <row r="797" spans="1:2" x14ac:dyDescent="0.25">
      <c r="A797" s="124">
        <v>41127</v>
      </c>
      <c r="B797" s="94">
        <v>2.04</v>
      </c>
    </row>
    <row r="798" spans="1:2" x14ac:dyDescent="0.25">
      <c r="A798" s="124">
        <v>41127</v>
      </c>
      <c r="B798" s="94">
        <v>2.38</v>
      </c>
    </row>
    <row r="799" spans="1:2" x14ac:dyDescent="0.25">
      <c r="A799" s="124">
        <v>41127</v>
      </c>
      <c r="B799" s="94">
        <v>2.04</v>
      </c>
    </row>
    <row r="800" spans="1:2" x14ac:dyDescent="0.25">
      <c r="A800" s="124">
        <v>41127</v>
      </c>
      <c r="B800" s="94">
        <v>2.11</v>
      </c>
    </row>
    <row r="801" spans="1:2" x14ac:dyDescent="0.25">
      <c r="A801" s="124">
        <v>41127</v>
      </c>
      <c r="B801" s="94">
        <v>4.7</v>
      </c>
    </row>
    <row r="802" spans="1:2" x14ac:dyDescent="0.25">
      <c r="A802" s="124">
        <v>41127</v>
      </c>
      <c r="B802" s="94">
        <v>2.4900000000000002</v>
      </c>
    </row>
    <row r="803" spans="1:2" x14ac:dyDescent="0.25">
      <c r="A803" s="124">
        <v>41127</v>
      </c>
      <c r="B803" s="94">
        <v>0</v>
      </c>
    </row>
    <row r="804" spans="1:2" x14ac:dyDescent="0.25">
      <c r="A804" s="124">
        <v>41127</v>
      </c>
      <c r="B804" s="94">
        <v>2.46</v>
      </c>
    </row>
    <row r="805" spans="1:2" x14ac:dyDescent="0.25">
      <c r="A805" s="124">
        <v>41127</v>
      </c>
      <c r="B805" s="94">
        <v>1.99</v>
      </c>
    </row>
    <row r="806" spans="1:2" x14ac:dyDescent="0.25">
      <c r="A806" s="124">
        <v>41127</v>
      </c>
      <c r="B806" s="94">
        <v>1.73</v>
      </c>
    </row>
    <row r="807" spans="1:2" x14ac:dyDescent="0.25">
      <c r="A807" s="124">
        <v>41127</v>
      </c>
      <c r="B807" s="94">
        <v>1.78</v>
      </c>
    </row>
    <row r="808" spans="1:2" x14ac:dyDescent="0.25">
      <c r="A808" s="124">
        <v>41127</v>
      </c>
      <c r="B808" s="94">
        <v>5.71</v>
      </c>
    </row>
    <row r="809" spans="1:2" x14ac:dyDescent="0.25">
      <c r="A809" s="124">
        <v>41127</v>
      </c>
      <c r="B809" s="94">
        <v>5.08</v>
      </c>
    </row>
    <row r="810" spans="1:2" x14ac:dyDescent="0.25">
      <c r="A810" s="124">
        <v>41127</v>
      </c>
      <c r="B810" s="94">
        <v>2.97</v>
      </c>
    </row>
    <row r="811" spans="1:2" x14ac:dyDescent="0.25">
      <c r="A811" s="124">
        <v>41127</v>
      </c>
      <c r="B811" s="94">
        <v>2.4300000000000002</v>
      </c>
    </row>
    <row r="812" spans="1:2" x14ac:dyDescent="0.25">
      <c r="A812" s="124">
        <v>41127</v>
      </c>
      <c r="B812" s="94">
        <v>2.7</v>
      </c>
    </row>
    <row r="813" spans="1:2" x14ac:dyDescent="0.25">
      <c r="A813" s="124">
        <v>41127</v>
      </c>
      <c r="B813" s="94">
        <v>2.0299999999999998</v>
      </c>
    </row>
    <row r="814" spans="1:2" x14ac:dyDescent="0.25">
      <c r="A814" s="124">
        <v>41127</v>
      </c>
      <c r="B814" s="94">
        <v>2.81</v>
      </c>
    </row>
    <row r="815" spans="1:2" x14ac:dyDescent="0.25">
      <c r="A815" s="124">
        <v>41127</v>
      </c>
      <c r="B815" s="94">
        <v>2.71</v>
      </c>
    </row>
    <row r="816" spans="1:2" x14ac:dyDescent="0.25">
      <c r="A816" s="124">
        <v>41127</v>
      </c>
      <c r="B816" s="94">
        <v>2.1800000000000002</v>
      </c>
    </row>
    <row r="817" spans="1:2" x14ac:dyDescent="0.25">
      <c r="A817" s="124">
        <v>41127</v>
      </c>
      <c r="B817" s="94">
        <v>9.6199999999999992</v>
      </c>
    </row>
    <row r="818" spans="1:2" x14ac:dyDescent="0.25">
      <c r="A818" s="124">
        <v>41127</v>
      </c>
      <c r="B818" s="94">
        <v>2.08</v>
      </c>
    </row>
    <row r="819" spans="1:2" x14ac:dyDescent="0.25">
      <c r="A819" s="124">
        <v>41127</v>
      </c>
      <c r="B819" s="94">
        <v>2.13</v>
      </c>
    </row>
    <row r="820" spans="1:2" x14ac:dyDescent="0.25">
      <c r="A820" s="124">
        <v>41127</v>
      </c>
      <c r="B820" s="94">
        <v>2.08</v>
      </c>
    </row>
    <row r="821" spans="1:2" x14ac:dyDescent="0.25">
      <c r="A821" s="124">
        <v>41127</v>
      </c>
      <c r="B821" s="94">
        <v>2.0699999999999998</v>
      </c>
    </row>
    <row r="822" spans="1:2" x14ac:dyDescent="0.25">
      <c r="A822" s="124">
        <v>41127</v>
      </c>
      <c r="B822" s="94">
        <v>2.2400000000000002</v>
      </c>
    </row>
    <row r="823" spans="1:2" x14ac:dyDescent="0.25">
      <c r="A823" s="124">
        <v>41127</v>
      </c>
      <c r="B823" s="94">
        <v>1.72</v>
      </c>
    </row>
    <row r="824" spans="1:2" x14ac:dyDescent="0.25">
      <c r="A824" s="124">
        <v>41127</v>
      </c>
      <c r="B824" s="94">
        <v>2.09</v>
      </c>
    </row>
    <row r="825" spans="1:2" x14ac:dyDescent="0.25">
      <c r="A825" s="124">
        <v>41127</v>
      </c>
      <c r="B825" s="94">
        <v>1.97</v>
      </c>
    </row>
    <row r="826" spans="1:2" x14ac:dyDescent="0.25">
      <c r="A826" s="124">
        <v>41127</v>
      </c>
      <c r="B826" s="94">
        <v>1.73</v>
      </c>
    </row>
    <row r="827" spans="1:2" x14ac:dyDescent="0.25">
      <c r="A827" s="124">
        <v>41127</v>
      </c>
      <c r="B827" s="94">
        <v>1.77</v>
      </c>
    </row>
    <row r="828" spans="1:2" x14ac:dyDescent="0.25">
      <c r="A828" s="124">
        <v>41127</v>
      </c>
      <c r="B828" s="94">
        <v>2.0699999999999998</v>
      </c>
    </row>
    <row r="829" spans="1:2" x14ac:dyDescent="0.25">
      <c r="A829" s="124">
        <v>41127</v>
      </c>
      <c r="B829" s="94">
        <v>2.11</v>
      </c>
    </row>
    <row r="830" spans="1:2" x14ac:dyDescent="0.25">
      <c r="A830" s="124">
        <v>41127</v>
      </c>
      <c r="B830" s="94">
        <v>2.02</v>
      </c>
    </row>
    <row r="831" spans="1:2" x14ac:dyDescent="0.25">
      <c r="A831" s="124">
        <v>41127</v>
      </c>
      <c r="B831" s="94">
        <v>5.83</v>
      </c>
    </row>
    <row r="832" spans="1:2" x14ac:dyDescent="0.25">
      <c r="A832" s="124">
        <v>41127</v>
      </c>
      <c r="B832" s="94">
        <v>1.63</v>
      </c>
    </row>
    <row r="833" spans="1:2" x14ac:dyDescent="0.25">
      <c r="A833" s="124">
        <v>41127</v>
      </c>
      <c r="B833" s="94">
        <v>1.93</v>
      </c>
    </row>
    <row r="834" spans="1:2" x14ac:dyDescent="0.25">
      <c r="A834" s="124">
        <v>41127</v>
      </c>
      <c r="B834" s="94">
        <v>1.76</v>
      </c>
    </row>
    <row r="835" spans="1:2" x14ac:dyDescent="0.25">
      <c r="A835" s="124">
        <v>41127</v>
      </c>
      <c r="B835" s="94">
        <v>2.2000000000000002</v>
      </c>
    </row>
    <row r="836" spans="1:2" x14ac:dyDescent="0.25">
      <c r="A836" s="124">
        <v>41127</v>
      </c>
      <c r="B836" s="94">
        <v>2.0499999999999998</v>
      </c>
    </row>
    <row r="837" spans="1:2" x14ac:dyDescent="0.25">
      <c r="A837" s="124">
        <v>41127</v>
      </c>
      <c r="B837" s="94">
        <v>2.1800000000000002</v>
      </c>
    </row>
    <row r="838" spans="1:2" x14ac:dyDescent="0.25">
      <c r="A838" s="124">
        <v>41127</v>
      </c>
      <c r="B838" s="94">
        <v>2.5299999999999998</v>
      </c>
    </row>
    <row r="839" spans="1:2" x14ac:dyDescent="0.25">
      <c r="A839" s="124">
        <v>41127</v>
      </c>
      <c r="B839" s="94">
        <v>8.19</v>
      </c>
    </row>
    <row r="840" spans="1:2" x14ac:dyDescent="0.25">
      <c r="A840" s="124">
        <v>41127</v>
      </c>
      <c r="B840" s="94">
        <v>3.03</v>
      </c>
    </row>
    <row r="841" spans="1:2" x14ac:dyDescent="0.25">
      <c r="A841" s="124">
        <v>41127</v>
      </c>
      <c r="B841" s="94">
        <v>3.9</v>
      </c>
    </row>
    <row r="842" spans="1:2" x14ac:dyDescent="0.25">
      <c r="A842" s="124">
        <v>41127</v>
      </c>
      <c r="B842" s="94">
        <v>2.38</v>
      </c>
    </row>
    <row r="843" spans="1:2" x14ac:dyDescent="0.25">
      <c r="A843" s="124">
        <v>41127</v>
      </c>
      <c r="B843" s="94">
        <v>2.0299999999999998</v>
      </c>
    </row>
    <row r="844" spans="1:2" x14ac:dyDescent="0.25">
      <c r="A844" s="124">
        <v>41127</v>
      </c>
      <c r="B844" s="94">
        <v>2.66</v>
      </c>
    </row>
    <row r="845" spans="1:2" x14ac:dyDescent="0.25">
      <c r="A845" s="124">
        <v>41127</v>
      </c>
      <c r="B845" s="94">
        <v>1.96</v>
      </c>
    </row>
    <row r="846" spans="1:2" x14ac:dyDescent="0.25">
      <c r="A846" s="124">
        <v>41127</v>
      </c>
      <c r="B846" s="94">
        <v>2.16</v>
      </c>
    </row>
    <row r="847" spans="1:2" x14ac:dyDescent="0.25">
      <c r="A847" s="124">
        <v>41127</v>
      </c>
      <c r="B847" s="94">
        <v>2.58</v>
      </c>
    </row>
    <row r="848" spans="1:2" x14ac:dyDescent="0.25">
      <c r="A848" s="124">
        <v>41127</v>
      </c>
      <c r="B848" s="94">
        <v>2.15</v>
      </c>
    </row>
    <row r="849" spans="1:2" x14ac:dyDescent="0.25">
      <c r="A849" s="124">
        <v>41127</v>
      </c>
      <c r="B849" s="94">
        <v>2.1</v>
      </c>
    </row>
    <row r="850" spans="1:2" x14ac:dyDescent="0.25">
      <c r="A850" s="124">
        <v>41127</v>
      </c>
      <c r="B850" s="94">
        <v>2.14</v>
      </c>
    </row>
    <row r="851" spans="1:2" x14ac:dyDescent="0.25">
      <c r="A851" s="124">
        <v>41127</v>
      </c>
      <c r="B851" s="94">
        <v>1.91</v>
      </c>
    </row>
    <row r="852" spans="1:2" x14ac:dyDescent="0.25">
      <c r="A852" s="124">
        <v>41127</v>
      </c>
      <c r="B852" s="94">
        <v>2.65</v>
      </c>
    </row>
    <row r="853" spans="1:2" x14ac:dyDescent="0.25">
      <c r="A853" s="124">
        <v>41127</v>
      </c>
      <c r="B853" s="94">
        <v>5.19</v>
      </c>
    </row>
    <row r="854" spans="1:2" x14ac:dyDescent="0.25">
      <c r="A854" s="124">
        <v>41127</v>
      </c>
      <c r="B854" s="94">
        <v>2.13</v>
      </c>
    </row>
    <row r="855" spans="1:2" x14ac:dyDescent="0.25">
      <c r="A855" s="124">
        <v>41127</v>
      </c>
      <c r="B855" s="94">
        <v>2.19</v>
      </c>
    </row>
    <row r="856" spans="1:2" x14ac:dyDescent="0.25">
      <c r="A856" s="124">
        <v>41127</v>
      </c>
      <c r="B856" s="94">
        <v>2.16</v>
      </c>
    </row>
    <row r="857" spans="1:2" x14ac:dyDescent="0.25">
      <c r="A857" s="124">
        <v>41127</v>
      </c>
      <c r="B857" s="94">
        <v>5</v>
      </c>
    </row>
    <row r="858" spans="1:2" x14ac:dyDescent="0.25">
      <c r="A858" s="124">
        <v>41127</v>
      </c>
      <c r="B858" s="94">
        <v>2.0299999999999998</v>
      </c>
    </row>
    <row r="859" spans="1:2" x14ac:dyDescent="0.25">
      <c r="A859" s="124">
        <v>41127</v>
      </c>
      <c r="B859" s="94">
        <v>3.01</v>
      </c>
    </row>
    <row r="860" spans="1:2" x14ac:dyDescent="0.25">
      <c r="A860" s="124">
        <v>41127</v>
      </c>
      <c r="B860" s="94">
        <v>2.25</v>
      </c>
    </row>
    <row r="861" spans="1:2" x14ac:dyDescent="0.25">
      <c r="A861" s="124">
        <v>41127</v>
      </c>
      <c r="B861" s="94">
        <v>2.93</v>
      </c>
    </row>
    <row r="862" spans="1:2" x14ac:dyDescent="0.25">
      <c r="A862" s="124">
        <v>41127</v>
      </c>
      <c r="B862" s="94">
        <v>2.06</v>
      </c>
    </row>
    <row r="863" spans="1:2" x14ac:dyDescent="0.25">
      <c r="A863" s="124">
        <v>41127</v>
      </c>
      <c r="B863" s="94">
        <v>2.52</v>
      </c>
    </row>
    <row r="864" spans="1:2" x14ac:dyDescent="0.25">
      <c r="A864" s="124">
        <v>41127</v>
      </c>
      <c r="B864" s="94">
        <v>2.39</v>
      </c>
    </row>
    <row r="865" spans="1:2" x14ac:dyDescent="0.25">
      <c r="A865" s="124">
        <v>41128</v>
      </c>
      <c r="B865" s="94">
        <v>3.79</v>
      </c>
    </row>
    <row r="866" spans="1:2" x14ac:dyDescent="0.25">
      <c r="A866" s="124">
        <v>41128</v>
      </c>
      <c r="B866" s="94">
        <v>2.5099999999999998</v>
      </c>
    </row>
    <row r="867" spans="1:2" x14ac:dyDescent="0.25">
      <c r="A867" s="124">
        <v>41128</v>
      </c>
      <c r="B867" s="94">
        <v>1.81</v>
      </c>
    </row>
    <row r="868" spans="1:2" x14ac:dyDescent="0.25">
      <c r="A868" s="124">
        <v>41128</v>
      </c>
      <c r="B868" s="94">
        <v>2.69</v>
      </c>
    </row>
    <row r="869" spans="1:2" x14ac:dyDescent="0.25">
      <c r="A869" s="124">
        <v>41128</v>
      </c>
      <c r="B869" s="94">
        <v>9.85</v>
      </c>
    </row>
    <row r="870" spans="1:2" x14ac:dyDescent="0.25">
      <c r="A870" s="124">
        <v>41128</v>
      </c>
      <c r="B870" s="94">
        <v>2.39</v>
      </c>
    </row>
    <row r="871" spans="1:2" x14ac:dyDescent="0.25">
      <c r="A871" s="124">
        <v>41128</v>
      </c>
      <c r="B871" s="94">
        <v>3.61</v>
      </c>
    </row>
    <row r="872" spans="1:2" x14ac:dyDescent="0.25">
      <c r="A872" s="124">
        <v>41128</v>
      </c>
      <c r="B872" s="94">
        <v>4.29</v>
      </c>
    </row>
    <row r="873" spans="1:2" x14ac:dyDescent="0.25">
      <c r="A873" s="124">
        <v>41128</v>
      </c>
      <c r="B873" s="94">
        <v>2.9</v>
      </c>
    </row>
    <row r="874" spans="1:2" x14ac:dyDescent="0.25">
      <c r="A874" s="124">
        <v>41128</v>
      </c>
      <c r="B874" s="94">
        <v>1.99</v>
      </c>
    </row>
    <row r="875" spans="1:2" x14ac:dyDescent="0.25">
      <c r="A875" s="124">
        <v>41128</v>
      </c>
      <c r="B875" s="94">
        <v>2.13</v>
      </c>
    </row>
    <row r="876" spans="1:2" x14ac:dyDescent="0.25">
      <c r="A876" s="124">
        <v>41128</v>
      </c>
      <c r="B876" s="94">
        <v>2.87</v>
      </c>
    </row>
    <row r="877" spans="1:2" x14ac:dyDescent="0.25">
      <c r="A877" s="124">
        <v>41128</v>
      </c>
      <c r="B877" s="94">
        <v>1.79</v>
      </c>
    </row>
    <row r="878" spans="1:2" x14ac:dyDescent="0.25">
      <c r="A878" s="124">
        <v>41128</v>
      </c>
      <c r="B878" s="94">
        <v>2.66</v>
      </c>
    </row>
    <row r="879" spans="1:2" x14ac:dyDescent="0.25">
      <c r="A879" s="124">
        <v>41128</v>
      </c>
      <c r="B879" s="94">
        <v>6.67</v>
      </c>
    </row>
    <row r="880" spans="1:2" x14ac:dyDescent="0.25">
      <c r="A880" s="124">
        <v>41128</v>
      </c>
      <c r="B880" s="94">
        <v>2.15</v>
      </c>
    </row>
    <row r="881" spans="1:2" x14ac:dyDescent="0.25">
      <c r="A881" s="124">
        <v>41128</v>
      </c>
      <c r="B881" s="94">
        <v>1.88</v>
      </c>
    </row>
    <row r="882" spans="1:2" x14ac:dyDescent="0.25">
      <c r="A882" s="124">
        <v>41128</v>
      </c>
      <c r="B882" s="94">
        <v>2.08</v>
      </c>
    </row>
    <row r="883" spans="1:2" x14ac:dyDescent="0.25">
      <c r="A883" s="124">
        <v>41128</v>
      </c>
      <c r="B883" s="94">
        <v>1.71</v>
      </c>
    </row>
    <row r="884" spans="1:2" x14ac:dyDescent="0.25">
      <c r="A884" s="124">
        <v>41128</v>
      </c>
      <c r="B884" s="94">
        <v>2.14</v>
      </c>
    </row>
    <row r="885" spans="1:2" x14ac:dyDescent="0.25">
      <c r="A885" s="124">
        <v>41128</v>
      </c>
      <c r="B885" s="94">
        <v>2.25</v>
      </c>
    </row>
    <row r="886" spans="1:2" x14ac:dyDescent="0.25">
      <c r="A886" s="124">
        <v>41128</v>
      </c>
      <c r="B886" s="94">
        <v>1.81</v>
      </c>
    </row>
    <row r="887" spans="1:2" x14ac:dyDescent="0.25">
      <c r="A887" s="124">
        <v>41128</v>
      </c>
      <c r="B887" s="94">
        <v>2.21</v>
      </c>
    </row>
    <row r="888" spans="1:2" x14ac:dyDescent="0.25">
      <c r="A888" s="124">
        <v>41128</v>
      </c>
      <c r="B888" s="94">
        <v>2.0699999999999998</v>
      </c>
    </row>
    <row r="889" spans="1:2" x14ac:dyDescent="0.25">
      <c r="A889" s="124">
        <v>41128</v>
      </c>
      <c r="B889" s="94">
        <v>2.44</v>
      </c>
    </row>
    <row r="890" spans="1:2" x14ac:dyDescent="0.25">
      <c r="A890" s="124">
        <v>41128</v>
      </c>
      <c r="B890" s="94">
        <v>2.11</v>
      </c>
    </row>
    <row r="891" spans="1:2" x14ac:dyDescent="0.25">
      <c r="A891" s="124">
        <v>41128</v>
      </c>
      <c r="B891" s="94">
        <v>2.3199999999999998</v>
      </c>
    </row>
    <row r="892" spans="1:2" x14ac:dyDescent="0.25">
      <c r="A892" s="124">
        <v>41128</v>
      </c>
      <c r="B892" s="94">
        <v>9.33</v>
      </c>
    </row>
    <row r="893" spans="1:2" x14ac:dyDescent="0.25">
      <c r="A893" s="124">
        <v>41128</v>
      </c>
      <c r="B893" s="94">
        <v>2.2400000000000002</v>
      </c>
    </row>
    <row r="894" spans="1:2" x14ac:dyDescent="0.25">
      <c r="A894" s="124">
        <v>41128</v>
      </c>
      <c r="B894" s="94">
        <v>1.79</v>
      </c>
    </row>
    <row r="895" spans="1:2" x14ac:dyDescent="0.25">
      <c r="A895" s="124">
        <v>41128</v>
      </c>
      <c r="B895" s="94">
        <v>1.97</v>
      </c>
    </row>
    <row r="896" spans="1:2" x14ac:dyDescent="0.25">
      <c r="A896" s="124">
        <v>41128</v>
      </c>
      <c r="B896" s="94">
        <v>2.37</v>
      </c>
    </row>
    <row r="897" spans="1:2" x14ac:dyDescent="0.25">
      <c r="A897" s="124">
        <v>41128</v>
      </c>
      <c r="B897" s="94">
        <v>2.95</v>
      </c>
    </row>
    <row r="898" spans="1:2" x14ac:dyDescent="0.25">
      <c r="A898" s="124">
        <v>41128</v>
      </c>
      <c r="B898" s="94">
        <v>1.85</v>
      </c>
    </row>
    <row r="899" spans="1:2" x14ac:dyDescent="0.25">
      <c r="A899" s="124">
        <v>41128</v>
      </c>
      <c r="B899" s="94">
        <v>2.06</v>
      </c>
    </row>
    <row r="900" spans="1:2" x14ac:dyDescent="0.25">
      <c r="A900" s="124">
        <v>41128</v>
      </c>
      <c r="B900" s="94">
        <v>1.63</v>
      </c>
    </row>
    <row r="901" spans="1:2" x14ac:dyDescent="0.25">
      <c r="A901" s="124">
        <v>41128</v>
      </c>
      <c r="B901" s="94">
        <v>2.72</v>
      </c>
    </row>
    <row r="902" spans="1:2" x14ac:dyDescent="0.25">
      <c r="A902" s="124">
        <v>41128</v>
      </c>
      <c r="B902" s="94">
        <v>1.86</v>
      </c>
    </row>
    <row r="903" spans="1:2" x14ac:dyDescent="0.25">
      <c r="A903" s="124">
        <v>41128</v>
      </c>
      <c r="B903" s="94">
        <v>9.82</v>
      </c>
    </row>
    <row r="904" spans="1:2" x14ac:dyDescent="0.25">
      <c r="A904" s="124">
        <v>41128</v>
      </c>
      <c r="B904" s="94">
        <v>1.94</v>
      </c>
    </row>
    <row r="905" spans="1:2" x14ac:dyDescent="0.25">
      <c r="A905" s="124">
        <v>41128</v>
      </c>
      <c r="B905" s="94">
        <v>2.13</v>
      </c>
    </row>
    <row r="906" spans="1:2" x14ac:dyDescent="0.25">
      <c r="A906" s="124">
        <v>41128</v>
      </c>
      <c r="B906" s="94">
        <v>4.0199999999999996</v>
      </c>
    </row>
    <row r="907" spans="1:2" x14ac:dyDescent="0.25">
      <c r="A907" s="124">
        <v>41128</v>
      </c>
      <c r="B907" s="94">
        <v>1.85</v>
      </c>
    </row>
    <row r="908" spans="1:2" x14ac:dyDescent="0.25">
      <c r="A908" s="124">
        <v>41128</v>
      </c>
      <c r="B908" s="94">
        <v>2</v>
      </c>
    </row>
    <row r="909" spans="1:2" x14ac:dyDescent="0.25">
      <c r="A909" s="124">
        <v>41128</v>
      </c>
      <c r="B909" s="94">
        <v>2.02</v>
      </c>
    </row>
    <row r="910" spans="1:2" x14ac:dyDescent="0.25">
      <c r="A910" s="124">
        <v>41128</v>
      </c>
      <c r="B910" s="94">
        <v>2.08</v>
      </c>
    </row>
    <row r="911" spans="1:2" x14ac:dyDescent="0.25">
      <c r="A911" s="124">
        <v>41128</v>
      </c>
      <c r="B911" s="94">
        <v>2.54</v>
      </c>
    </row>
    <row r="912" spans="1:2" x14ac:dyDescent="0.25">
      <c r="A912" s="124">
        <v>41128</v>
      </c>
      <c r="B912" s="94">
        <v>2.08</v>
      </c>
    </row>
    <row r="913" spans="1:2" x14ac:dyDescent="0.25">
      <c r="A913" s="124">
        <v>41128</v>
      </c>
      <c r="B913" s="94">
        <v>2.91</v>
      </c>
    </row>
    <row r="914" spans="1:2" x14ac:dyDescent="0.25">
      <c r="A914" s="124">
        <v>41128</v>
      </c>
      <c r="B914" s="94">
        <v>5.29</v>
      </c>
    </row>
    <row r="915" spans="1:2" x14ac:dyDescent="0.25">
      <c r="A915" s="124">
        <v>41128</v>
      </c>
      <c r="B915" s="94">
        <v>2.04</v>
      </c>
    </row>
    <row r="916" spans="1:2" x14ac:dyDescent="0.25">
      <c r="A916" s="124">
        <v>41128</v>
      </c>
      <c r="B916" s="94">
        <v>2.11</v>
      </c>
    </row>
    <row r="917" spans="1:2" x14ac:dyDescent="0.25">
      <c r="A917" s="124">
        <v>41128</v>
      </c>
      <c r="B917" s="94">
        <v>4.43</v>
      </c>
    </row>
    <row r="918" spans="1:2" x14ac:dyDescent="0.25">
      <c r="A918" s="124">
        <v>41128</v>
      </c>
      <c r="B918" s="94">
        <v>2.16</v>
      </c>
    </row>
    <row r="919" spans="1:2" x14ac:dyDescent="0.25">
      <c r="A919" s="124">
        <v>41128</v>
      </c>
      <c r="B919" s="94">
        <v>2.0699999999999998</v>
      </c>
    </row>
    <row r="920" spans="1:2" x14ac:dyDescent="0.25">
      <c r="A920" s="124">
        <v>41128</v>
      </c>
      <c r="B920" s="94">
        <v>2.12</v>
      </c>
    </row>
    <row r="921" spans="1:2" x14ac:dyDescent="0.25">
      <c r="A921" s="124">
        <v>41128</v>
      </c>
      <c r="B921" s="94">
        <v>2.21</v>
      </c>
    </row>
    <row r="922" spans="1:2" x14ac:dyDescent="0.25">
      <c r="A922" s="124">
        <v>41128</v>
      </c>
      <c r="B922" s="94">
        <v>2.86</v>
      </c>
    </row>
    <row r="923" spans="1:2" x14ac:dyDescent="0.25">
      <c r="A923" s="124">
        <v>41128</v>
      </c>
      <c r="B923" s="94">
        <v>1.85</v>
      </c>
    </row>
    <row r="924" spans="1:2" x14ac:dyDescent="0.25">
      <c r="A924" s="124">
        <v>41128</v>
      </c>
      <c r="B924" s="94">
        <v>3.41</v>
      </c>
    </row>
    <row r="925" spans="1:2" x14ac:dyDescent="0.25">
      <c r="A925" s="124">
        <v>41128</v>
      </c>
      <c r="B925" s="94">
        <v>1.99</v>
      </c>
    </row>
    <row r="926" spans="1:2" x14ac:dyDescent="0.25">
      <c r="A926" s="124">
        <v>41128</v>
      </c>
      <c r="B926" s="94">
        <v>1.84</v>
      </c>
    </row>
    <row r="927" spans="1:2" x14ac:dyDescent="0.25">
      <c r="A927" s="124">
        <v>41128</v>
      </c>
      <c r="B927" s="94">
        <v>2.12</v>
      </c>
    </row>
    <row r="928" spans="1:2" x14ac:dyDescent="0.25">
      <c r="A928" s="124">
        <v>41128</v>
      </c>
      <c r="B928" s="94">
        <v>3.51</v>
      </c>
    </row>
    <row r="929" spans="1:2" x14ac:dyDescent="0.25">
      <c r="A929" s="124">
        <v>41128</v>
      </c>
      <c r="B929" s="94">
        <v>1.79</v>
      </c>
    </row>
    <row r="930" spans="1:2" x14ac:dyDescent="0.25">
      <c r="A930" s="124">
        <v>41129</v>
      </c>
      <c r="B930" s="94">
        <v>2.0299999999999998</v>
      </c>
    </row>
    <row r="931" spans="1:2" x14ac:dyDescent="0.25">
      <c r="A931" s="124">
        <v>41129</v>
      </c>
      <c r="B931" s="94">
        <v>3.54</v>
      </c>
    </row>
    <row r="932" spans="1:2" x14ac:dyDescent="0.25">
      <c r="A932" s="124">
        <v>41129</v>
      </c>
      <c r="B932" s="94">
        <v>3.32</v>
      </c>
    </row>
    <row r="933" spans="1:2" x14ac:dyDescent="0.25">
      <c r="A933" s="124">
        <v>41129</v>
      </c>
      <c r="B933" s="94">
        <v>2.08</v>
      </c>
    </row>
    <row r="934" spans="1:2" x14ac:dyDescent="0.25">
      <c r="A934" s="124">
        <v>41129</v>
      </c>
      <c r="B934" s="94">
        <v>2.8</v>
      </c>
    </row>
    <row r="935" spans="1:2" x14ac:dyDescent="0.25">
      <c r="A935" s="124">
        <v>41129</v>
      </c>
      <c r="B935" s="94">
        <v>5.77</v>
      </c>
    </row>
    <row r="936" spans="1:2" x14ac:dyDescent="0.25">
      <c r="A936" s="124">
        <v>41129</v>
      </c>
      <c r="B936" s="94">
        <v>1.82</v>
      </c>
    </row>
    <row r="937" spans="1:2" x14ac:dyDescent="0.25">
      <c r="A937" s="124">
        <v>41129</v>
      </c>
      <c r="B937" s="94">
        <v>2.42</v>
      </c>
    </row>
    <row r="938" spans="1:2" x14ac:dyDescent="0.25">
      <c r="A938" s="124">
        <v>41129</v>
      </c>
      <c r="B938" s="94">
        <v>2.5499999999999998</v>
      </c>
    </row>
    <row r="939" spans="1:2" x14ac:dyDescent="0.25">
      <c r="A939" s="124">
        <v>41129</v>
      </c>
      <c r="B939" s="94">
        <v>3.02</v>
      </c>
    </row>
    <row r="940" spans="1:2" x14ac:dyDescent="0.25">
      <c r="A940" s="124">
        <v>41129</v>
      </c>
      <c r="B940" s="94">
        <v>3.51</v>
      </c>
    </row>
    <row r="941" spans="1:2" x14ac:dyDescent="0.25">
      <c r="A941" s="124">
        <v>41129</v>
      </c>
      <c r="B941" s="94">
        <v>2.38</v>
      </c>
    </row>
    <row r="942" spans="1:2" x14ac:dyDescent="0.25">
      <c r="A942" s="124">
        <v>41129</v>
      </c>
      <c r="B942" s="94">
        <v>2.0299999999999998</v>
      </c>
    </row>
    <row r="943" spans="1:2" x14ac:dyDescent="0.25">
      <c r="A943" s="124">
        <v>41129</v>
      </c>
      <c r="B943" s="94">
        <v>2.56</v>
      </c>
    </row>
    <row r="944" spans="1:2" x14ac:dyDescent="0.25">
      <c r="A944" s="124">
        <v>41129</v>
      </c>
      <c r="B944" s="94">
        <v>6.55</v>
      </c>
    </row>
    <row r="945" spans="1:2" x14ac:dyDescent="0.25">
      <c r="A945" s="124">
        <v>41129</v>
      </c>
      <c r="B945" s="94">
        <v>2.17</v>
      </c>
    </row>
    <row r="946" spans="1:2" x14ac:dyDescent="0.25">
      <c r="A946" s="124">
        <v>41129</v>
      </c>
      <c r="B946" s="94">
        <v>1.91</v>
      </c>
    </row>
    <row r="947" spans="1:2" x14ac:dyDescent="0.25">
      <c r="A947" s="124">
        <v>41129</v>
      </c>
      <c r="B947" s="94">
        <v>2.56</v>
      </c>
    </row>
    <row r="948" spans="1:2" x14ac:dyDescent="0.25">
      <c r="A948" s="124">
        <v>41129</v>
      </c>
      <c r="B948" s="94">
        <v>2.33</v>
      </c>
    </row>
    <row r="949" spans="1:2" x14ac:dyDescent="0.25">
      <c r="A949" s="124">
        <v>41129</v>
      </c>
      <c r="B949" s="94">
        <v>2.76</v>
      </c>
    </row>
    <row r="950" spans="1:2" x14ac:dyDescent="0.25">
      <c r="A950" s="124">
        <v>41129</v>
      </c>
      <c r="B950" s="94">
        <v>2.77</v>
      </c>
    </row>
    <row r="951" spans="1:2" x14ac:dyDescent="0.25">
      <c r="A951" s="124">
        <v>41129</v>
      </c>
      <c r="B951" s="94">
        <v>3.82</v>
      </c>
    </row>
    <row r="952" spans="1:2" x14ac:dyDescent="0.25">
      <c r="A952" s="124">
        <v>41129</v>
      </c>
      <c r="B952" s="94">
        <v>4.83</v>
      </c>
    </row>
    <row r="953" spans="1:2" x14ac:dyDescent="0.25">
      <c r="A953" s="124">
        <v>41129</v>
      </c>
      <c r="B953" s="94">
        <v>4.9800000000000004</v>
      </c>
    </row>
    <row r="954" spans="1:2" x14ac:dyDescent="0.25">
      <c r="A954" s="124">
        <v>41129</v>
      </c>
      <c r="B954" s="94">
        <v>1.97</v>
      </c>
    </row>
    <row r="955" spans="1:2" x14ac:dyDescent="0.25">
      <c r="A955" s="124">
        <v>41129</v>
      </c>
      <c r="B955" s="94">
        <v>2.2000000000000002</v>
      </c>
    </row>
    <row r="956" spans="1:2" x14ac:dyDescent="0.25">
      <c r="A956" s="124">
        <v>41129</v>
      </c>
      <c r="B956" s="94">
        <v>2.1</v>
      </c>
    </row>
    <row r="957" spans="1:2" x14ac:dyDescent="0.25">
      <c r="A957" s="124">
        <v>41129</v>
      </c>
      <c r="B957" s="94">
        <v>2.54</v>
      </c>
    </row>
    <row r="958" spans="1:2" x14ac:dyDescent="0.25">
      <c r="A958" s="124">
        <v>41129</v>
      </c>
      <c r="B958" s="94">
        <v>2</v>
      </c>
    </row>
    <row r="959" spans="1:2" x14ac:dyDescent="0.25">
      <c r="A959" s="124">
        <v>41129</v>
      </c>
      <c r="B959" s="94">
        <v>2.09</v>
      </c>
    </row>
    <row r="960" spans="1:2" x14ac:dyDescent="0.25">
      <c r="A960" s="124">
        <v>41129</v>
      </c>
      <c r="B960" s="94">
        <v>7.56</v>
      </c>
    </row>
    <row r="961" spans="1:2" x14ac:dyDescent="0.25">
      <c r="A961" s="124">
        <v>41129</v>
      </c>
      <c r="B961" s="94">
        <v>6.91</v>
      </c>
    </row>
    <row r="962" spans="1:2" x14ac:dyDescent="0.25">
      <c r="A962" s="124">
        <v>41129</v>
      </c>
      <c r="B962" s="94">
        <v>1.94</v>
      </c>
    </row>
    <row r="963" spans="1:2" x14ac:dyDescent="0.25">
      <c r="A963" s="124">
        <v>41129</v>
      </c>
      <c r="B963" s="94">
        <v>1.97</v>
      </c>
    </row>
    <row r="964" spans="1:2" x14ac:dyDescent="0.25">
      <c r="A964" s="124">
        <v>41129</v>
      </c>
      <c r="B964" s="94">
        <v>2.35</v>
      </c>
    </row>
    <row r="965" spans="1:2" x14ac:dyDescent="0.25">
      <c r="A965" s="124">
        <v>41129</v>
      </c>
      <c r="B965" s="94">
        <v>2.16</v>
      </c>
    </row>
    <row r="966" spans="1:2" x14ac:dyDescent="0.25">
      <c r="A966" s="124">
        <v>41129</v>
      </c>
      <c r="B966" s="94">
        <v>2.11</v>
      </c>
    </row>
    <row r="967" spans="1:2" x14ac:dyDescent="0.25">
      <c r="A967" s="124">
        <v>41129</v>
      </c>
      <c r="B967" s="94">
        <v>1.61</v>
      </c>
    </row>
    <row r="968" spans="1:2" x14ac:dyDescent="0.25">
      <c r="A968" s="124">
        <v>41129</v>
      </c>
      <c r="B968" s="94">
        <v>1.96</v>
      </c>
    </row>
    <row r="969" spans="1:2" x14ac:dyDescent="0.25">
      <c r="A969" s="124">
        <v>41129</v>
      </c>
      <c r="B969" s="94">
        <v>2.2400000000000002</v>
      </c>
    </row>
    <row r="970" spans="1:2" x14ac:dyDescent="0.25">
      <c r="A970" s="124">
        <v>41129</v>
      </c>
      <c r="B970" s="94">
        <v>6.69</v>
      </c>
    </row>
    <row r="971" spans="1:2" x14ac:dyDescent="0.25">
      <c r="A971" s="124">
        <v>41129</v>
      </c>
      <c r="B971" s="94">
        <v>1.83</v>
      </c>
    </row>
    <row r="972" spans="1:2" x14ac:dyDescent="0.25">
      <c r="A972" s="124">
        <v>41129</v>
      </c>
      <c r="B972" s="94">
        <v>2.7</v>
      </c>
    </row>
    <row r="973" spans="1:2" x14ac:dyDescent="0.25">
      <c r="A973" s="124">
        <v>41129</v>
      </c>
      <c r="B973" s="94">
        <v>1.99</v>
      </c>
    </row>
    <row r="974" spans="1:2" x14ac:dyDescent="0.25">
      <c r="A974" s="124">
        <v>41129</v>
      </c>
      <c r="B974" s="94">
        <v>1.86</v>
      </c>
    </row>
    <row r="975" spans="1:2" x14ac:dyDescent="0.25">
      <c r="A975" s="124">
        <v>41129</v>
      </c>
      <c r="B975" s="94">
        <v>2.11</v>
      </c>
    </row>
    <row r="976" spans="1:2" x14ac:dyDescent="0.25">
      <c r="A976" s="124">
        <v>41129</v>
      </c>
      <c r="B976" s="94">
        <v>1.96</v>
      </c>
    </row>
    <row r="977" spans="1:2" x14ac:dyDescent="0.25">
      <c r="A977" s="124">
        <v>41129</v>
      </c>
      <c r="B977" s="94">
        <v>2.17</v>
      </c>
    </row>
    <row r="978" spans="1:2" x14ac:dyDescent="0.25">
      <c r="A978" s="124">
        <v>41129</v>
      </c>
      <c r="B978" s="94">
        <v>2.4700000000000002</v>
      </c>
    </row>
    <row r="979" spans="1:2" x14ac:dyDescent="0.25">
      <c r="A979" s="124">
        <v>41129</v>
      </c>
      <c r="B979" s="94">
        <v>2.0699999999999998</v>
      </c>
    </row>
    <row r="980" spans="1:2" x14ac:dyDescent="0.25">
      <c r="A980" s="124">
        <v>41129</v>
      </c>
      <c r="B980" s="94">
        <v>2.1800000000000002</v>
      </c>
    </row>
    <row r="981" spans="1:2" x14ac:dyDescent="0.25">
      <c r="A981" s="124">
        <v>41129</v>
      </c>
      <c r="B981" s="94">
        <v>1.81</v>
      </c>
    </row>
    <row r="982" spans="1:2" x14ac:dyDescent="0.25">
      <c r="A982" s="124">
        <v>41129</v>
      </c>
      <c r="B982" s="94">
        <v>2.2599999999999998</v>
      </c>
    </row>
    <row r="983" spans="1:2" x14ac:dyDescent="0.25">
      <c r="A983" s="124">
        <v>41129</v>
      </c>
      <c r="B983" s="94">
        <v>1.89</v>
      </c>
    </row>
    <row r="984" spans="1:2" x14ac:dyDescent="0.25">
      <c r="A984" s="124">
        <v>41129</v>
      </c>
      <c r="B984" s="94">
        <v>2.09</v>
      </c>
    </row>
    <row r="985" spans="1:2" x14ac:dyDescent="0.25">
      <c r="A985" s="124">
        <v>41129</v>
      </c>
      <c r="B985" s="94">
        <v>2.11</v>
      </c>
    </row>
    <row r="986" spans="1:2" x14ac:dyDescent="0.25">
      <c r="A986" s="124">
        <v>41129</v>
      </c>
      <c r="B986" s="94">
        <v>4.3</v>
      </c>
    </row>
    <row r="987" spans="1:2" x14ac:dyDescent="0.25">
      <c r="A987" s="124">
        <v>41129</v>
      </c>
      <c r="B987" s="94">
        <v>13.65</v>
      </c>
    </row>
    <row r="988" spans="1:2" x14ac:dyDescent="0.25">
      <c r="A988" s="124">
        <v>41129</v>
      </c>
      <c r="B988" s="94">
        <v>2.33</v>
      </c>
    </row>
    <row r="989" spans="1:2" x14ac:dyDescent="0.25">
      <c r="A989" s="124">
        <v>41129</v>
      </c>
      <c r="B989" s="94">
        <v>1.8</v>
      </c>
    </row>
    <row r="990" spans="1:2" x14ac:dyDescent="0.25">
      <c r="A990" s="124">
        <v>41129</v>
      </c>
      <c r="B990" s="94">
        <v>2.91</v>
      </c>
    </row>
    <row r="991" spans="1:2" x14ac:dyDescent="0.25">
      <c r="A991" s="124">
        <v>41129</v>
      </c>
      <c r="B991" s="94">
        <v>2.08</v>
      </c>
    </row>
    <row r="992" spans="1:2" x14ac:dyDescent="0.25">
      <c r="A992" s="124">
        <v>41129</v>
      </c>
      <c r="B992" s="94">
        <v>2.64</v>
      </c>
    </row>
    <row r="993" spans="1:2" x14ac:dyDescent="0.25">
      <c r="A993" s="124">
        <v>41129</v>
      </c>
      <c r="B993" s="94">
        <v>3.89</v>
      </c>
    </row>
    <row r="994" spans="1:2" x14ac:dyDescent="0.25">
      <c r="A994" s="124">
        <v>41129</v>
      </c>
      <c r="B994" s="94">
        <v>2.13</v>
      </c>
    </row>
    <row r="995" spans="1:2" x14ac:dyDescent="0.25">
      <c r="A995" s="124">
        <v>41129</v>
      </c>
      <c r="B995" s="94">
        <v>1.97</v>
      </c>
    </row>
    <row r="996" spans="1:2" x14ac:dyDescent="0.25">
      <c r="A996" s="124">
        <v>41129</v>
      </c>
      <c r="B996" s="94">
        <v>2</v>
      </c>
    </row>
    <row r="997" spans="1:2" x14ac:dyDescent="0.25">
      <c r="A997" s="124">
        <v>41130</v>
      </c>
      <c r="B997" s="94">
        <v>2.33</v>
      </c>
    </row>
    <row r="998" spans="1:2" x14ac:dyDescent="0.25">
      <c r="A998" s="124">
        <v>41130</v>
      </c>
      <c r="B998" s="94">
        <v>2.37</v>
      </c>
    </row>
    <row r="999" spans="1:2" x14ac:dyDescent="0.25">
      <c r="A999" s="124">
        <v>41130</v>
      </c>
      <c r="B999" s="94">
        <v>1.99</v>
      </c>
    </row>
    <row r="1000" spans="1:2" x14ac:dyDescent="0.25">
      <c r="A1000" s="124">
        <v>41130</v>
      </c>
      <c r="B1000" s="94">
        <v>2.35</v>
      </c>
    </row>
    <row r="1001" spans="1:2" x14ac:dyDescent="0.25">
      <c r="A1001" s="124">
        <v>41130</v>
      </c>
      <c r="B1001" s="94">
        <v>2.2400000000000002</v>
      </c>
    </row>
    <row r="1002" spans="1:2" x14ac:dyDescent="0.25">
      <c r="A1002" s="124">
        <v>41130</v>
      </c>
      <c r="B1002" s="94">
        <v>2.1</v>
      </c>
    </row>
    <row r="1003" spans="1:2" x14ac:dyDescent="0.25">
      <c r="A1003" s="124">
        <v>41130</v>
      </c>
      <c r="B1003" s="94">
        <v>2.0699999999999998</v>
      </c>
    </row>
    <row r="1004" spans="1:2" x14ac:dyDescent="0.25">
      <c r="A1004" s="124">
        <v>41130</v>
      </c>
      <c r="B1004" s="94">
        <v>3.73</v>
      </c>
    </row>
    <row r="1005" spans="1:2" x14ac:dyDescent="0.25">
      <c r="A1005" s="124">
        <v>41130</v>
      </c>
      <c r="B1005" s="94">
        <v>2.69</v>
      </c>
    </row>
    <row r="1006" spans="1:2" x14ac:dyDescent="0.25">
      <c r="A1006" s="124">
        <v>41130</v>
      </c>
      <c r="B1006" s="94">
        <v>2.0499999999999998</v>
      </c>
    </row>
    <row r="1007" spans="1:2" x14ac:dyDescent="0.25">
      <c r="A1007" s="124">
        <v>41130</v>
      </c>
      <c r="B1007" s="94">
        <v>2.11</v>
      </c>
    </row>
    <row r="1008" spans="1:2" x14ac:dyDescent="0.25">
      <c r="A1008" s="124">
        <v>41130</v>
      </c>
      <c r="B1008" s="94">
        <v>5.34</v>
      </c>
    </row>
    <row r="1009" spans="1:2" x14ac:dyDescent="0.25">
      <c r="A1009" s="124">
        <v>41130</v>
      </c>
      <c r="B1009" s="94">
        <v>1.98</v>
      </c>
    </row>
    <row r="1010" spans="1:2" x14ac:dyDescent="0.25">
      <c r="A1010" s="124">
        <v>41130</v>
      </c>
      <c r="B1010" s="94">
        <v>2.0499999999999998</v>
      </c>
    </row>
    <row r="1011" spans="1:2" x14ac:dyDescent="0.25">
      <c r="A1011" s="124">
        <v>41130</v>
      </c>
      <c r="B1011" s="94">
        <v>2.14</v>
      </c>
    </row>
    <row r="1012" spans="1:2" x14ac:dyDescent="0.25">
      <c r="A1012" s="124">
        <v>41130</v>
      </c>
      <c r="B1012" s="94">
        <v>2.6</v>
      </c>
    </row>
    <row r="1013" spans="1:2" x14ac:dyDescent="0.25">
      <c r="A1013" s="124">
        <v>41130</v>
      </c>
      <c r="B1013" s="94">
        <v>3.13</v>
      </c>
    </row>
    <row r="1014" spans="1:2" x14ac:dyDescent="0.25">
      <c r="A1014" s="124">
        <v>41130</v>
      </c>
      <c r="B1014" s="94">
        <v>2.06</v>
      </c>
    </row>
    <row r="1015" spans="1:2" x14ac:dyDescent="0.25">
      <c r="A1015" s="124">
        <v>41130</v>
      </c>
      <c r="B1015" s="94">
        <v>2.2000000000000002</v>
      </c>
    </row>
    <row r="1016" spans="1:2" x14ac:dyDescent="0.25">
      <c r="A1016" s="124">
        <v>41130</v>
      </c>
      <c r="B1016" s="94">
        <v>2.5299999999999998</v>
      </c>
    </row>
    <row r="1017" spans="1:2" x14ac:dyDescent="0.25">
      <c r="A1017" s="124">
        <v>41130</v>
      </c>
      <c r="B1017" s="94">
        <v>2.17</v>
      </c>
    </row>
    <row r="1018" spans="1:2" x14ac:dyDescent="0.25">
      <c r="A1018" s="124">
        <v>41130</v>
      </c>
      <c r="B1018" s="94">
        <v>2.04</v>
      </c>
    </row>
    <row r="1019" spans="1:2" x14ac:dyDescent="0.25">
      <c r="A1019" s="124">
        <v>41130</v>
      </c>
      <c r="B1019" s="94">
        <v>2.1800000000000002</v>
      </c>
    </row>
    <row r="1020" spans="1:2" x14ac:dyDescent="0.25">
      <c r="A1020" s="124">
        <v>41130</v>
      </c>
      <c r="B1020" s="94">
        <v>2.1800000000000002</v>
      </c>
    </row>
    <row r="1021" spans="1:2" x14ac:dyDescent="0.25">
      <c r="A1021" s="124">
        <v>41130</v>
      </c>
      <c r="B1021" s="94">
        <v>2.14</v>
      </c>
    </row>
    <row r="1022" spans="1:2" x14ac:dyDescent="0.25">
      <c r="A1022" s="124">
        <v>41130</v>
      </c>
      <c r="B1022" s="94">
        <v>1.96</v>
      </c>
    </row>
    <row r="1023" spans="1:2" x14ac:dyDescent="0.25">
      <c r="A1023" s="124">
        <v>41130</v>
      </c>
      <c r="B1023" s="94">
        <v>1.88</v>
      </c>
    </row>
    <row r="1024" spans="1:2" x14ac:dyDescent="0.25">
      <c r="A1024" s="124">
        <v>41130</v>
      </c>
      <c r="B1024" s="94">
        <v>2.16</v>
      </c>
    </row>
    <row r="1025" spans="1:2" x14ac:dyDescent="0.25">
      <c r="A1025" s="124">
        <v>41130</v>
      </c>
      <c r="B1025" s="94">
        <v>2.13</v>
      </c>
    </row>
    <row r="1026" spans="1:2" x14ac:dyDescent="0.25">
      <c r="A1026" s="124">
        <v>41130</v>
      </c>
      <c r="B1026" s="94">
        <v>5.77</v>
      </c>
    </row>
    <row r="1027" spans="1:2" x14ac:dyDescent="0.25">
      <c r="A1027" s="124">
        <v>41130</v>
      </c>
      <c r="B1027" s="94">
        <v>3.68</v>
      </c>
    </row>
    <row r="1028" spans="1:2" x14ac:dyDescent="0.25">
      <c r="A1028" s="124">
        <v>41130</v>
      </c>
      <c r="B1028" s="94">
        <v>2.14</v>
      </c>
    </row>
    <row r="1029" spans="1:2" x14ac:dyDescent="0.25">
      <c r="A1029" s="124">
        <v>41130</v>
      </c>
      <c r="B1029" s="94">
        <v>1.98</v>
      </c>
    </row>
    <row r="1030" spans="1:2" x14ac:dyDescent="0.25">
      <c r="A1030" s="124">
        <v>41130</v>
      </c>
      <c r="B1030" s="94">
        <v>2.42</v>
      </c>
    </row>
    <row r="1031" spans="1:2" x14ac:dyDescent="0.25">
      <c r="A1031" s="124">
        <v>41130</v>
      </c>
      <c r="B1031" s="94">
        <v>7.27</v>
      </c>
    </row>
    <row r="1032" spans="1:2" x14ac:dyDescent="0.25">
      <c r="A1032" s="124">
        <v>41130</v>
      </c>
      <c r="B1032" s="94">
        <v>2.79</v>
      </c>
    </row>
    <row r="1033" spans="1:2" x14ac:dyDescent="0.25">
      <c r="A1033" s="124">
        <v>41130</v>
      </c>
      <c r="B1033" s="94">
        <v>6.24</v>
      </c>
    </row>
    <row r="1034" spans="1:2" x14ac:dyDescent="0.25">
      <c r="A1034" s="124">
        <v>41130</v>
      </c>
      <c r="B1034" s="94">
        <v>3.65</v>
      </c>
    </row>
    <row r="1035" spans="1:2" x14ac:dyDescent="0.25">
      <c r="A1035" s="124">
        <v>41130</v>
      </c>
      <c r="B1035" s="94">
        <v>2.37</v>
      </c>
    </row>
    <row r="1036" spans="1:2" x14ac:dyDescent="0.25">
      <c r="A1036" s="124">
        <v>41130</v>
      </c>
      <c r="B1036" s="94">
        <v>1.82</v>
      </c>
    </row>
    <row r="1037" spans="1:2" x14ac:dyDescent="0.25">
      <c r="A1037" s="124">
        <v>41130</v>
      </c>
      <c r="B1037" s="94">
        <v>1.79</v>
      </c>
    </row>
    <row r="1038" spans="1:2" x14ac:dyDescent="0.25">
      <c r="A1038" s="124">
        <v>41130</v>
      </c>
      <c r="B1038" s="94">
        <v>11.56</v>
      </c>
    </row>
    <row r="1039" spans="1:2" x14ac:dyDescent="0.25">
      <c r="A1039" s="124">
        <v>41130</v>
      </c>
      <c r="B1039" s="94">
        <v>2.06</v>
      </c>
    </row>
    <row r="1040" spans="1:2" x14ac:dyDescent="0.25">
      <c r="A1040" s="124">
        <v>41130</v>
      </c>
      <c r="B1040" s="94">
        <v>3.58</v>
      </c>
    </row>
    <row r="1041" spans="1:2" x14ac:dyDescent="0.25">
      <c r="A1041" s="124">
        <v>41130</v>
      </c>
      <c r="B1041" s="94">
        <v>2.4300000000000002</v>
      </c>
    </row>
    <row r="1042" spans="1:2" x14ac:dyDescent="0.25">
      <c r="A1042" s="124">
        <v>41130</v>
      </c>
      <c r="B1042" s="94">
        <v>2.5499999999999998</v>
      </c>
    </row>
    <row r="1043" spans="1:2" x14ac:dyDescent="0.25">
      <c r="A1043" s="124">
        <v>41130</v>
      </c>
      <c r="B1043" s="94">
        <v>2.25</v>
      </c>
    </row>
    <row r="1044" spans="1:2" x14ac:dyDescent="0.25">
      <c r="A1044" s="124">
        <v>41130</v>
      </c>
      <c r="B1044" s="94">
        <v>8.82</v>
      </c>
    </row>
    <row r="1045" spans="1:2" x14ac:dyDescent="0.25">
      <c r="A1045" s="124">
        <v>41130</v>
      </c>
      <c r="B1045" s="94">
        <v>2.44</v>
      </c>
    </row>
    <row r="1046" spans="1:2" x14ac:dyDescent="0.25">
      <c r="A1046" s="124">
        <v>41130</v>
      </c>
      <c r="B1046" s="94">
        <v>7.07</v>
      </c>
    </row>
    <row r="1047" spans="1:2" x14ac:dyDescent="0.25">
      <c r="A1047" s="124">
        <v>41130</v>
      </c>
      <c r="B1047" s="94">
        <v>2.58</v>
      </c>
    </row>
    <row r="1048" spans="1:2" x14ac:dyDescent="0.25">
      <c r="A1048" s="124">
        <v>41130</v>
      </c>
      <c r="B1048" s="94">
        <v>13.58</v>
      </c>
    </row>
    <row r="1049" spans="1:2" x14ac:dyDescent="0.25">
      <c r="A1049" s="124">
        <v>41130</v>
      </c>
      <c r="B1049" s="94">
        <v>1.86</v>
      </c>
    </row>
    <row r="1050" spans="1:2" x14ac:dyDescent="0.25">
      <c r="A1050" s="124">
        <v>41130</v>
      </c>
      <c r="B1050" s="94">
        <v>4.22</v>
      </c>
    </row>
    <row r="1051" spans="1:2" x14ac:dyDescent="0.25">
      <c r="A1051" s="124">
        <v>41130</v>
      </c>
      <c r="B1051" s="94">
        <v>1.95</v>
      </c>
    </row>
    <row r="1052" spans="1:2" x14ac:dyDescent="0.25">
      <c r="A1052" s="124">
        <v>41130</v>
      </c>
      <c r="B1052" s="94">
        <v>1.7</v>
      </c>
    </row>
    <row r="1053" spans="1:2" x14ac:dyDescent="0.25">
      <c r="A1053" s="124">
        <v>41130</v>
      </c>
      <c r="B1053" s="94">
        <v>1.9</v>
      </c>
    </row>
    <row r="1054" spans="1:2" x14ac:dyDescent="0.25">
      <c r="A1054" s="124">
        <v>41130</v>
      </c>
      <c r="B1054" s="94">
        <v>2.0699999999999998</v>
      </c>
    </row>
    <row r="1055" spans="1:2" x14ac:dyDescent="0.25">
      <c r="A1055" s="124">
        <v>41130</v>
      </c>
      <c r="B1055" s="94">
        <v>2.92</v>
      </c>
    </row>
    <row r="1056" spans="1:2" x14ac:dyDescent="0.25">
      <c r="A1056" s="124">
        <v>41130</v>
      </c>
      <c r="B1056" s="94">
        <v>1.66</v>
      </c>
    </row>
    <row r="1057" spans="1:2" x14ac:dyDescent="0.25">
      <c r="A1057" s="124">
        <v>41130</v>
      </c>
      <c r="B1057" s="94">
        <v>1.9</v>
      </c>
    </row>
    <row r="1058" spans="1:2" x14ac:dyDescent="0.25">
      <c r="A1058" s="124">
        <v>41130</v>
      </c>
      <c r="B1058" s="94">
        <v>2.52</v>
      </c>
    </row>
    <row r="1059" spans="1:2" x14ac:dyDescent="0.25">
      <c r="A1059" s="124">
        <v>41130</v>
      </c>
      <c r="B1059" s="94">
        <v>2.0099999999999998</v>
      </c>
    </row>
    <row r="1060" spans="1:2" x14ac:dyDescent="0.25">
      <c r="A1060" s="124">
        <v>41130</v>
      </c>
      <c r="B1060" s="94">
        <v>2.16</v>
      </c>
    </row>
    <row r="1061" spans="1:2" x14ac:dyDescent="0.25">
      <c r="A1061" s="124">
        <v>41130</v>
      </c>
      <c r="B1061" s="94">
        <v>3.16</v>
      </c>
    </row>
    <row r="1062" spans="1:2" x14ac:dyDescent="0.25">
      <c r="A1062" s="124">
        <v>41130</v>
      </c>
      <c r="B1062" s="94">
        <v>2.19</v>
      </c>
    </row>
    <row r="1063" spans="1:2" x14ac:dyDescent="0.25">
      <c r="A1063" s="124">
        <v>41130</v>
      </c>
      <c r="B1063" s="94">
        <v>1.97</v>
      </c>
    </row>
    <row r="1064" spans="1:2" x14ac:dyDescent="0.25">
      <c r="A1064" s="124">
        <v>41130</v>
      </c>
      <c r="B1064" s="94">
        <v>2.06</v>
      </c>
    </row>
    <row r="1065" spans="1:2" x14ac:dyDescent="0.25">
      <c r="A1065" s="124">
        <v>41130</v>
      </c>
      <c r="B1065" s="94">
        <v>2.25</v>
      </c>
    </row>
    <row r="1066" spans="1:2" x14ac:dyDescent="0.25">
      <c r="A1066" s="124">
        <v>41130</v>
      </c>
      <c r="B1066" s="94">
        <v>1.97</v>
      </c>
    </row>
    <row r="1067" spans="1:2" x14ac:dyDescent="0.25">
      <c r="A1067" s="124">
        <v>41130</v>
      </c>
      <c r="B1067" s="94">
        <v>2.08</v>
      </c>
    </row>
    <row r="1068" spans="1:2" x14ac:dyDescent="0.25">
      <c r="A1068" s="124">
        <v>41130</v>
      </c>
      <c r="B1068" s="94">
        <v>2.06</v>
      </c>
    </row>
    <row r="1069" spans="1:2" x14ac:dyDescent="0.25">
      <c r="A1069" s="125">
        <v>41131</v>
      </c>
      <c r="B1069" s="78"/>
    </row>
    <row r="1070" spans="1:2" x14ac:dyDescent="0.25">
      <c r="A1070" s="124">
        <v>41132</v>
      </c>
      <c r="B1070" s="94">
        <v>2.13</v>
      </c>
    </row>
    <row r="1071" spans="1:2" x14ac:dyDescent="0.25">
      <c r="A1071" s="124">
        <v>41132</v>
      </c>
      <c r="B1071" s="94">
        <v>2.11</v>
      </c>
    </row>
    <row r="1072" spans="1:2" x14ac:dyDescent="0.25">
      <c r="A1072" s="124">
        <v>41132</v>
      </c>
      <c r="B1072" s="94">
        <v>2.41</v>
      </c>
    </row>
    <row r="1073" spans="1:2" x14ac:dyDescent="0.25">
      <c r="A1073" s="124">
        <v>41132</v>
      </c>
      <c r="B1073" s="94">
        <v>2.2599999999999998</v>
      </c>
    </row>
    <row r="1074" spans="1:2" x14ac:dyDescent="0.25">
      <c r="A1074" s="124">
        <v>41132</v>
      </c>
      <c r="B1074" s="94">
        <v>3.77</v>
      </c>
    </row>
    <row r="1075" spans="1:2" x14ac:dyDescent="0.25">
      <c r="A1075" s="124">
        <v>41132</v>
      </c>
      <c r="B1075" s="94">
        <v>6.25</v>
      </c>
    </row>
    <row r="1076" spans="1:2" x14ac:dyDescent="0.25">
      <c r="A1076" s="124">
        <v>41132</v>
      </c>
      <c r="B1076" s="94">
        <v>3.83</v>
      </c>
    </row>
    <row r="1077" spans="1:2" x14ac:dyDescent="0.25">
      <c r="A1077" s="124">
        <v>41132</v>
      </c>
      <c r="B1077" s="94">
        <v>3.41</v>
      </c>
    </row>
    <row r="1078" spans="1:2" x14ac:dyDescent="0.25">
      <c r="A1078" s="124">
        <v>41132</v>
      </c>
      <c r="B1078" s="94">
        <v>2.86</v>
      </c>
    </row>
    <row r="1079" spans="1:2" x14ac:dyDescent="0.25">
      <c r="A1079" s="124">
        <v>41132</v>
      </c>
      <c r="B1079" s="94">
        <v>2.1</v>
      </c>
    </row>
    <row r="1080" spans="1:2" x14ac:dyDescent="0.25">
      <c r="A1080" s="124">
        <v>41132</v>
      </c>
      <c r="B1080" s="94">
        <v>2.0499999999999998</v>
      </c>
    </row>
    <row r="1081" spans="1:2" x14ac:dyDescent="0.25">
      <c r="A1081" s="124">
        <v>41132</v>
      </c>
      <c r="B1081" s="94">
        <v>1.87</v>
      </c>
    </row>
    <row r="1082" spans="1:2" x14ac:dyDescent="0.25">
      <c r="A1082" s="124">
        <v>41132</v>
      </c>
      <c r="B1082" s="94">
        <v>7.41</v>
      </c>
    </row>
    <row r="1083" spans="1:2" x14ac:dyDescent="0.25">
      <c r="A1083" s="124">
        <v>41132</v>
      </c>
      <c r="B1083" s="94">
        <v>4.92</v>
      </c>
    </row>
    <row r="1084" spans="1:2" x14ac:dyDescent="0.25">
      <c r="A1084" s="124">
        <v>41132</v>
      </c>
      <c r="B1084" s="94">
        <v>3.16</v>
      </c>
    </row>
    <row r="1085" spans="1:2" x14ac:dyDescent="0.25">
      <c r="A1085" s="124">
        <v>41132</v>
      </c>
      <c r="B1085" s="94">
        <v>1.85</v>
      </c>
    </row>
    <row r="1086" spans="1:2" x14ac:dyDescent="0.25">
      <c r="A1086" s="124">
        <v>41132</v>
      </c>
      <c r="B1086" s="94">
        <v>2.8</v>
      </c>
    </row>
    <row r="1087" spans="1:2" x14ac:dyDescent="0.25">
      <c r="A1087" s="124">
        <v>41132</v>
      </c>
      <c r="B1087" s="94">
        <v>2.64</v>
      </c>
    </row>
    <row r="1088" spans="1:2" x14ac:dyDescent="0.25">
      <c r="A1088" s="124">
        <v>41132</v>
      </c>
      <c r="B1088" s="94">
        <v>1.81</v>
      </c>
    </row>
    <row r="1089" spans="1:2" x14ac:dyDescent="0.25">
      <c r="A1089" s="124">
        <v>41132</v>
      </c>
      <c r="B1089" s="94">
        <v>2.99</v>
      </c>
    </row>
    <row r="1090" spans="1:2" x14ac:dyDescent="0.25">
      <c r="A1090" s="124">
        <v>41132</v>
      </c>
      <c r="B1090" s="94">
        <v>2.91</v>
      </c>
    </row>
    <row r="1091" spans="1:2" x14ac:dyDescent="0.25">
      <c r="A1091" s="124">
        <v>41132</v>
      </c>
      <c r="B1091" s="94">
        <v>2.89</v>
      </c>
    </row>
    <row r="1092" spans="1:2" x14ac:dyDescent="0.25">
      <c r="A1092" s="124">
        <v>41132</v>
      </c>
      <c r="B1092" s="94">
        <v>2.16</v>
      </c>
    </row>
    <row r="1093" spans="1:2" x14ac:dyDescent="0.25">
      <c r="A1093" s="124">
        <v>41132</v>
      </c>
      <c r="B1093" s="94">
        <v>1.25</v>
      </c>
    </row>
    <row r="1094" spans="1:2" x14ac:dyDescent="0.25">
      <c r="A1094" s="124">
        <v>41132</v>
      </c>
      <c r="B1094" s="94">
        <v>2.71</v>
      </c>
    </row>
    <row r="1095" spans="1:2" x14ac:dyDescent="0.25">
      <c r="A1095" s="124">
        <v>41132</v>
      </c>
      <c r="B1095" s="94">
        <v>2.68</v>
      </c>
    </row>
    <row r="1096" spans="1:2" x14ac:dyDescent="0.25">
      <c r="A1096" s="124">
        <v>41132</v>
      </c>
      <c r="B1096" s="94">
        <v>2.0699999999999998</v>
      </c>
    </row>
    <row r="1097" spans="1:2" x14ac:dyDescent="0.25">
      <c r="A1097" s="124">
        <v>41132</v>
      </c>
      <c r="B1097" s="94">
        <v>2.0499999999999998</v>
      </c>
    </row>
    <row r="1098" spans="1:2" x14ac:dyDescent="0.25">
      <c r="A1098" s="124">
        <v>41132</v>
      </c>
      <c r="B1098" s="94">
        <v>2.1</v>
      </c>
    </row>
    <row r="1099" spans="1:2" x14ac:dyDescent="0.25">
      <c r="A1099" s="124">
        <v>41132</v>
      </c>
      <c r="B1099" s="94">
        <v>2.42</v>
      </c>
    </row>
    <row r="1100" spans="1:2" x14ac:dyDescent="0.25">
      <c r="A1100" s="124">
        <v>41132</v>
      </c>
      <c r="B1100" s="94">
        <v>7.06</v>
      </c>
    </row>
    <row r="1101" spans="1:2" x14ac:dyDescent="0.25">
      <c r="A1101" s="124">
        <v>41132</v>
      </c>
      <c r="B1101" s="94">
        <v>2.08</v>
      </c>
    </row>
    <row r="1102" spans="1:2" x14ac:dyDescent="0.25">
      <c r="A1102" s="124">
        <v>41132</v>
      </c>
      <c r="B1102" s="94">
        <v>2.09</v>
      </c>
    </row>
    <row r="1103" spans="1:2" x14ac:dyDescent="0.25">
      <c r="A1103" s="124">
        <v>41132</v>
      </c>
      <c r="B1103" s="94">
        <v>2.64</v>
      </c>
    </row>
    <row r="1104" spans="1:2" x14ac:dyDescent="0.25">
      <c r="A1104" s="124">
        <v>41132</v>
      </c>
      <c r="B1104" s="94">
        <v>2.17</v>
      </c>
    </row>
    <row r="1105" spans="1:2" x14ac:dyDescent="0.25">
      <c r="A1105" s="124">
        <v>41132</v>
      </c>
      <c r="B1105" s="94">
        <v>2.23</v>
      </c>
    </row>
    <row r="1106" spans="1:2" x14ac:dyDescent="0.25">
      <c r="A1106" s="124">
        <v>41132</v>
      </c>
      <c r="B1106" s="94">
        <v>2.1800000000000002</v>
      </c>
    </row>
    <row r="1107" spans="1:2" x14ac:dyDescent="0.25">
      <c r="A1107" s="124">
        <v>41132</v>
      </c>
      <c r="B1107" s="94">
        <v>3.71</v>
      </c>
    </row>
    <row r="1108" spans="1:2" x14ac:dyDescent="0.25">
      <c r="A1108" s="124">
        <v>41132</v>
      </c>
      <c r="B1108" s="94">
        <v>2.06</v>
      </c>
    </row>
    <row r="1109" spans="1:2" x14ac:dyDescent="0.25">
      <c r="A1109" s="124">
        <v>41132</v>
      </c>
      <c r="B1109" s="94">
        <v>2.5099999999999998</v>
      </c>
    </row>
    <row r="1110" spans="1:2" x14ac:dyDescent="0.25">
      <c r="A1110" s="124">
        <v>41132</v>
      </c>
      <c r="B1110" s="94">
        <v>2.46</v>
      </c>
    </row>
    <row r="1111" spans="1:2" x14ac:dyDescent="0.25">
      <c r="A1111" s="124">
        <v>41132</v>
      </c>
      <c r="B1111" s="94">
        <v>1.95</v>
      </c>
    </row>
    <row r="1112" spans="1:2" x14ac:dyDescent="0.25">
      <c r="A1112" s="124">
        <v>41132</v>
      </c>
      <c r="B1112" s="94">
        <v>3.63</v>
      </c>
    </row>
    <row r="1113" spans="1:2" x14ac:dyDescent="0.25">
      <c r="A1113" s="124">
        <v>41132</v>
      </c>
      <c r="B1113" s="94">
        <v>4.03</v>
      </c>
    </row>
    <row r="1114" spans="1:2" x14ac:dyDescent="0.25">
      <c r="A1114" s="124">
        <v>41132</v>
      </c>
      <c r="B1114" s="94">
        <v>1.9</v>
      </c>
    </row>
    <row r="1115" spans="1:2" x14ac:dyDescent="0.25">
      <c r="A1115" s="124">
        <v>41132</v>
      </c>
      <c r="B1115" s="94">
        <v>2.21</v>
      </c>
    </row>
    <row r="1116" spans="1:2" x14ac:dyDescent="0.25">
      <c r="A1116" s="124">
        <v>41132</v>
      </c>
      <c r="B1116" s="94">
        <v>2.5</v>
      </c>
    </row>
    <row r="1117" spans="1:2" x14ac:dyDescent="0.25">
      <c r="A1117" s="124">
        <v>41132</v>
      </c>
      <c r="B1117" s="94">
        <v>2.08</v>
      </c>
    </row>
    <row r="1118" spans="1:2" x14ac:dyDescent="0.25">
      <c r="A1118" s="124">
        <v>41132</v>
      </c>
      <c r="B1118" s="94">
        <v>1.97</v>
      </c>
    </row>
    <row r="1119" spans="1:2" x14ac:dyDescent="0.25">
      <c r="A1119" s="124">
        <v>41132</v>
      </c>
      <c r="B1119" s="94">
        <v>2.4700000000000002</v>
      </c>
    </row>
    <row r="1120" spans="1:2" x14ac:dyDescent="0.25">
      <c r="A1120" s="124">
        <v>41133</v>
      </c>
      <c r="B1120" s="94">
        <v>3.72</v>
      </c>
    </row>
    <row r="1121" spans="1:2" x14ac:dyDescent="0.25">
      <c r="A1121" s="124">
        <v>41133</v>
      </c>
      <c r="B1121" s="94">
        <v>2.71</v>
      </c>
    </row>
    <row r="1122" spans="1:2" x14ac:dyDescent="0.25">
      <c r="A1122" s="124">
        <v>41133</v>
      </c>
      <c r="B1122" s="94">
        <v>4.84</v>
      </c>
    </row>
    <row r="1123" spans="1:2" x14ac:dyDescent="0.25">
      <c r="A1123" s="124">
        <v>41133</v>
      </c>
      <c r="B1123" s="94">
        <v>4.01</v>
      </c>
    </row>
    <row r="1124" spans="1:2" x14ac:dyDescent="0.25">
      <c r="A1124" s="124">
        <v>41133</v>
      </c>
      <c r="B1124" s="94">
        <v>7.7</v>
      </c>
    </row>
    <row r="1125" spans="1:2" x14ac:dyDescent="0.25">
      <c r="A1125" s="124">
        <v>41133</v>
      </c>
      <c r="B1125" s="94">
        <v>2.5299999999999998</v>
      </c>
    </row>
    <row r="1126" spans="1:2" x14ac:dyDescent="0.25">
      <c r="A1126" s="124">
        <v>41133</v>
      </c>
      <c r="B1126" s="94">
        <v>1.76</v>
      </c>
    </row>
    <row r="1127" spans="1:2" x14ac:dyDescent="0.25">
      <c r="A1127" s="124">
        <v>41133</v>
      </c>
      <c r="B1127" s="94">
        <v>3.06</v>
      </c>
    </row>
    <row r="1128" spans="1:2" x14ac:dyDescent="0.25">
      <c r="A1128" s="124">
        <v>41133</v>
      </c>
      <c r="B1128" s="94">
        <v>1.37</v>
      </c>
    </row>
    <row r="1129" spans="1:2" x14ac:dyDescent="0.25">
      <c r="A1129" s="124">
        <v>41133</v>
      </c>
      <c r="B1129" s="94">
        <v>2.69</v>
      </c>
    </row>
    <row r="1130" spans="1:2" x14ac:dyDescent="0.25">
      <c r="A1130" s="124">
        <v>41133</v>
      </c>
      <c r="B1130" s="94">
        <v>2.66</v>
      </c>
    </row>
    <row r="1131" spans="1:2" x14ac:dyDescent="0.25">
      <c r="A1131" s="124">
        <v>41133</v>
      </c>
      <c r="B1131" s="94">
        <v>2.4900000000000002</v>
      </c>
    </row>
    <row r="1132" spans="1:2" x14ac:dyDescent="0.25">
      <c r="A1132" s="124">
        <v>41133</v>
      </c>
      <c r="B1132" s="94">
        <v>2.38</v>
      </c>
    </row>
    <row r="1133" spans="1:2" x14ac:dyDescent="0.25">
      <c r="A1133" s="124">
        <v>41133</v>
      </c>
      <c r="B1133" s="94">
        <v>2.19</v>
      </c>
    </row>
    <row r="1134" spans="1:2" x14ac:dyDescent="0.25">
      <c r="A1134" s="124">
        <v>41133</v>
      </c>
      <c r="B1134" s="94">
        <v>2.2400000000000002</v>
      </c>
    </row>
    <row r="1135" spans="1:2" x14ac:dyDescent="0.25">
      <c r="A1135" s="124">
        <v>41133</v>
      </c>
      <c r="B1135" s="94">
        <v>2.52</v>
      </c>
    </row>
    <row r="1136" spans="1:2" x14ac:dyDescent="0.25">
      <c r="A1136" s="124">
        <v>41133</v>
      </c>
      <c r="B1136" s="94">
        <v>3.67</v>
      </c>
    </row>
    <row r="1137" spans="1:2" x14ac:dyDescent="0.25">
      <c r="A1137" s="124">
        <v>41133</v>
      </c>
      <c r="B1137" s="94">
        <v>1.49</v>
      </c>
    </row>
    <row r="1138" spans="1:2" x14ac:dyDescent="0.25">
      <c r="A1138" s="124">
        <v>41133</v>
      </c>
      <c r="B1138" s="94">
        <v>2.87</v>
      </c>
    </row>
    <row r="1139" spans="1:2" x14ac:dyDescent="0.25">
      <c r="A1139" s="124">
        <v>41133</v>
      </c>
      <c r="B1139" s="94">
        <v>1.99</v>
      </c>
    </row>
    <row r="1140" spans="1:2" x14ac:dyDescent="0.25">
      <c r="A1140" s="124">
        <v>41133</v>
      </c>
      <c r="B1140" s="94">
        <v>2.79</v>
      </c>
    </row>
    <row r="1141" spans="1:2" x14ac:dyDescent="0.25">
      <c r="A1141" s="124">
        <v>41133</v>
      </c>
      <c r="B1141" s="94">
        <v>5.39</v>
      </c>
    </row>
    <row r="1142" spans="1:2" x14ac:dyDescent="0.25">
      <c r="A1142" s="124">
        <v>41133</v>
      </c>
      <c r="B1142" s="94">
        <v>2.98</v>
      </c>
    </row>
    <row r="1143" spans="1:2" x14ac:dyDescent="0.25">
      <c r="A1143" s="124">
        <v>41133</v>
      </c>
      <c r="B1143" s="94">
        <v>2.09</v>
      </c>
    </row>
    <row r="1144" spans="1:2" x14ac:dyDescent="0.25">
      <c r="A1144" s="124">
        <v>41133</v>
      </c>
      <c r="B1144" s="94">
        <v>2.2799999999999998</v>
      </c>
    </row>
    <row r="1145" spans="1:2" x14ac:dyDescent="0.25">
      <c r="A1145" s="124">
        <v>41133</v>
      </c>
      <c r="B1145" s="94">
        <v>1.91</v>
      </c>
    </row>
    <row r="1146" spans="1:2" x14ac:dyDescent="0.25">
      <c r="A1146" s="124">
        <v>41133</v>
      </c>
      <c r="B1146" s="94">
        <v>3.6</v>
      </c>
    </row>
    <row r="1147" spans="1:2" x14ac:dyDescent="0.25">
      <c r="A1147" s="124">
        <v>41133</v>
      </c>
      <c r="B1147" s="94">
        <v>5.66</v>
      </c>
    </row>
    <row r="1148" spans="1:2" x14ac:dyDescent="0.25">
      <c r="A1148" s="124">
        <v>41133</v>
      </c>
      <c r="B1148" s="94">
        <v>2.34</v>
      </c>
    </row>
    <row r="1149" spans="1:2" x14ac:dyDescent="0.25">
      <c r="A1149" s="124">
        <v>41133</v>
      </c>
      <c r="B1149" s="94">
        <v>3.59</v>
      </c>
    </row>
    <row r="1150" spans="1:2" x14ac:dyDescent="0.25">
      <c r="A1150" s="124">
        <v>41133</v>
      </c>
      <c r="B1150" s="94">
        <v>1.5</v>
      </c>
    </row>
    <row r="1151" spans="1:2" x14ac:dyDescent="0.25">
      <c r="A1151" s="124">
        <v>41133</v>
      </c>
      <c r="B1151" s="94">
        <v>1.71</v>
      </c>
    </row>
    <row r="1152" spans="1:2" x14ac:dyDescent="0.25">
      <c r="A1152" s="124">
        <v>41133</v>
      </c>
      <c r="B1152" s="94">
        <v>2.71</v>
      </c>
    </row>
    <row r="1153" spans="1:2" x14ac:dyDescent="0.25">
      <c r="A1153" s="124">
        <v>41133</v>
      </c>
      <c r="B1153" s="94">
        <v>2.2000000000000002</v>
      </c>
    </row>
    <row r="1154" spans="1:2" x14ac:dyDescent="0.25">
      <c r="A1154" s="124">
        <v>41133</v>
      </c>
      <c r="B1154" s="94">
        <v>2.04</v>
      </c>
    </row>
    <row r="1155" spans="1:2" x14ac:dyDescent="0.25">
      <c r="A1155" s="124">
        <v>41134</v>
      </c>
      <c r="B1155" s="94">
        <v>3.64</v>
      </c>
    </row>
    <row r="1156" spans="1:2" x14ac:dyDescent="0.25">
      <c r="A1156" s="124">
        <v>41134</v>
      </c>
      <c r="B1156" s="94">
        <v>2.69</v>
      </c>
    </row>
    <row r="1157" spans="1:2" x14ac:dyDescent="0.25">
      <c r="A1157" s="124">
        <v>41134</v>
      </c>
      <c r="B1157" s="94">
        <v>2.1</v>
      </c>
    </row>
    <row r="1158" spans="1:2" x14ac:dyDescent="0.25">
      <c r="A1158" s="124">
        <v>41134</v>
      </c>
      <c r="B1158" s="94">
        <v>2.81</v>
      </c>
    </row>
    <row r="1159" spans="1:2" x14ac:dyDescent="0.25">
      <c r="A1159" s="124">
        <v>41134</v>
      </c>
      <c r="B1159" s="94">
        <v>1.84</v>
      </c>
    </row>
    <row r="1160" spans="1:2" x14ac:dyDescent="0.25">
      <c r="A1160" s="124">
        <v>41134</v>
      </c>
      <c r="B1160" s="94">
        <v>2.57</v>
      </c>
    </row>
    <row r="1161" spans="1:2" x14ac:dyDescent="0.25">
      <c r="A1161" s="124">
        <v>41134</v>
      </c>
      <c r="B1161" s="94">
        <v>0.87</v>
      </c>
    </row>
    <row r="1162" spans="1:2" x14ac:dyDescent="0.25">
      <c r="A1162" s="124">
        <v>41134</v>
      </c>
      <c r="B1162" s="94">
        <v>3.99</v>
      </c>
    </row>
    <row r="1163" spans="1:2" x14ac:dyDescent="0.25">
      <c r="A1163" s="124">
        <v>41134</v>
      </c>
      <c r="B1163" s="94">
        <v>2.2799999999999998</v>
      </c>
    </row>
    <row r="1164" spans="1:2" x14ac:dyDescent="0.25">
      <c r="A1164" s="124">
        <v>41134</v>
      </c>
      <c r="B1164" s="94">
        <v>4.32</v>
      </c>
    </row>
    <row r="1165" spans="1:2" x14ac:dyDescent="0.25">
      <c r="A1165" s="124">
        <v>41134</v>
      </c>
      <c r="B1165" s="94">
        <v>3.45</v>
      </c>
    </row>
    <row r="1166" spans="1:2" x14ac:dyDescent="0.25">
      <c r="A1166" s="124">
        <v>41134</v>
      </c>
      <c r="B1166" s="94">
        <v>3.86</v>
      </c>
    </row>
    <row r="1167" spans="1:2" x14ac:dyDescent="0.25">
      <c r="A1167" s="124">
        <v>41134</v>
      </c>
      <c r="B1167" s="94">
        <v>2.82</v>
      </c>
    </row>
    <row r="1168" spans="1:2" x14ac:dyDescent="0.25">
      <c r="A1168" s="124">
        <v>41134</v>
      </c>
      <c r="B1168" s="94">
        <v>4.5199999999999996</v>
      </c>
    </row>
    <row r="1169" spans="1:2" x14ac:dyDescent="0.25">
      <c r="A1169" s="124">
        <v>41134</v>
      </c>
      <c r="B1169" s="94">
        <v>2.5099999999999998</v>
      </c>
    </row>
    <row r="1170" spans="1:2" x14ac:dyDescent="0.25">
      <c r="A1170" s="124">
        <v>41134</v>
      </c>
      <c r="B1170" s="94">
        <v>2.76</v>
      </c>
    </row>
    <row r="1171" spans="1:2" x14ac:dyDescent="0.25">
      <c r="A1171" s="124">
        <v>41134</v>
      </c>
      <c r="B1171" s="94">
        <v>2.13</v>
      </c>
    </row>
    <row r="1172" spans="1:2" x14ac:dyDescent="0.25">
      <c r="A1172" s="124">
        <v>41134</v>
      </c>
      <c r="B1172" s="94">
        <v>7</v>
      </c>
    </row>
    <row r="1173" spans="1:2" x14ac:dyDescent="0.25">
      <c r="A1173" s="124">
        <v>41134</v>
      </c>
      <c r="B1173" s="94">
        <v>2.2000000000000002</v>
      </c>
    </row>
    <row r="1174" spans="1:2" x14ac:dyDescent="0.25">
      <c r="A1174" s="124">
        <v>41134</v>
      </c>
      <c r="B1174" s="94">
        <v>2.83</v>
      </c>
    </row>
    <row r="1175" spans="1:2" x14ac:dyDescent="0.25">
      <c r="A1175" s="124">
        <v>41134</v>
      </c>
      <c r="B1175" s="94">
        <v>3.92</v>
      </c>
    </row>
    <row r="1176" spans="1:2" x14ac:dyDescent="0.25">
      <c r="A1176" s="124">
        <v>41134</v>
      </c>
      <c r="B1176" s="94">
        <v>2.64</v>
      </c>
    </row>
    <row r="1177" spans="1:2" x14ac:dyDescent="0.25">
      <c r="A1177" s="124">
        <v>41134</v>
      </c>
      <c r="B1177" s="94">
        <v>2.8</v>
      </c>
    </row>
    <row r="1178" spans="1:2" x14ac:dyDescent="0.25">
      <c r="A1178" s="124">
        <v>41134</v>
      </c>
      <c r="B1178" s="94">
        <v>2.38</v>
      </c>
    </row>
    <row r="1179" spans="1:2" x14ac:dyDescent="0.25">
      <c r="A1179" s="124">
        <v>41134</v>
      </c>
      <c r="B1179" s="94">
        <v>2.4</v>
      </c>
    </row>
    <row r="1180" spans="1:2" x14ac:dyDescent="0.25">
      <c r="A1180" s="124">
        <v>41134</v>
      </c>
      <c r="B1180" s="94">
        <v>2.62</v>
      </c>
    </row>
    <row r="1181" spans="1:2" x14ac:dyDescent="0.25">
      <c r="A1181" s="124">
        <v>41134</v>
      </c>
      <c r="B1181" s="94">
        <v>2.5299999999999998</v>
      </c>
    </row>
    <row r="1182" spans="1:2" x14ac:dyDescent="0.25">
      <c r="A1182" s="124">
        <v>41134</v>
      </c>
      <c r="B1182" s="94">
        <v>2.98</v>
      </c>
    </row>
    <row r="1183" spans="1:2" x14ac:dyDescent="0.25">
      <c r="A1183" s="124">
        <v>41134</v>
      </c>
      <c r="B1183" s="94">
        <v>1.95</v>
      </c>
    </row>
    <row r="1184" spans="1:2" x14ac:dyDescent="0.25">
      <c r="A1184" s="124">
        <v>41134</v>
      </c>
      <c r="B1184" s="94">
        <v>5.41</v>
      </c>
    </row>
    <row r="1185" spans="1:2" x14ac:dyDescent="0.25">
      <c r="A1185" s="124">
        <v>41135</v>
      </c>
      <c r="B1185" s="94">
        <v>3.75</v>
      </c>
    </row>
    <row r="1186" spans="1:2" x14ac:dyDescent="0.25">
      <c r="A1186" s="124">
        <v>41135</v>
      </c>
      <c r="B1186" s="94">
        <v>3.92</v>
      </c>
    </row>
    <row r="1187" spans="1:2" x14ac:dyDescent="0.25">
      <c r="A1187" s="124">
        <v>41135</v>
      </c>
      <c r="B1187" s="94">
        <v>2.58</v>
      </c>
    </row>
    <row r="1188" spans="1:2" x14ac:dyDescent="0.25">
      <c r="A1188" s="124">
        <v>41135</v>
      </c>
      <c r="B1188" s="94">
        <v>2.4900000000000002</v>
      </c>
    </row>
    <row r="1189" spans="1:2" x14ac:dyDescent="0.25">
      <c r="A1189" s="124">
        <v>41135</v>
      </c>
      <c r="B1189" s="94">
        <v>2.12</v>
      </c>
    </row>
    <row r="1190" spans="1:2" x14ac:dyDescent="0.25">
      <c r="A1190" s="124">
        <v>41135</v>
      </c>
      <c r="B1190" s="94">
        <v>2.52</v>
      </c>
    </row>
    <row r="1191" spans="1:2" x14ac:dyDescent="0.25">
      <c r="A1191" s="124">
        <v>41135</v>
      </c>
      <c r="B1191" s="94">
        <v>1.64</v>
      </c>
    </row>
    <row r="1192" spans="1:2" x14ac:dyDescent="0.25">
      <c r="A1192" s="124">
        <v>41135</v>
      </c>
      <c r="B1192" s="94">
        <v>2.4</v>
      </c>
    </row>
    <row r="1193" spans="1:2" x14ac:dyDescent="0.25">
      <c r="A1193" s="124">
        <v>41135</v>
      </c>
      <c r="B1193" s="94">
        <v>2.69</v>
      </c>
    </row>
    <row r="1194" spans="1:2" x14ac:dyDescent="0.25">
      <c r="A1194" s="124">
        <v>41135</v>
      </c>
      <c r="B1194" s="94">
        <v>1.74</v>
      </c>
    </row>
    <row r="1195" spans="1:2" x14ac:dyDescent="0.25">
      <c r="A1195" s="124">
        <v>41135</v>
      </c>
      <c r="B1195" s="94">
        <v>6.59</v>
      </c>
    </row>
    <row r="1196" spans="1:2" x14ac:dyDescent="0.25">
      <c r="A1196" s="124">
        <v>41135</v>
      </c>
      <c r="B1196" s="94">
        <v>3.48</v>
      </c>
    </row>
    <row r="1197" spans="1:2" x14ac:dyDescent="0.25">
      <c r="A1197" s="124">
        <v>41135</v>
      </c>
      <c r="B1197" s="94">
        <v>2.6</v>
      </c>
    </row>
    <row r="1198" spans="1:2" x14ac:dyDescent="0.25">
      <c r="A1198" s="124">
        <v>41135</v>
      </c>
      <c r="B1198" s="94">
        <v>2.08</v>
      </c>
    </row>
    <row r="1199" spans="1:2" x14ac:dyDescent="0.25">
      <c r="A1199" s="124">
        <v>41135</v>
      </c>
      <c r="B1199" s="94">
        <v>2.13</v>
      </c>
    </row>
    <row r="1200" spans="1:2" x14ac:dyDescent="0.25">
      <c r="A1200" s="124">
        <v>41135</v>
      </c>
      <c r="B1200" s="94">
        <v>2.61</v>
      </c>
    </row>
    <row r="1201" spans="1:2" x14ac:dyDescent="0.25">
      <c r="A1201" s="124">
        <v>41135</v>
      </c>
      <c r="B1201" s="94">
        <v>2.69</v>
      </c>
    </row>
    <row r="1202" spans="1:2" x14ac:dyDescent="0.25">
      <c r="A1202" s="124">
        <v>41135</v>
      </c>
      <c r="B1202" s="94">
        <v>2.21</v>
      </c>
    </row>
    <row r="1203" spans="1:2" x14ac:dyDescent="0.25">
      <c r="A1203" s="124">
        <v>41135</v>
      </c>
      <c r="B1203" s="94">
        <v>2.2000000000000002</v>
      </c>
    </row>
    <row r="1204" spans="1:2" x14ac:dyDescent="0.25">
      <c r="A1204" s="124">
        <v>41135</v>
      </c>
      <c r="B1204" s="94">
        <v>2.27</v>
      </c>
    </row>
    <row r="1205" spans="1:2" x14ac:dyDescent="0.25">
      <c r="A1205" s="124">
        <v>41135</v>
      </c>
      <c r="B1205" s="94">
        <v>3.43</v>
      </c>
    </row>
    <row r="1206" spans="1:2" x14ac:dyDescent="0.25">
      <c r="A1206" s="124">
        <v>41135</v>
      </c>
      <c r="B1206" s="94">
        <v>2.94</v>
      </c>
    </row>
    <row r="1207" spans="1:2" x14ac:dyDescent="0.25">
      <c r="A1207" s="124">
        <v>41136</v>
      </c>
      <c r="B1207" s="94">
        <v>3.44</v>
      </c>
    </row>
    <row r="1208" spans="1:2" x14ac:dyDescent="0.25">
      <c r="A1208" s="124">
        <v>41136</v>
      </c>
      <c r="B1208" s="94">
        <v>3.41</v>
      </c>
    </row>
    <row r="1209" spans="1:2" x14ac:dyDescent="0.25">
      <c r="A1209" s="124">
        <v>41136</v>
      </c>
      <c r="B1209" s="94">
        <v>4</v>
      </c>
    </row>
    <row r="1210" spans="1:2" x14ac:dyDescent="0.25">
      <c r="A1210" s="124">
        <v>41136</v>
      </c>
      <c r="B1210" s="94">
        <v>2.02</v>
      </c>
    </row>
    <row r="1211" spans="1:2" x14ac:dyDescent="0.25">
      <c r="A1211" s="124">
        <v>41136</v>
      </c>
      <c r="B1211" s="94">
        <v>2.4500000000000002</v>
      </c>
    </row>
    <row r="1212" spans="1:2" x14ac:dyDescent="0.25">
      <c r="A1212" s="124">
        <v>41136</v>
      </c>
      <c r="B1212" s="94">
        <v>2.17</v>
      </c>
    </row>
    <row r="1213" spans="1:2" x14ac:dyDescent="0.25">
      <c r="A1213" s="124">
        <v>41136</v>
      </c>
      <c r="B1213" s="94">
        <v>2.71</v>
      </c>
    </row>
    <row r="1214" spans="1:2" x14ac:dyDescent="0.25">
      <c r="A1214" s="124">
        <v>41136</v>
      </c>
      <c r="B1214" s="94">
        <v>2.42</v>
      </c>
    </row>
    <row r="1215" spans="1:2" x14ac:dyDescent="0.25">
      <c r="A1215" s="124">
        <v>41136</v>
      </c>
      <c r="B1215" s="94">
        <v>2.48</v>
      </c>
    </row>
    <row r="1216" spans="1:2" x14ac:dyDescent="0.25">
      <c r="A1216" s="124">
        <v>41136</v>
      </c>
      <c r="B1216" s="94">
        <v>2.61</v>
      </c>
    </row>
    <row r="1217" spans="1:2" x14ac:dyDescent="0.25">
      <c r="A1217" s="124">
        <v>41136</v>
      </c>
      <c r="B1217" s="94">
        <v>3.07</v>
      </c>
    </row>
    <row r="1218" spans="1:2" x14ac:dyDescent="0.25">
      <c r="A1218" s="124">
        <v>41136</v>
      </c>
      <c r="B1218" s="94">
        <v>1.8</v>
      </c>
    </row>
    <row r="1219" spans="1:2" x14ac:dyDescent="0.25">
      <c r="A1219" s="124">
        <v>41136</v>
      </c>
      <c r="B1219" s="94">
        <v>3.83</v>
      </c>
    </row>
    <row r="1220" spans="1:2" x14ac:dyDescent="0.25">
      <c r="A1220" s="124">
        <v>41136</v>
      </c>
      <c r="B1220" s="94">
        <v>3.09</v>
      </c>
    </row>
    <row r="1221" spans="1:2" x14ac:dyDescent="0.25">
      <c r="A1221" s="124">
        <v>41136</v>
      </c>
      <c r="B1221" s="94">
        <v>3.39</v>
      </c>
    </row>
    <row r="1222" spans="1:2" x14ac:dyDescent="0.25">
      <c r="A1222" s="124">
        <v>41136</v>
      </c>
      <c r="B1222" s="94">
        <v>3.52</v>
      </c>
    </row>
    <row r="1223" spans="1:2" x14ac:dyDescent="0.25">
      <c r="A1223" s="124">
        <v>41136</v>
      </c>
      <c r="B1223" s="94">
        <v>2.79</v>
      </c>
    </row>
    <row r="1224" spans="1:2" x14ac:dyDescent="0.25">
      <c r="A1224" s="124">
        <v>41136</v>
      </c>
      <c r="B1224" s="94">
        <v>1.75</v>
      </c>
    </row>
    <row r="1225" spans="1:2" x14ac:dyDescent="0.25">
      <c r="A1225" s="124">
        <v>41136</v>
      </c>
      <c r="B1225" s="94">
        <v>2.57</v>
      </c>
    </row>
    <row r="1226" spans="1:2" x14ac:dyDescent="0.25">
      <c r="A1226" s="124">
        <v>41136</v>
      </c>
      <c r="B1226" s="94">
        <v>1.96</v>
      </c>
    </row>
    <row r="1227" spans="1:2" x14ac:dyDescent="0.25">
      <c r="A1227" s="124">
        <v>41136</v>
      </c>
      <c r="B1227" s="94">
        <v>2.72</v>
      </c>
    </row>
    <row r="1228" spans="1:2" x14ac:dyDescent="0.25">
      <c r="A1228" s="124">
        <v>41136</v>
      </c>
      <c r="B1228" s="94">
        <v>3.75</v>
      </c>
    </row>
    <row r="1229" spans="1:2" x14ac:dyDescent="0.25">
      <c r="A1229" s="124">
        <v>41136</v>
      </c>
      <c r="B1229" s="94">
        <v>2.58</v>
      </c>
    </row>
    <row r="1230" spans="1:2" x14ac:dyDescent="0.25">
      <c r="A1230" s="124">
        <v>41136</v>
      </c>
      <c r="B1230" s="94">
        <v>2.57</v>
      </c>
    </row>
    <row r="1231" spans="1:2" x14ac:dyDescent="0.25">
      <c r="A1231" s="124">
        <v>41136</v>
      </c>
      <c r="B1231" s="94">
        <v>2.17</v>
      </c>
    </row>
    <row r="1232" spans="1:2" x14ac:dyDescent="0.25">
      <c r="A1232" s="124">
        <v>41136</v>
      </c>
      <c r="B1232" s="94">
        <v>3.63</v>
      </c>
    </row>
    <row r="1233" spans="1:2" x14ac:dyDescent="0.25">
      <c r="A1233" s="124">
        <v>41136</v>
      </c>
      <c r="B1233" s="94">
        <v>2.19</v>
      </c>
    </row>
    <row r="1234" spans="1:2" x14ac:dyDescent="0.25">
      <c r="A1234" s="124">
        <v>41136</v>
      </c>
      <c r="B1234" s="94">
        <v>3.15</v>
      </c>
    </row>
    <row r="1235" spans="1:2" x14ac:dyDescent="0.25">
      <c r="A1235" s="124">
        <v>41136</v>
      </c>
      <c r="B1235" s="94">
        <v>3.55</v>
      </c>
    </row>
    <row r="1236" spans="1:2" x14ac:dyDescent="0.25">
      <c r="A1236" s="124">
        <v>41136</v>
      </c>
      <c r="B1236" s="94">
        <v>3.52</v>
      </c>
    </row>
    <row r="1237" spans="1:2" x14ac:dyDescent="0.25">
      <c r="A1237" s="124">
        <v>41136</v>
      </c>
      <c r="B1237" s="94">
        <v>2.98</v>
      </c>
    </row>
    <row r="1238" spans="1:2" x14ac:dyDescent="0.25">
      <c r="A1238" s="124">
        <v>41136</v>
      </c>
      <c r="B1238" s="94">
        <v>2.64</v>
      </c>
    </row>
    <row r="1239" spans="1:2" x14ac:dyDescent="0.25">
      <c r="A1239" s="124">
        <v>41136</v>
      </c>
      <c r="B1239" s="94">
        <v>1.75</v>
      </c>
    </row>
    <row r="1240" spans="1:2" x14ac:dyDescent="0.25">
      <c r="A1240" s="124">
        <v>41136</v>
      </c>
      <c r="B1240" s="94">
        <v>4.09</v>
      </c>
    </row>
    <row r="1241" spans="1:2" x14ac:dyDescent="0.25">
      <c r="A1241" s="124">
        <v>41136</v>
      </c>
      <c r="B1241" s="94">
        <v>2.57</v>
      </c>
    </row>
    <row r="1242" spans="1:2" x14ac:dyDescent="0.25">
      <c r="A1242" s="124">
        <v>41136</v>
      </c>
      <c r="B1242" s="94">
        <v>2.02</v>
      </c>
    </row>
    <row r="1243" spans="1:2" x14ac:dyDescent="0.25">
      <c r="A1243" s="124">
        <v>41136</v>
      </c>
      <c r="B1243" s="94">
        <v>2.69</v>
      </c>
    </row>
    <row r="1244" spans="1:2" x14ac:dyDescent="0.25">
      <c r="A1244" s="124">
        <v>41136</v>
      </c>
      <c r="B1244" s="94">
        <v>3.73</v>
      </c>
    </row>
    <row r="1245" spans="1:2" x14ac:dyDescent="0.25">
      <c r="A1245" s="124">
        <v>41136</v>
      </c>
      <c r="B1245" s="94">
        <v>2.54</v>
      </c>
    </row>
    <row r="1246" spans="1:2" x14ac:dyDescent="0.25">
      <c r="A1246" s="124">
        <v>41136</v>
      </c>
      <c r="B1246" s="94">
        <v>2.4700000000000002</v>
      </c>
    </row>
    <row r="1247" spans="1:2" x14ac:dyDescent="0.25">
      <c r="A1247" s="124">
        <v>41136</v>
      </c>
      <c r="B1247" s="94">
        <v>2.12</v>
      </c>
    </row>
    <row r="1248" spans="1:2" x14ac:dyDescent="0.25">
      <c r="A1248" s="124">
        <v>41136</v>
      </c>
      <c r="B1248" s="94">
        <v>3.63</v>
      </c>
    </row>
    <row r="1249" spans="1:2" x14ac:dyDescent="0.25">
      <c r="A1249" s="124">
        <v>41136</v>
      </c>
      <c r="B1249" s="94">
        <v>2.12</v>
      </c>
    </row>
    <row r="1250" spans="1:2" x14ac:dyDescent="0.25">
      <c r="A1250" s="124">
        <v>41137</v>
      </c>
      <c r="B1250" s="94">
        <v>0</v>
      </c>
    </row>
    <row r="1251" spans="1:2" x14ac:dyDescent="0.25">
      <c r="A1251" s="124">
        <v>41137</v>
      </c>
      <c r="B1251" s="94">
        <v>2.21</v>
      </c>
    </row>
    <row r="1252" spans="1:2" x14ac:dyDescent="0.25">
      <c r="A1252" s="124">
        <v>41137</v>
      </c>
      <c r="B1252" s="94">
        <v>3.39</v>
      </c>
    </row>
    <row r="1253" spans="1:2" x14ac:dyDescent="0.25">
      <c r="A1253" s="124">
        <v>41137</v>
      </c>
      <c r="B1253" s="94">
        <v>2.76</v>
      </c>
    </row>
    <row r="1254" spans="1:2" x14ac:dyDescent="0.25">
      <c r="A1254" s="124">
        <v>41137</v>
      </c>
      <c r="B1254" s="94">
        <v>1.96</v>
      </c>
    </row>
    <row r="1255" spans="1:2" x14ac:dyDescent="0.25">
      <c r="A1255" s="124">
        <v>41137</v>
      </c>
      <c r="B1255" s="94">
        <v>3.65</v>
      </c>
    </row>
    <row r="1256" spans="1:2" x14ac:dyDescent="0.25">
      <c r="A1256" s="124">
        <v>41137</v>
      </c>
      <c r="B1256" s="94">
        <v>4.4800000000000004</v>
      </c>
    </row>
    <row r="1257" spans="1:2" x14ac:dyDescent="0.25">
      <c r="A1257" s="124">
        <v>41137</v>
      </c>
      <c r="B1257" s="94">
        <v>1.92</v>
      </c>
    </row>
    <row r="1258" spans="1:2" x14ac:dyDescent="0.25">
      <c r="A1258" s="124">
        <v>41137</v>
      </c>
      <c r="B1258" s="94">
        <v>3.48</v>
      </c>
    </row>
    <row r="1259" spans="1:2" x14ac:dyDescent="0.25">
      <c r="A1259" s="124">
        <v>41137</v>
      </c>
      <c r="B1259" s="94">
        <v>4.08</v>
      </c>
    </row>
    <row r="1260" spans="1:2" x14ac:dyDescent="0.25">
      <c r="A1260" s="124">
        <v>41137</v>
      </c>
      <c r="B1260" s="94">
        <v>1.92</v>
      </c>
    </row>
    <row r="1261" spans="1:2" x14ac:dyDescent="0.25">
      <c r="A1261" s="124">
        <v>41137</v>
      </c>
      <c r="B1261" s="94">
        <v>2.11</v>
      </c>
    </row>
    <row r="1262" spans="1:2" x14ac:dyDescent="0.25">
      <c r="A1262" s="124">
        <v>41137</v>
      </c>
      <c r="B1262" s="94">
        <v>5.66</v>
      </c>
    </row>
    <row r="1263" spans="1:2" x14ac:dyDescent="0.25">
      <c r="A1263" s="124">
        <v>41137</v>
      </c>
      <c r="B1263" s="94">
        <v>2.31</v>
      </c>
    </row>
    <row r="1264" spans="1:2" x14ac:dyDescent="0.25">
      <c r="A1264" s="124">
        <v>41137</v>
      </c>
      <c r="B1264" s="94">
        <v>2.99</v>
      </c>
    </row>
    <row r="1265" spans="1:2" x14ac:dyDescent="0.25">
      <c r="A1265" s="124">
        <v>41137</v>
      </c>
      <c r="B1265" s="94">
        <v>3.37</v>
      </c>
    </row>
    <row r="1266" spans="1:2" x14ac:dyDescent="0.25">
      <c r="A1266" s="124">
        <v>41137</v>
      </c>
      <c r="B1266" s="94">
        <v>2.06</v>
      </c>
    </row>
    <row r="1267" spans="1:2" x14ac:dyDescent="0.25">
      <c r="A1267" s="124">
        <v>41137</v>
      </c>
      <c r="B1267" s="94">
        <v>3.53</v>
      </c>
    </row>
    <row r="1268" spans="1:2" x14ac:dyDescent="0.25">
      <c r="A1268" s="124">
        <v>41137</v>
      </c>
      <c r="B1268" s="94">
        <v>3.49</v>
      </c>
    </row>
    <row r="1269" spans="1:2" x14ac:dyDescent="0.25">
      <c r="A1269" s="126">
        <v>41138</v>
      </c>
      <c r="B1269" s="94">
        <v>2.5299999999999998</v>
      </c>
    </row>
    <row r="1270" spans="1:2" x14ac:dyDescent="0.25">
      <c r="A1270" s="124">
        <v>41138</v>
      </c>
      <c r="B1270" s="94">
        <v>2.5499999999999998</v>
      </c>
    </row>
    <row r="1271" spans="1:2" x14ac:dyDescent="0.25">
      <c r="A1271" s="124">
        <v>41138</v>
      </c>
      <c r="B1271" s="94">
        <v>2.11</v>
      </c>
    </row>
    <row r="1272" spans="1:2" x14ac:dyDescent="0.25">
      <c r="A1272" s="124">
        <v>41138</v>
      </c>
      <c r="B1272" s="94">
        <v>4.3899999999999997</v>
      </c>
    </row>
    <row r="1273" spans="1:2" x14ac:dyDescent="0.25">
      <c r="A1273" s="124">
        <v>41138</v>
      </c>
      <c r="B1273" s="94">
        <v>3.61</v>
      </c>
    </row>
    <row r="1274" spans="1:2" x14ac:dyDescent="0.25">
      <c r="A1274" s="124">
        <v>41138</v>
      </c>
      <c r="B1274" s="94">
        <v>2.15</v>
      </c>
    </row>
    <row r="1275" spans="1:2" x14ac:dyDescent="0.25">
      <c r="A1275" s="124">
        <v>41138</v>
      </c>
      <c r="B1275" s="94">
        <v>1.65</v>
      </c>
    </row>
    <row r="1276" spans="1:2" x14ac:dyDescent="0.25">
      <c r="A1276" s="124">
        <v>41138</v>
      </c>
      <c r="B1276" s="94">
        <v>2.0099999999999998</v>
      </c>
    </row>
    <row r="1277" spans="1:2" x14ac:dyDescent="0.25">
      <c r="A1277" s="124">
        <v>41138</v>
      </c>
      <c r="B1277" s="94">
        <v>1.96</v>
      </c>
    </row>
    <row r="1278" spans="1:2" x14ac:dyDescent="0.25">
      <c r="A1278" s="124">
        <v>41138</v>
      </c>
      <c r="B1278" s="94">
        <v>2.83</v>
      </c>
    </row>
    <row r="1279" spans="1:2" x14ac:dyDescent="0.25">
      <c r="A1279" s="124">
        <v>41138</v>
      </c>
      <c r="B1279" s="94">
        <v>1.83</v>
      </c>
    </row>
    <row r="1280" spans="1:2" x14ac:dyDescent="0.25">
      <c r="A1280" s="124">
        <v>41138</v>
      </c>
      <c r="B1280" s="94">
        <v>1.74</v>
      </c>
    </row>
    <row r="1281" spans="1:2" x14ac:dyDescent="0.25">
      <c r="A1281" s="124">
        <v>41138</v>
      </c>
      <c r="B1281" s="94">
        <v>2.87</v>
      </c>
    </row>
    <row r="1282" spans="1:2" x14ac:dyDescent="0.25">
      <c r="A1282" s="124">
        <v>41138</v>
      </c>
      <c r="B1282" s="94">
        <v>2.09</v>
      </c>
    </row>
    <row r="1283" spans="1:2" x14ac:dyDescent="0.25">
      <c r="A1283" s="124">
        <v>41138</v>
      </c>
      <c r="B1283" s="94">
        <v>2.04</v>
      </c>
    </row>
    <row r="1284" spans="1:2" x14ac:dyDescent="0.25">
      <c r="A1284" s="124">
        <v>41138</v>
      </c>
      <c r="B1284" s="94">
        <v>3.24</v>
      </c>
    </row>
    <row r="1285" spans="1:2" x14ac:dyDescent="0.25">
      <c r="A1285" s="124">
        <v>41139</v>
      </c>
      <c r="B1285" s="94">
        <v>2.67</v>
      </c>
    </row>
    <row r="1286" spans="1:2" x14ac:dyDescent="0.25">
      <c r="A1286" s="124">
        <v>41139</v>
      </c>
      <c r="B1286" s="94">
        <v>2.46</v>
      </c>
    </row>
    <row r="1287" spans="1:2" x14ac:dyDescent="0.25">
      <c r="A1287" s="124">
        <v>41139</v>
      </c>
      <c r="B1287" s="94">
        <v>1.85</v>
      </c>
    </row>
    <row r="1288" spans="1:2" x14ac:dyDescent="0.25">
      <c r="A1288" s="124">
        <v>41139</v>
      </c>
      <c r="B1288" s="94">
        <v>2.2200000000000002</v>
      </c>
    </row>
    <row r="1289" spans="1:2" x14ac:dyDescent="0.25">
      <c r="A1289" s="124">
        <v>41139</v>
      </c>
      <c r="B1289" s="94">
        <v>3</v>
      </c>
    </row>
    <row r="1290" spans="1:2" x14ac:dyDescent="0.25">
      <c r="A1290" s="124">
        <v>41139</v>
      </c>
      <c r="B1290" s="94">
        <v>1.9</v>
      </c>
    </row>
    <row r="1291" spans="1:2" x14ac:dyDescent="0.25">
      <c r="A1291" s="124">
        <v>41139</v>
      </c>
      <c r="B1291" s="94">
        <v>1.93</v>
      </c>
    </row>
    <row r="1292" spans="1:2" x14ac:dyDescent="0.25">
      <c r="A1292" s="124">
        <v>41139</v>
      </c>
      <c r="B1292" s="94">
        <v>2.0299999999999998</v>
      </c>
    </row>
    <row r="1293" spans="1:2" x14ac:dyDescent="0.25">
      <c r="A1293" s="124">
        <v>41139</v>
      </c>
      <c r="B1293" s="94">
        <v>1.84</v>
      </c>
    </row>
    <row r="1294" spans="1:2" x14ac:dyDescent="0.25">
      <c r="A1294" s="124">
        <v>41139</v>
      </c>
      <c r="B1294" s="94">
        <v>2.0099999999999998</v>
      </c>
    </row>
    <row r="1295" spans="1:2" x14ac:dyDescent="0.25">
      <c r="A1295" s="124">
        <v>41139</v>
      </c>
      <c r="B1295" s="94">
        <v>1.93</v>
      </c>
    </row>
    <row r="1296" spans="1:2" x14ac:dyDescent="0.25">
      <c r="A1296" s="124">
        <v>41139</v>
      </c>
      <c r="B1296" s="94">
        <v>1.87</v>
      </c>
    </row>
    <row r="1297" spans="1:2" x14ac:dyDescent="0.25">
      <c r="A1297" s="124">
        <v>41139</v>
      </c>
      <c r="B1297" s="94">
        <v>2.48</v>
      </c>
    </row>
    <row r="1298" spans="1:2" x14ac:dyDescent="0.25">
      <c r="A1298" s="124">
        <v>41139</v>
      </c>
      <c r="B1298" s="94">
        <v>7.18</v>
      </c>
    </row>
    <row r="1299" spans="1:2" x14ac:dyDescent="0.25">
      <c r="A1299" s="124">
        <v>41139</v>
      </c>
      <c r="B1299" s="94">
        <v>2</v>
      </c>
    </row>
    <row r="1300" spans="1:2" x14ac:dyDescent="0.25">
      <c r="A1300" s="124">
        <v>41140</v>
      </c>
      <c r="B1300" s="94">
        <v>4.13</v>
      </c>
    </row>
    <row r="1301" spans="1:2" x14ac:dyDescent="0.25">
      <c r="A1301" s="124">
        <v>41140</v>
      </c>
      <c r="B1301" s="94">
        <v>3.46</v>
      </c>
    </row>
    <row r="1302" spans="1:2" x14ac:dyDescent="0.25">
      <c r="A1302" s="124">
        <v>41140</v>
      </c>
      <c r="B1302" s="94">
        <v>1.88</v>
      </c>
    </row>
    <row r="1303" spans="1:2" x14ac:dyDescent="0.25">
      <c r="A1303" s="124">
        <v>41140</v>
      </c>
      <c r="B1303" s="94">
        <v>2.77</v>
      </c>
    </row>
    <row r="1304" spans="1:2" x14ac:dyDescent="0.25">
      <c r="A1304" s="124">
        <v>41140</v>
      </c>
      <c r="B1304" s="94">
        <v>2.3199999999999998</v>
      </c>
    </row>
    <row r="1305" spans="1:2" x14ac:dyDescent="0.25">
      <c r="A1305" s="124">
        <v>41140</v>
      </c>
      <c r="B1305" s="94">
        <v>2.2000000000000002</v>
      </c>
    </row>
    <row r="1306" spans="1:2" x14ac:dyDescent="0.25">
      <c r="A1306" s="124">
        <v>41140</v>
      </c>
      <c r="B1306" s="94">
        <v>2.1800000000000002</v>
      </c>
    </row>
    <row r="1307" spans="1:2" x14ac:dyDescent="0.25">
      <c r="A1307" s="124">
        <v>41140</v>
      </c>
      <c r="B1307" s="94">
        <v>1.9</v>
      </c>
    </row>
    <row r="1308" spans="1:2" x14ac:dyDescent="0.25">
      <c r="A1308" s="124">
        <v>41140</v>
      </c>
      <c r="B1308" s="94">
        <v>2.46</v>
      </c>
    </row>
    <row r="1309" spans="1:2" x14ac:dyDescent="0.25">
      <c r="A1309" s="124">
        <v>41140</v>
      </c>
      <c r="B1309" s="94">
        <v>2.71</v>
      </c>
    </row>
    <row r="1310" spans="1:2" x14ac:dyDescent="0.25">
      <c r="A1310" s="124">
        <v>41140</v>
      </c>
      <c r="B1310" s="94">
        <v>2.21</v>
      </c>
    </row>
    <row r="1311" spans="1:2" x14ac:dyDescent="0.25">
      <c r="A1311" s="124">
        <v>41140</v>
      </c>
      <c r="B1311" s="94">
        <v>1.92</v>
      </c>
    </row>
    <row r="1312" spans="1:2" x14ac:dyDescent="0.25">
      <c r="A1312" s="124">
        <v>41141</v>
      </c>
      <c r="B1312" s="94">
        <v>3.16</v>
      </c>
    </row>
    <row r="1313" spans="1:2" x14ac:dyDescent="0.25">
      <c r="A1313" s="124">
        <v>41141</v>
      </c>
      <c r="B1313" s="94">
        <v>3.3</v>
      </c>
    </row>
    <row r="1314" spans="1:2" x14ac:dyDescent="0.25">
      <c r="A1314" s="124">
        <v>41141</v>
      </c>
      <c r="B1314" s="94">
        <v>1.92</v>
      </c>
    </row>
    <row r="1315" spans="1:2" x14ac:dyDescent="0.25">
      <c r="A1315" s="124">
        <v>41141</v>
      </c>
      <c r="B1315" s="94">
        <v>3.43</v>
      </c>
    </row>
    <row r="1316" spans="1:2" x14ac:dyDescent="0.25">
      <c r="A1316" s="124">
        <v>41141</v>
      </c>
      <c r="B1316" s="94">
        <v>3.53</v>
      </c>
    </row>
    <row r="1317" spans="1:2" x14ac:dyDescent="0.25">
      <c r="A1317" s="124">
        <v>41141</v>
      </c>
      <c r="B1317" s="94">
        <v>3.55</v>
      </c>
    </row>
    <row r="1318" spans="1:2" x14ac:dyDescent="0.25">
      <c r="A1318" s="124">
        <v>41141</v>
      </c>
      <c r="B1318" s="94">
        <v>2.34</v>
      </c>
    </row>
    <row r="1319" spans="1:2" x14ac:dyDescent="0.25">
      <c r="A1319" s="124">
        <v>41141</v>
      </c>
      <c r="B1319" s="94">
        <v>2.52</v>
      </c>
    </row>
    <row r="1320" spans="1:2" x14ac:dyDescent="0.25">
      <c r="A1320" s="124">
        <v>41141</v>
      </c>
      <c r="B1320" s="94">
        <v>2.2599999999999998</v>
      </c>
    </row>
    <row r="1321" spans="1:2" x14ac:dyDescent="0.25">
      <c r="A1321" s="124">
        <v>41141</v>
      </c>
      <c r="B1321" s="94">
        <v>2.2400000000000002</v>
      </c>
    </row>
    <row r="1322" spans="1:2" x14ac:dyDescent="0.25">
      <c r="A1322" s="124">
        <v>41141</v>
      </c>
      <c r="B1322" s="94">
        <v>2.39</v>
      </c>
    </row>
    <row r="1323" spans="1:2" x14ac:dyDescent="0.25">
      <c r="A1323" s="124">
        <v>41141</v>
      </c>
      <c r="B1323" s="94">
        <v>2.57</v>
      </c>
    </row>
    <row r="1324" spans="1:2" x14ac:dyDescent="0.25">
      <c r="A1324" s="124">
        <v>41142</v>
      </c>
      <c r="B1324" s="94">
        <v>1.73</v>
      </c>
    </row>
    <row r="1325" spans="1:2" x14ac:dyDescent="0.25">
      <c r="A1325" s="124">
        <v>41142</v>
      </c>
      <c r="B1325" s="94">
        <v>2.57</v>
      </c>
    </row>
    <row r="1326" spans="1:2" x14ac:dyDescent="0.25">
      <c r="A1326" s="124">
        <v>41142</v>
      </c>
      <c r="B1326" s="94">
        <v>3.2</v>
      </c>
    </row>
    <row r="1327" spans="1:2" x14ac:dyDescent="0.25">
      <c r="A1327" s="124">
        <v>41142</v>
      </c>
      <c r="B1327" s="94">
        <v>1.82</v>
      </c>
    </row>
    <row r="1328" spans="1:2" x14ac:dyDescent="0.25">
      <c r="A1328" s="124">
        <v>41142</v>
      </c>
      <c r="B1328" s="94">
        <v>3.94</v>
      </c>
    </row>
    <row r="1329" spans="1:2" x14ac:dyDescent="0.25">
      <c r="A1329" s="124">
        <v>41142</v>
      </c>
      <c r="B1329" s="94">
        <v>2.23</v>
      </c>
    </row>
    <row r="1330" spans="1:2" x14ac:dyDescent="0.25">
      <c r="A1330" s="124">
        <v>41142</v>
      </c>
      <c r="B1330" s="94">
        <v>2.1800000000000002</v>
      </c>
    </row>
    <row r="1331" spans="1:2" x14ac:dyDescent="0.25">
      <c r="A1331" s="124">
        <v>41142</v>
      </c>
      <c r="B1331" s="94">
        <v>1.77</v>
      </c>
    </row>
    <row r="1332" spans="1:2" x14ac:dyDescent="0.25">
      <c r="A1332" s="124">
        <v>41142</v>
      </c>
      <c r="B1332" s="94">
        <v>2.54</v>
      </c>
    </row>
    <row r="1333" spans="1:2" x14ac:dyDescent="0.25">
      <c r="A1333" s="124">
        <v>41142</v>
      </c>
      <c r="B1333" s="94">
        <v>1.79</v>
      </c>
    </row>
    <row r="1334" spans="1:2" x14ac:dyDescent="0.25">
      <c r="A1334" s="124">
        <v>41142</v>
      </c>
      <c r="B1334" s="94">
        <v>1.95</v>
      </c>
    </row>
    <row r="1335" spans="1:2" x14ac:dyDescent="0.25">
      <c r="A1335" s="124">
        <v>41142</v>
      </c>
      <c r="B1335" s="94">
        <v>2.11</v>
      </c>
    </row>
    <row r="1336" spans="1:2" x14ac:dyDescent="0.25">
      <c r="A1336" s="124">
        <v>41143</v>
      </c>
      <c r="B1336" s="94">
        <v>2.98</v>
      </c>
    </row>
    <row r="1337" spans="1:2" x14ac:dyDescent="0.25">
      <c r="A1337" s="124">
        <v>41143</v>
      </c>
      <c r="B1337" s="94">
        <v>3.36</v>
      </c>
    </row>
    <row r="1338" spans="1:2" x14ac:dyDescent="0.25">
      <c r="A1338" s="124">
        <v>41143</v>
      </c>
      <c r="B1338" s="94">
        <v>2.7</v>
      </c>
    </row>
    <row r="1339" spans="1:2" x14ac:dyDescent="0.25">
      <c r="A1339" s="124">
        <v>41143</v>
      </c>
      <c r="B1339" s="94">
        <v>1.35</v>
      </c>
    </row>
    <row r="1340" spans="1:2" x14ac:dyDescent="0.25">
      <c r="A1340" s="124">
        <v>41143</v>
      </c>
      <c r="B1340" s="94">
        <v>2.02</v>
      </c>
    </row>
    <row r="1341" spans="1:2" x14ac:dyDescent="0.25">
      <c r="A1341" s="124">
        <v>41143</v>
      </c>
      <c r="B1341" s="94">
        <v>2.68</v>
      </c>
    </row>
    <row r="1342" spans="1:2" x14ac:dyDescent="0.25">
      <c r="A1342" s="124">
        <v>41143</v>
      </c>
      <c r="B1342" s="94">
        <v>1.81</v>
      </c>
    </row>
    <row r="1343" spans="1:2" x14ac:dyDescent="0.25">
      <c r="A1343" s="124">
        <v>41143</v>
      </c>
      <c r="B1343" s="94">
        <v>2.84</v>
      </c>
    </row>
    <row r="1344" spans="1:2" x14ac:dyDescent="0.25">
      <c r="A1344" s="124">
        <v>41143</v>
      </c>
      <c r="B1344" s="94">
        <v>2.2999999999999998</v>
      </c>
    </row>
    <row r="1345" spans="1:2" x14ac:dyDescent="0.25">
      <c r="A1345" s="124">
        <v>41143</v>
      </c>
      <c r="B1345" s="94">
        <v>2.0299999999999998</v>
      </c>
    </row>
    <row r="1346" spans="1:2" x14ac:dyDescent="0.25">
      <c r="A1346" s="124">
        <v>41143</v>
      </c>
      <c r="B1346" s="94">
        <v>2.84</v>
      </c>
    </row>
    <row r="1347" spans="1:2" x14ac:dyDescent="0.25">
      <c r="A1347" s="124">
        <v>41143</v>
      </c>
      <c r="B1347" s="94">
        <v>1.76</v>
      </c>
    </row>
    <row r="1348" spans="1:2" x14ac:dyDescent="0.25">
      <c r="A1348" s="124">
        <v>41144</v>
      </c>
      <c r="B1348" s="94">
        <v>2.1</v>
      </c>
    </row>
    <row r="1349" spans="1:2" x14ac:dyDescent="0.25">
      <c r="A1349" s="124">
        <v>41144</v>
      </c>
      <c r="B1349" s="94">
        <v>1.07</v>
      </c>
    </row>
    <row r="1350" spans="1:2" x14ac:dyDescent="0.25">
      <c r="A1350" s="124">
        <v>41144</v>
      </c>
      <c r="B1350" s="94">
        <v>2.0699999999999998</v>
      </c>
    </row>
    <row r="1351" spans="1:2" x14ac:dyDescent="0.25">
      <c r="A1351" s="124">
        <v>41144</v>
      </c>
      <c r="B1351" s="94">
        <v>2.2999999999999998</v>
      </c>
    </row>
    <row r="1352" spans="1:2" x14ac:dyDescent="0.25">
      <c r="A1352" s="124">
        <v>41144</v>
      </c>
      <c r="B1352" s="94">
        <v>1.83</v>
      </c>
    </row>
    <row r="1353" spans="1:2" x14ac:dyDescent="0.25">
      <c r="A1353" s="124">
        <v>41144</v>
      </c>
      <c r="B1353" s="94">
        <v>4.99</v>
      </c>
    </row>
    <row r="1354" spans="1:2" x14ac:dyDescent="0.25">
      <c r="A1354" s="124">
        <v>41144</v>
      </c>
      <c r="B1354" s="94">
        <v>3.64</v>
      </c>
    </row>
    <row r="1355" spans="1:2" x14ac:dyDescent="0.25">
      <c r="A1355" s="124">
        <v>41144</v>
      </c>
      <c r="B1355" s="94">
        <v>1.74</v>
      </c>
    </row>
    <row r="1356" spans="1:2" x14ac:dyDescent="0.25">
      <c r="A1356" s="124">
        <v>41144</v>
      </c>
      <c r="B1356" s="94">
        <v>2.11</v>
      </c>
    </row>
    <row r="1357" spans="1:2" x14ac:dyDescent="0.25">
      <c r="A1357" s="124">
        <v>41145</v>
      </c>
      <c r="B1357" s="94">
        <v>0</v>
      </c>
    </row>
    <row r="1358" spans="1:2" x14ac:dyDescent="0.25">
      <c r="A1358" s="124">
        <v>41145</v>
      </c>
      <c r="B1358" s="94">
        <v>2.57</v>
      </c>
    </row>
    <row r="1359" spans="1:2" x14ac:dyDescent="0.25">
      <c r="A1359" s="124">
        <v>41145</v>
      </c>
      <c r="B1359" s="94">
        <v>3.46</v>
      </c>
    </row>
    <row r="1360" spans="1:2" x14ac:dyDescent="0.25">
      <c r="A1360" s="124">
        <v>41145</v>
      </c>
      <c r="B1360" s="94">
        <v>1.63</v>
      </c>
    </row>
    <row r="1361" spans="1:2" x14ac:dyDescent="0.25">
      <c r="A1361" s="124">
        <v>41145</v>
      </c>
      <c r="B1361" s="94">
        <v>1.88</v>
      </c>
    </row>
    <row r="1362" spans="1:2" x14ac:dyDescent="0.25">
      <c r="A1362" s="124">
        <v>41145</v>
      </c>
      <c r="B1362" s="94">
        <v>1.7</v>
      </c>
    </row>
    <row r="1363" spans="1:2" x14ac:dyDescent="0.25">
      <c r="A1363" s="124">
        <v>41145</v>
      </c>
      <c r="B1363" s="94">
        <v>1.99</v>
      </c>
    </row>
    <row r="1364" spans="1:2" x14ac:dyDescent="0.25">
      <c r="A1364" s="124">
        <v>41145</v>
      </c>
      <c r="B1364" s="94">
        <v>1.66</v>
      </c>
    </row>
    <row r="1365" spans="1:2" x14ac:dyDescent="0.25">
      <c r="A1365" s="124">
        <v>41145</v>
      </c>
      <c r="B1365" s="94">
        <v>3.91</v>
      </c>
    </row>
    <row r="1366" spans="1:2" x14ac:dyDescent="0.25">
      <c r="A1366" s="124">
        <v>41145</v>
      </c>
      <c r="B1366" s="94">
        <v>2.08</v>
      </c>
    </row>
    <row r="1367" spans="1:2" x14ac:dyDescent="0.25">
      <c r="A1367" s="124">
        <v>41145</v>
      </c>
      <c r="B1367" s="94">
        <v>1.95</v>
      </c>
    </row>
    <row r="1368" spans="1:2" x14ac:dyDescent="0.25">
      <c r="A1368" s="124">
        <v>41145</v>
      </c>
      <c r="B1368" s="94">
        <v>6.87</v>
      </c>
    </row>
    <row r="1369" spans="1:2" x14ac:dyDescent="0.25">
      <c r="A1369" s="124">
        <v>41145</v>
      </c>
      <c r="B1369" s="94">
        <v>2.42</v>
      </c>
    </row>
    <row r="1370" spans="1:2" x14ac:dyDescent="0.25">
      <c r="A1370" s="124">
        <v>41145</v>
      </c>
      <c r="B1370" s="94">
        <v>1.61</v>
      </c>
    </row>
    <row r="1371" spans="1:2" x14ac:dyDescent="0.25">
      <c r="A1371" s="124">
        <v>41145</v>
      </c>
      <c r="B1371" s="94">
        <v>2.56</v>
      </c>
    </row>
    <row r="1372" spans="1:2" x14ac:dyDescent="0.25">
      <c r="A1372" s="124">
        <v>41145</v>
      </c>
      <c r="B1372" s="94">
        <v>1.69</v>
      </c>
    </row>
    <row r="1373" spans="1:2" x14ac:dyDescent="0.25">
      <c r="A1373" s="124">
        <v>41145</v>
      </c>
      <c r="B1373" s="94">
        <v>1.66</v>
      </c>
    </row>
    <row r="1374" spans="1:2" x14ac:dyDescent="0.25">
      <c r="A1374" s="124">
        <v>41146</v>
      </c>
      <c r="B1374" s="94">
        <v>2.71</v>
      </c>
    </row>
    <row r="1375" spans="1:2" x14ac:dyDescent="0.25">
      <c r="A1375" s="124">
        <v>41146</v>
      </c>
      <c r="B1375" s="94">
        <v>1.77</v>
      </c>
    </row>
    <row r="1376" spans="1:2" x14ac:dyDescent="0.25">
      <c r="A1376" s="124">
        <v>41146</v>
      </c>
      <c r="B1376" s="94">
        <v>2.2000000000000002</v>
      </c>
    </row>
    <row r="1377" spans="1:2" x14ac:dyDescent="0.25">
      <c r="A1377" s="124">
        <v>41146</v>
      </c>
      <c r="B1377" s="94">
        <v>1.95</v>
      </c>
    </row>
    <row r="1378" spans="1:2" x14ac:dyDescent="0.25">
      <c r="A1378" s="124">
        <v>41146</v>
      </c>
      <c r="B1378" s="94">
        <v>2.58</v>
      </c>
    </row>
    <row r="1379" spans="1:2" x14ac:dyDescent="0.25">
      <c r="A1379" s="124">
        <v>41146</v>
      </c>
      <c r="B1379" s="94">
        <v>1.66</v>
      </c>
    </row>
    <row r="1380" spans="1:2" x14ac:dyDescent="0.25">
      <c r="A1380" s="124">
        <v>41146</v>
      </c>
      <c r="B1380" s="94">
        <v>1.98</v>
      </c>
    </row>
    <row r="1381" spans="1:2" x14ac:dyDescent="0.25">
      <c r="A1381" s="124">
        <v>41146</v>
      </c>
      <c r="B1381" s="94">
        <v>1.59</v>
      </c>
    </row>
    <row r="1382" spans="1:2" x14ac:dyDescent="0.25">
      <c r="A1382" s="124">
        <v>41146</v>
      </c>
      <c r="B1382" s="94">
        <v>2.4300000000000002</v>
      </c>
    </row>
    <row r="1383" spans="1:2" x14ac:dyDescent="0.25">
      <c r="A1383" s="124">
        <v>41146</v>
      </c>
      <c r="B1383" s="94">
        <v>1.95</v>
      </c>
    </row>
    <row r="1384" spans="1:2" x14ac:dyDescent="0.25">
      <c r="A1384" s="124">
        <v>41146</v>
      </c>
      <c r="B1384" s="94">
        <v>1.65</v>
      </c>
    </row>
    <row r="1385" spans="1:2" x14ac:dyDescent="0.25">
      <c r="A1385" s="124">
        <v>41146</v>
      </c>
      <c r="B1385" s="94">
        <v>1.74</v>
      </c>
    </row>
    <row r="1386" spans="1:2" x14ac:dyDescent="0.25">
      <c r="A1386" s="124">
        <v>41146</v>
      </c>
      <c r="B1386" s="94">
        <v>3.03</v>
      </c>
    </row>
    <row r="1387" spans="1:2" x14ac:dyDescent="0.25">
      <c r="A1387" s="124">
        <v>41146</v>
      </c>
      <c r="B1387" s="94">
        <v>2.81</v>
      </c>
    </row>
    <row r="1388" spans="1:2" x14ac:dyDescent="0.25">
      <c r="A1388" s="124">
        <v>41146</v>
      </c>
      <c r="B1388" s="94">
        <v>1.56</v>
      </c>
    </row>
    <row r="1389" spans="1:2" x14ac:dyDescent="0.25">
      <c r="A1389" s="124">
        <v>41146</v>
      </c>
      <c r="B1389" s="94">
        <v>1.69</v>
      </c>
    </row>
    <row r="1390" spans="1:2" x14ac:dyDescent="0.25">
      <c r="A1390" s="124">
        <v>41146</v>
      </c>
      <c r="B1390" s="94">
        <v>1.57</v>
      </c>
    </row>
    <row r="1391" spans="1:2" x14ac:dyDescent="0.25">
      <c r="A1391" s="124">
        <v>41146</v>
      </c>
      <c r="B1391" s="94">
        <v>1.93</v>
      </c>
    </row>
    <row r="1392" spans="1:2" x14ac:dyDescent="0.25">
      <c r="A1392" s="124">
        <v>41146</v>
      </c>
      <c r="B1392" s="94">
        <v>1.63</v>
      </c>
    </row>
    <row r="1393" spans="1:2" x14ac:dyDescent="0.25">
      <c r="A1393" s="124">
        <v>41146</v>
      </c>
      <c r="B1393" s="94">
        <v>2.36</v>
      </c>
    </row>
    <row r="1394" spans="1:2" x14ac:dyDescent="0.25">
      <c r="A1394" s="124">
        <v>41146</v>
      </c>
      <c r="B1394" s="94">
        <v>1.72</v>
      </c>
    </row>
    <row r="1395" spans="1:2" x14ac:dyDescent="0.25">
      <c r="A1395" s="124">
        <v>41146</v>
      </c>
      <c r="B1395" s="94">
        <v>1.92</v>
      </c>
    </row>
    <row r="1396" spans="1:2" x14ac:dyDescent="0.25">
      <c r="A1396" s="124">
        <v>41146</v>
      </c>
      <c r="B1396" s="94">
        <v>1.76</v>
      </c>
    </row>
    <row r="1397" spans="1:2" x14ac:dyDescent="0.25">
      <c r="A1397" s="124">
        <v>41146</v>
      </c>
      <c r="B1397" s="94">
        <v>1.78</v>
      </c>
    </row>
    <row r="1398" spans="1:2" x14ac:dyDescent="0.25">
      <c r="A1398" s="124">
        <v>41146</v>
      </c>
      <c r="B1398" s="94">
        <v>1.84</v>
      </c>
    </row>
    <row r="1399" spans="1:2" x14ac:dyDescent="0.25">
      <c r="A1399" s="124">
        <v>41146</v>
      </c>
      <c r="B1399" s="94">
        <v>2.36</v>
      </c>
    </row>
    <row r="1400" spans="1:2" x14ac:dyDescent="0.25">
      <c r="A1400" s="124">
        <v>41146</v>
      </c>
      <c r="B1400" s="94">
        <v>6.85</v>
      </c>
    </row>
    <row r="1401" spans="1:2" x14ac:dyDescent="0.25">
      <c r="A1401" s="124">
        <v>41146</v>
      </c>
      <c r="B1401" s="94">
        <v>5.03</v>
      </c>
    </row>
    <row r="1402" spans="1:2" x14ac:dyDescent="0.25">
      <c r="A1402" s="124">
        <v>41146</v>
      </c>
      <c r="B1402" s="94">
        <v>2.44</v>
      </c>
    </row>
    <row r="1403" spans="1:2" x14ac:dyDescent="0.25">
      <c r="A1403" s="124">
        <v>41147</v>
      </c>
      <c r="B1403" s="94">
        <v>1.6</v>
      </c>
    </row>
    <row r="1404" spans="1:2" x14ac:dyDescent="0.25">
      <c r="A1404" s="124">
        <v>41147</v>
      </c>
      <c r="B1404" s="94">
        <v>1.88</v>
      </c>
    </row>
    <row r="1405" spans="1:2" x14ac:dyDescent="0.25">
      <c r="A1405" s="124">
        <v>41147</v>
      </c>
      <c r="B1405" s="94">
        <v>1.89</v>
      </c>
    </row>
    <row r="1406" spans="1:2" x14ac:dyDescent="0.25">
      <c r="A1406" s="124">
        <v>41148</v>
      </c>
      <c r="B1406" s="94">
        <v>1.91</v>
      </c>
    </row>
    <row r="1407" spans="1:2" x14ac:dyDescent="0.25">
      <c r="A1407" s="124">
        <v>41148</v>
      </c>
      <c r="B1407" s="94">
        <v>3.75</v>
      </c>
    </row>
    <row r="1408" spans="1:2" x14ac:dyDescent="0.25">
      <c r="A1408" s="124">
        <v>41149</v>
      </c>
      <c r="B1408" s="94">
        <v>7.88</v>
      </c>
    </row>
    <row r="1409" spans="1:2" x14ac:dyDescent="0.25">
      <c r="A1409" s="124">
        <v>41150</v>
      </c>
      <c r="B1409" s="94">
        <v>3.89</v>
      </c>
    </row>
    <row r="1410" spans="1:2" x14ac:dyDescent="0.25">
      <c r="A1410" s="124">
        <v>41150</v>
      </c>
      <c r="B1410" s="94">
        <v>3.79</v>
      </c>
    </row>
    <row r="1411" spans="1:2" x14ac:dyDescent="0.25">
      <c r="A1411" s="124">
        <v>41150</v>
      </c>
      <c r="B1411" s="94">
        <v>2.77</v>
      </c>
    </row>
    <row r="1412" spans="1:2" x14ac:dyDescent="0.25">
      <c r="A1412" s="124">
        <v>41150</v>
      </c>
      <c r="B1412" s="94">
        <v>4.55</v>
      </c>
    </row>
    <row r="1413" spans="1:2" x14ac:dyDescent="0.25">
      <c r="A1413" s="124">
        <v>41150</v>
      </c>
      <c r="B1413" s="94">
        <v>1.46</v>
      </c>
    </row>
    <row r="1414" spans="1:2" x14ac:dyDescent="0.25">
      <c r="A1414" s="124">
        <v>41150</v>
      </c>
      <c r="B1414" s="94">
        <v>2.97</v>
      </c>
    </row>
    <row r="1415" spans="1:2" x14ac:dyDescent="0.25">
      <c r="A1415" s="124">
        <v>41150</v>
      </c>
      <c r="B1415" s="94">
        <v>2.71</v>
      </c>
    </row>
    <row r="1416" spans="1:2" x14ac:dyDescent="0.25">
      <c r="A1416" s="124">
        <v>41150</v>
      </c>
      <c r="B1416" s="94">
        <v>1.53</v>
      </c>
    </row>
    <row r="1417" spans="1:2" x14ac:dyDescent="0.25">
      <c r="A1417" s="124">
        <v>41150</v>
      </c>
      <c r="B1417" s="94">
        <v>2.5299999999999998</v>
      </c>
    </row>
    <row r="1418" spans="1:2" x14ac:dyDescent="0.25">
      <c r="A1418" s="124">
        <v>41150</v>
      </c>
      <c r="B1418" s="94">
        <v>2.97</v>
      </c>
    </row>
    <row r="1419" spans="1:2" x14ac:dyDescent="0.25">
      <c r="A1419" s="124">
        <v>41150</v>
      </c>
      <c r="B1419" s="94">
        <v>5.28</v>
      </c>
    </row>
    <row r="1420" spans="1:2" x14ac:dyDescent="0.25">
      <c r="A1420" s="124">
        <v>41150</v>
      </c>
      <c r="B1420" s="94">
        <v>4.3</v>
      </c>
    </row>
    <row r="1421" spans="1:2" x14ac:dyDescent="0.25">
      <c r="A1421" s="124">
        <v>41150</v>
      </c>
      <c r="B1421" s="94">
        <v>5.68</v>
      </c>
    </row>
    <row r="1422" spans="1:2" x14ac:dyDescent="0.25">
      <c r="A1422" s="124">
        <v>41151</v>
      </c>
      <c r="B1422" s="94">
        <v>1.74</v>
      </c>
    </row>
    <row r="1423" spans="1:2" x14ac:dyDescent="0.25">
      <c r="A1423" s="124">
        <v>41151</v>
      </c>
      <c r="B1423" s="94">
        <v>4.96</v>
      </c>
    </row>
    <row r="1424" spans="1:2" x14ac:dyDescent="0.25">
      <c r="A1424" s="124">
        <v>41151</v>
      </c>
      <c r="B1424" s="94">
        <v>1.83</v>
      </c>
    </row>
    <row r="1425" spans="1:2" x14ac:dyDescent="0.25">
      <c r="A1425" s="124">
        <v>41151</v>
      </c>
      <c r="B1425" s="94">
        <v>2.79</v>
      </c>
    </row>
    <row r="1426" spans="1:2" x14ac:dyDescent="0.25">
      <c r="A1426" s="124">
        <v>41151</v>
      </c>
      <c r="B1426" s="94">
        <v>3.04</v>
      </c>
    </row>
    <row r="1427" spans="1:2" x14ac:dyDescent="0.25">
      <c r="A1427" s="124">
        <v>41151</v>
      </c>
      <c r="B1427" s="94">
        <v>6.05</v>
      </c>
    </row>
    <row r="1428" spans="1:2" x14ac:dyDescent="0.25">
      <c r="A1428" s="124">
        <v>41152</v>
      </c>
      <c r="B1428" s="94">
        <v>2.58</v>
      </c>
    </row>
    <row r="1429" spans="1:2" x14ac:dyDescent="0.25">
      <c r="A1429" s="124">
        <v>41152</v>
      </c>
      <c r="B1429" s="94">
        <v>2.5299999999999998</v>
      </c>
    </row>
    <row r="1430" spans="1:2" x14ac:dyDescent="0.25">
      <c r="A1430" s="124">
        <v>41152</v>
      </c>
      <c r="B1430" s="94">
        <v>4.8899999999999997</v>
      </c>
    </row>
    <row r="1431" spans="1:2" x14ac:dyDescent="0.25">
      <c r="A1431" s="124">
        <v>41153</v>
      </c>
      <c r="B1431" s="94">
        <v>3.1</v>
      </c>
    </row>
    <row r="1432" spans="1:2" x14ac:dyDescent="0.25">
      <c r="A1432" s="124">
        <v>41153</v>
      </c>
      <c r="B1432" s="94">
        <v>3.03</v>
      </c>
    </row>
    <row r="1433" spans="1:2" x14ac:dyDescent="0.25">
      <c r="A1433" s="124">
        <v>41154</v>
      </c>
      <c r="B1433" s="94">
        <v>1.57</v>
      </c>
    </row>
    <row r="1434" spans="1:2" x14ac:dyDescent="0.25">
      <c r="A1434" s="124">
        <v>41154</v>
      </c>
      <c r="B1434" s="94">
        <v>1.61</v>
      </c>
    </row>
    <row r="1435" spans="1:2" x14ac:dyDescent="0.25">
      <c r="A1435" s="124">
        <v>41154</v>
      </c>
      <c r="B1435" s="94">
        <v>3.99</v>
      </c>
    </row>
    <row r="1436" spans="1:2" x14ac:dyDescent="0.25">
      <c r="A1436" s="124">
        <v>41154</v>
      </c>
      <c r="B1436" s="94">
        <v>4.3899999999999997</v>
      </c>
    </row>
    <row r="1437" spans="1:2" x14ac:dyDescent="0.25">
      <c r="A1437" s="124">
        <v>41154</v>
      </c>
      <c r="B1437" s="94">
        <v>1.91</v>
      </c>
    </row>
    <row r="1438" spans="1:2" x14ac:dyDescent="0.25">
      <c r="A1438" s="124">
        <v>41155</v>
      </c>
      <c r="B1438" s="94">
        <v>2.11</v>
      </c>
    </row>
    <row r="1439" spans="1:2" x14ac:dyDescent="0.25">
      <c r="A1439" s="124">
        <v>41155</v>
      </c>
      <c r="B1439" s="94">
        <v>3.87</v>
      </c>
    </row>
    <row r="1440" spans="1:2" x14ac:dyDescent="0.25">
      <c r="A1440" s="124">
        <v>41155</v>
      </c>
      <c r="B1440" s="94">
        <v>2.1</v>
      </c>
    </row>
    <row r="1441" spans="1:2" x14ac:dyDescent="0.25">
      <c r="A1441" s="124">
        <v>41155</v>
      </c>
      <c r="B1441" s="94">
        <v>1.56</v>
      </c>
    </row>
    <row r="1442" spans="1:2" x14ac:dyDescent="0.25">
      <c r="A1442" s="124">
        <v>41156</v>
      </c>
      <c r="B1442" s="94">
        <v>2.0099999999999998</v>
      </c>
    </row>
    <row r="1443" spans="1:2" x14ac:dyDescent="0.25">
      <c r="A1443" s="124">
        <v>41156</v>
      </c>
      <c r="B1443" s="94">
        <v>2.61</v>
      </c>
    </row>
    <row r="1444" spans="1:2" x14ac:dyDescent="0.25">
      <c r="A1444" s="124">
        <v>41156</v>
      </c>
      <c r="B1444" s="94">
        <v>1.54</v>
      </c>
    </row>
    <row r="1445" spans="1:2" x14ac:dyDescent="0.25">
      <c r="A1445" s="124">
        <v>41156</v>
      </c>
      <c r="B1445" s="94">
        <v>2.39</v>
      </c>
    </row>
    <row r="1446" spans="1:2" x14ac:dyDescent="0.25">
      <c r="A1446" s="124">
        <v>41160</v>
      </c>
      <c r="B1446" s="94">
        <v>2.87</v>
      </c>
    </row>
    <row r="1447" spans="1:2" x14ac:dyDescent="0.25">
      <c r="A1447" s="124">
        <v>41160</v>
      </c>
      <c r="B1447" s="94">
        <v>3.82</v>
      </c>
    </row>
    <row r="1448" spans="1:2" x14ac:dyDescent="0.25">
      <c r="A1448" s="124">
        <v>41160</v>
      </c>
      <c r="B1448" s="94">
        <v>4.82</v>
      </c>
    </row>
    <row r="1449" spans="1:2" x14ac:dyDescent="0.25">
      <c r="A1449" s="124">
        <v>41161</v>
      </c>
      <c r="B1449" s="94">
        <v>2.91</v>
      </c>
    </row>
    <row r="1450" spans="1:2" x14ac:dyDescent="0.25">
      <c r="A1450" s="124">
        <v>41161</v>
      </c>
      <c r="B1450" s="94">
        <v>2.0699999999999998</v>
      </c>
    </row>
    <row r="1451" spans="1:2" x14ac:dyDescent="0.25">
      <c r="A1451" s="124">
        <v>41163</v>
      </c>
      <c r="B1451" s="94">
        <v>1.71</v>
      </c>
    </row>
    <row r="1452" spans="1:2" x14ac:dyDescent="0.25">
      <c r="A1452" s="124">
        <v>41163</v>
      </c>
      <c r="B1452" s="94">
        <v>1.71</v>
      </c>
    </row>
    <row r="1453" spans="1:2" x14ac:dyDescent="0.25">
      <c r="A1453" s="124">
        <v>41163</v>
      </c>
      <c r="B1453" s="94">
        <v>2.98</v>
      </c>
    </row>
    <row r="1454" spans="1:2" x14ac:dyDescent="0.25">
      <c r="A1454" s="124">
        <v>41163</v>
      </c>
      <c r="B1454" s="94">
        <v>1.7</v>
      </c>
    </row>
    <row r="1455" spans="1:2" x14ac:dyDescent="0.25">
      <c r="A1455" s="124">
        <v>41165</v>
      </c>
      <c r="B1455" s="94">
        <v>1.77</v>
      </c>
    </row>
    <row r="1456" spans="1:2" x14ac:dyDescent="0.25">
      <c r="A1456" s="124">
        <v>41165</v>
      </c>
      <c r="B1456" s="94">
        <v>1.65</v>
      </c>
    </row>
    <row r="1457" spans="1:2" x14ac:dyDescent="0.25">
      <c r="A1457" s="124">
        <v>41165</v>
      </c>
      <c r="B1457" s="94">
        <v>1.8</v>
      </c>
    </row>
    <row r="1458" spans="1:2" x14ac:dyDescent="0.25">
      <c r="A1458" s="124">
        <v>41166</v>
      </c>
      <c r="B1458" s="94">
        <v>3.73</v>
      </c>
    </row>
    <row r="1459" spans="1:2" x14ac:dyDescent="0.25">
      <c r="A1459" s="124">
        <v>41166</v>
      </c>
      <c r="B1459" s="94">
        <v>1.58</v>
      </c>
    </row>
  </sheetData>
  <sortState ref="A2:B1526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DIDSON Daily Counts</vt:lpstr>
      <vt:lpstr>Fish R1</vt:lpstr>
      <vt:lpstr>Fish R2</vt:lpstr>
      <vt:lpstr>Stratification Schemes</vt:lpstr>
      <vt:lpstr>DIDSON All Species</vt:lpstr>
      <vt:lpstr>Fish Wheel Catch</vt:lpstr>
      <vt:lpstr>Species ID</vt:lpstr>
      <vt:lpstr>Wheel Operating Days</vt:lpstr>
      <vt:lpstr>Fish Wheel Summary</vt:lpstr>
      <vt:lpstr>Range vs Discharge</vt:lpstr>
      <vt:lpstr>'Fish R1'!FC_CSOT_2012_07_08_030000_HF_P1225</vt:lpstr>
      <vt:lpstr>'Fish R1'!FC_CSOT_2012_08_17_000000_P0952</vt:lpstr>
    </vt:vector>
  </TitlesOfParts>
  <Company>Aquacoustics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Scott Prevatte</cp:lastModifiedBy>
  <dcterms:created xsi:type="dcterms:W3CDTF">2012-06-13T19:04:35Z</dcterms:created>
  <dcterms:modified xsi:type="dcterms:W3CDTF">2013-03-19T22:31:27Z</dcterms:modified>
</cp:coreProperties>
</file>