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ILE TRANSFER\Spreadsheets\Eagle River\"/>
    </mc:Choice>
  </mc:AlternateContent>
  <bookViews>
    <workbookView xWindow="0" yWindow="120" windowWidth="20610" windowHeight="9615" activeTab="1"/>
  </bookViews>
  <sheets>
    <sheet name="Fish Wheel Sample Times 2014" sheetId="1" r:id="rId1"/>
    <sheet name="# Fish Captured &amp; ID Metho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J18" i="2"/>
  <c r="J17" i="2"/>
  <c r="J16" i="2"/>
  <c r="J15" i="2"/>
  <c r="J14" i="2"/>
  <c r="F20" i="2" l="1"/>
  <c r="D20" i="2"/>
  <c r="I15" i="2"/>
  <c r="I16" i="2"/>
  <c r="I17" i="2"/>
  <c r="I18" i="2"/>
  <c r="I14" i="2"/>
  <c r="I20" i="2" s="1"/>
  <c r="G21" i="2" l="1"/>
  <c r="D21" i="2"/>
  <c r="H98" i="1"/>
  <c r="I98" i="1" s="1"/>
  <c r="H80" i="1"/>
  <c r="I80" i="1" s="1"/>
  <c r="H82" i="1"/>
  <c r="I82" i="1" s="1"/>
  <c r="H84" i="1"/>
  <c r="I84" i="1" s="1"/>
  <c r="H86" i="1"/>
  <c r="I86" i="1" s="1"/>
  <c r="H88" i="1"/>
  <c r="I88" i="1" s="1"/>
  <c r="H90" i="1"/>
  <c r="I90" i="1" s="1"/>
  <c r="H92" i="1"/>
  <c r="I92" i="1" s="1"/>
  <c r="H94" i="1"/>
  <c r="I94" i="1" s="1"/>
  <c r="H96" i="1"/>
  <c r="I96" i="1" s="1"/>
  <c r="F81" i="1"/>
  <c r="G81" i="1" s="1"/>
  <c r="F83" i="1"/>
  <c r="G83" i="1" s="1"/>
  <c r="F85" i="1"/>
  <c r="G85" i="1" s="1"/>
  <c r="F87" i="1"/>
  <c r="G87" i="1" s="1"/>
  <c r="F89" i="1"/>
  <c r="G89" i="1" s="1"/>
  <c r="F91" i="1"/>
  <c r="G91" i="1" s="1"/>
  <c r="F93" i="1"/>
  <c r="G93" i="1" s="1"/>
  <c r="F95" i="1"/>
  <c r="G95" i="1" s="1"/>
  <c r="F97" i="1"/>
  <c r="G97" i="1" s="1"/>
  <c r="C78" i="1"/>
  <c r="C98" i="1"/>
  <c r="C97" i="1"/>
  <c r="H97" i="1" s="1"/>
  <c r="I97" i="1" s="1"/>
  <c r="C96" i="1"/>
  <c r="C95" i="1"/>
  <c r="F96" i="1" s="1"/>
  <c r="G96" i="1" s="1"/>
  <c r="C94" i="1"/>
  <c r="F94" i="1" s="1"/>
  <c r="G94" i="1" s="1"/>
  <c r="C93" i="1"/>
  <c r="H93" i="1" s="1"/>
  <c r="I93" i="1" s="1"/>
  <c r="C92" i="1"/>
  <c r="C91" i="1"/>
  <c r="H91" i="1" s="1"/>
  <c r="I91" i="1" s="1"/>
  <c r="C90" i="1"/>
  <c r="F90" i="1" s="1"/>
  <c r="G90" i="1" s="1"/>
  <c r="C89" i="1"/>
  <c r="H89" i="1" s="1"/>
  <c r="I89" i="1" s="1"/>
  <c r="C88" i="1"/>
  <c r="C87" i="1"/>
  <c r="H87" i="1" s="1"/>
  <c r="I87" i="1" s="1"/>
  <c r="C86" i="1"/>
  <c r="F86" i="1" s="1"/>
  <c r="G86" i="1" s="1"/>
  <c r="C85" i="1"/>
  <c r="H85" i="1" s="1"/>
  <c r="I85" i="1" s="1"/>
  <c r="C84" i="1"/>
  <c r="C83" i="1"/>
  <c r="F84" i="1" s="1"/>
  <c r="G84" i="1" s="1"/>
  <c r="C82" i="1"/>
  <c r="F82" i="1" s="1"/>
  <c r="G82" i="1" s="1"/>
  <c r="C81" i="1"/>
  <c r="F92" i="1" l="1"/>
  <c r="G92" i="1" s="1"/>
  <c r="H95" i="1"/>
  <c r="I95" i="1" s="1"/>
  <c r="H83" i="1"/>
  <c r="I83" i="1" s="1"/>
  <c r="F88" i="1"/>
  <c r="G88" i="1" s="1"/>
  <c r="F98" i="1"/>
  <c r="G98" i="1" s="1"/>
  <c r="C80" i="1"/>
  <c r="H81" i="1" s="1"/>
  <c r="I81" i="1" s="1"/>
  <c r="F79" i="1"/>
  <c r="G79" i="1" s="1"/>
  <c r="C79" i="1"/>
  <c r="H78" i="1"/>
  <c r="I78" i="1" s="1"/>
  <c r="F77" i="1"/>
  <c r="G77" i="1" s="1"/>
  <c r="C77" i="1"/>
  <c r="H76" i="1"/>
  <c r="I76" i="1" s="1"/>
  <c r="C76" i="1"/>
  <c r="F75" i="1"/>
  <c r="G75" i="1" s="1"/>
  <c r="C75" i="1"/>
  <c r="H74" i="1"/>
  <c r="I74" i="1" s="1"/>
  <c r="C74" i="1"/>
  <c r="F73" i="1"/>
  <c r="G73" i="1" s="1"/>
  <c r="C73" i="1"/>
  <c r="H73" i="1" s="1"/>
  <c r="I73" i="1" s="1"/>
  <c r="H72" i="1"/>
  <c r="I72" i="1" s="1"/>
  <c r="C72" i="1"/>
  <c r="F71" i="1"/>
  <c r="G71" i="1" s="1"/>
  <c r="C71" i="1"/>
  <c r="H70" i="1"/>
  <c r="I70" i="1" s="1"/>
  <c r="C70" i="1"/>
  <c r="F69" i="1"/>
  <c r="G69" i="1" s="1"/>
  <c r="C69" i="1"/>
  <c r="H68" i="1"/>
  <c r="I68" i="1" s="1"/>
  <c r="C68" i="1"/>
  <c r="F67" i="1"/>
  <c r="G67" i="1" s="1"/>
  <c r="C67" i="1"/>
  <c r="H66" i="1"/>
  <c r="I66" i="1" s="1"/>
  <c r="C66" i="1"/>
  <c r="F65" i="1"/>
  <c r="G65" i="1" s="1"/>
  <c r="C65" i="1"/>
  <c r="H64" i="1"/>
  <c r="I64" i="1" s="1"/>
  <c r="C64" i="1"/>
  <c r="F63" i="1"/>
  <c r="G63" i="1" s="1"/>
  <c r="C63" i="1"/>
  <c r="H62" i="1"/>
  <c r="I62" i="1" s="1"/>
  <c r="C62" i="1"/>
  <c r="F61" i="1"/>
  <c r="G61" i="1" s="1"/>
  <c r="C61" i="1"/>
  <c r="H60" i="1"/>
  <c r="I60" i="1" s="1"/>
  <c r="C60" i="1"/>
  <c r="F59" i="1"/>
  <c r="G59" i="1" s="1"/>
  <c r="C59" i="1"/>
  <c r="H58" i="1"/>
  <c r="I58" i="1" s="1"/>
  <c r="C58" i="1"/>
  <c r="F57" i="1"/>
  <c r="G57" i="1" s="1"/>
  <c r="C57" i="1"/>
  <c r="H56" i="1"/>
  <c r="I56" i="1" s="1"/>
  <c r="C56" i="1"/>
  <c r="F55" i="1"/>
  <c r="G55" i="1" s="1"/>
  <c r="C55" i="1"/>
  <c r="H54" i="1"/>
  <c r="I54" i="1" s="1"/>
  <c r="C54" i="1"/>
  <c r="F53" i="1"/>
  <c r="G53" i="1" s="1"/>
  <c r="C53" i="1"/>
  <c r="H52" i="1"/>
  <c r="I52" i="1" s="1"/>
  <c r="C52" i="1"/>
  <c r="F51" i="1"/>
  <c r="G51" i="1" s="1"/>
  <c r="C51" i="1"/>
  <c r="H50" i="1"/>
  <c r="I50" i="1" s="1"/>
  <c r="C50" i="1"/>
  <c r="F49" i="1"/>
  <c r="G49" i="1" s="1"/>
  <c r="C49" i="1"/>
  <c r="H49" i="1" s="1"/>
  <c r="I49" i="1" s="1"/>
  <c r="H48" i="1"/>
  <c r="I48" i="1" s="1"/>
  <c r="C48" i="1"/>
  <c r="F47" i="1"/>
  <c r="G47" i="1" s="1"/>
  <c r="C47" i="1"/>
  <c r="H46" i="1"/>
  <c r="I46" i="1" s="1"/>
  <c r="C46" i="1"/>
  <c r="F45" i="1"/>
  <c r="G45" i="1" s="1"/>
  <c r="C45" i="1"/>
  <c r="H44" i="1"/>
  <c r="I44" i="1" s="1"/>
  <c r="C44" i="1"/>
  <c r="F43" i="1"/>
  <c r="G43" i="1" s="1"/>
  <c r="C43" i="1"/>
  <c r="H42" i="1"/>
  <c r="I42" i="1" s="1"/>
  <c r="C42" i="1"/>
  <c r="F41" i="1"/>
  <c r="G41" i="1" s="1"/>
  <c r="C41" i="1"/>
  <c r="H40" i="1"/>
  <c r="I40" i="1" s="1"/>
  <c r="C40" i="1"/>
  <c r="F39" i="1"/>
  <c r="G39" i="1" s="1"/>
  <c r="C39" i="1"/>
  <c r="H38" i="1"/>
  <c r="I38" i="1" s="1"/>
  <c r="C38" i="1"/>
  <c r="F37" i="1"/>
  <c r="G37" i="1" s="1"/>
  <c r="C37" i="1"/>
  <c r="H36" i="1"/>
  <c r="I36" i="1" s="1"/>
  <c r="C36" i="1"/>
  <c r="F35" i="1"/>
  <c r="G35" i="1" s="1"/>
  <c r="C35" i="1"/>
  <c r="H34" i="1"/>
  <c r="I34" i="1" s="1"/>
  <c r="C34" i="1"/>
  <c r="F33" i="1"/>
  <c r="G33" i="1" s="1"/>
  <c r="C33" i="1"/>
  <c r="H32" i="1"/>
  <c r="I32" i="1" s="1"/>
  <c r="C32" i="1"/>
  <c r="F31" i="1"/>
  <c r="G31" i="1" s="1"/>
  <c r="C31" i="1"/>
  <c r="H30" i="1"/>
  <c r="I30" i="1" s="1"/>
  <c r="F29" i="1"/>
  <c r="G29" i="1" s="1"/>
  <c r="C29" i="1"/>
  <c r="H28" i="1"/>
  <c r="I28" i="1" s="1"/>
  <c r="C28" i="1"/>
  <c r="F27" i="1"/>
  <c r="G27" i="1" s="1"/>
  <c r="C27" i="1"/>
  <c r="H26" i="1"/>
  <c r="I26" i="1" s="1"/>
  <c r="C26" i="1"/>
  <c r="F25" i="1"/>
  <c r="G25" i="1" s="1"/>
  <c r="C25" i="1"/>
  <c r="H24" i="1"/>
  <c r="I24" i="1" s="1"/>
  <c r="C24" i="1"/>
  <c r="F23" i="1"/>
  <c r="G23" i="1" s="1"/>
  <c r="C23" i="1"/>
  <c r="H22" i="1"/>
  <c r="I22" i="1" s="1"/>
  <c r="C22" i="1"/>
  <c r="F21" i="1"/>
  <c r="G21" i="1" s="1"/>
  <c r="C21" i="1"/>
  <c r="H20" i="1"/>
  <c r="I20" i="1" s="1"/>
  <c r="C20" i="1"/>
  <c r="F19" i="1"/>
  <c r="G19" i="1" s="1"/>
  <c r="C19" i="1"/>
  <c r="H18" i="1"/>
  <c r="I18" i="1" s="1"/>
  <c r="C18" i="1"/>
  <c r="F17" i="1"/>
  <c r="G17" i="1" s="1"/>
  <c r="C17" i="1"/>
  <c r="H16" i="1"/>
  <c r="I16" i="1" s="1"/>
  <c r="C16" i="1"/>
  <c r="H17" i="1" s="1"/>
  <c r="I17" i="1" s="1"/>
  <c r="F15" i="1"/>
  <c r="G15" i="1" s="1"/>
  <c r="C15" i="1"/>
  <c r="H14" i="1"/>
  <c r="I14" i="1" s="1"/>
  <c r="C14" i="1"/>
  <c r="F13" i="1"/>
  <c r="G13" i="1" s="1"/>
  <c r="C13" i="1"/>
  <c r="H12" i="1"/>
  <c r="I12" i="1" s="1"/>
  <c r="C12" i="1"/>
  <c r="F11" i="1"/>
  <c r="G11" i="1" s="1"/>
  <c r="C11" i="1"/>
  <c r="H10" i="1"/>
  <c r="I10" i="1" s="1"/>
  <c r="C10" i="1"/>
  <c r="F9" i="1"/>
  <c r="G9" i="1" s="1"/>
  <c r="C9" i="1"/>
  <c r="H8" i="1"/>
  <c r="I8" i="1" s="1"/>
  <c r="C8" i="1"/>
  <c r="F7" i="1"/>
  <c r="G7" i="1" s="1"/>
  <c r="C7" i="1"/>
  <c r="H6" i="1"/>
  <c r="I6" i="1" s="1"/>
  <c r="C6" i="1"/>
  <c r="F5" i="1"/>
  <c r="G5" i="1" s="1"/>
  <c r="C5" i="1"/>
  <c r="G4" i="1"/>
  <c r="C4" i="1"/>
  <c r="F3" i="1"/>
  <c r="C3" i="1"/>
  <c r="L3" i="1" s="1"/>
  <c r="F20" i="1" l="1"/>
  <c r="G20" i="1" s="1"/>
  <c r="H25" i="1"/>
  <c r="I25" i="1" s="1"/>
  <c r="H9" i="1"/>
  <c r="I9" i="1" s="1"/>
  <c r="F16" i="1"/>
  <c r="G16" i="1" s="1"/>
  <c r="H21" i="1"/>
  <c r="I21" i="1" s="1"/>
  <c r="F42" i="1"/>
  <c r="G42" i="1" s="1"/>
  <c r="H61" i="1"/>
  <c r="I61" i="1" s="1"/>
  <c r="F64" i="1"/>
  <c r="G64" i="1" s="1"/>
  <c r="F80" i="1"/>
  <c r="G80" i="1" s="1"/>
  <c r="H77" i="1"/>
  <c r="I77" i="1" s="1"/>
  <c r="F76" i="1"/>
  <c r="G76" i="1" s="1"/>
  <c r="F72" i="1"/>
  <c r="G72" i="1" s="1"/>
  <c r="H69" i="1"/>
  <c r="I69" i="1" s="1"/>
  <c r="F68" i="1"/>
  <c r="G68" i="1" s="1"/>
  <c r="H65" i="1"/>
  <c r="I65" i="1" s="1"/>
  <c r="F60" i="1"/>
  <c r="G60" i="1" s="1"/>
  <c r="H57" i="1"/>
  <c r="I57" i="1" s="1"/>
  <c r="F56" i="1"/>
  <c r="G56" i="1" s="1"/>
  <c r="H53" i="1"/>
  <c r="I53" i="1" s="1"/>
  <c r="F52" i="1"/>
  <c r="G52" i="1" s="1"/>
  <c r="F48" i="1"/>
  <c r="G48" i="1" s="1"/>
  <c r="H45" i="1"/>
  <c r="I45" i="1" s="1"/>
  <c r="F44" i="1"/>
  <c r="G44" i="1" s="1"/>
  <c r="H43" i="1"/>
  <c r="I43" i="1" s="1"/>
  <c r="H41" i="1"/>
  <c r="I41" i="1" s="1"/>
  <c r="F40" i="1"/>
  <c r="G40" i="1" s="1"/>
  <c r="H35" i="1"/>
  <c r="I35" i="1" s="1"/>
  <c r="F36" i="1"/>
  <c r="G36" i="1" s="1"/>
  <c r="H37" i="1"/>
  <c r="I37" i="1" s="1"/>
  <c r="H33" i="1"/>
  <c r="I33" i="1" s="1"/>
  <c r="F32" i="1"/>
  <c r="G32" i="1" s="1"/>
  <c r="H31" i="1"/>
  <c r="I31" i="1" s="1"/>
  <c r="H29" i="1"/>
  <c r="I29" i="1" s="1"/>
  <c r="H27" i="1"/>
  <c r="I27" i="1" s="1"/>
  <c r="F28" i="1"/>
  <c r="G28" i="1" s="1"/>
  <c r="F24" i="1"/>
  <c r="G24" i="1" s="1"/>
  <c r="H19" i="1"/>
  <c r="I19" i="1" s="1"/>
  <c r="H15" i="1"/>
  <c r="I15" i="1" s="1"/>
  <c r="H13" i="1"/>
  <c r="I13" i="1" s="1"/>
  <c r="H11" i="1"/>
  <c r="I11" i="1" s="1"/>
  <c r="F12" i="1"/>
  <c r="G12" i="1" s="1"/>
  <c r="F10" i="1"/>
  <c r="G10" i="1" s="1"/>
  <c r="H7" i="1"/>
  <c r="I7" i="1" s="1"/>
  <c r="F8" i="1"/>
  <c r="G8" i="1" s="1"/>
  <c r="F6" i="1"/>
  <c r="G6" i="1" s="1"/>
  <c r="F38" i="1"/>
  <c r="G38" i="1" s="1"/>
  <c r="F50" i="1"/>
  <c r="G50" i="1" s="1"/>
  <c r="F14" i="1"/>
  <c r="G14" i="1" s="1"/>
  <c r="F30" i="1"/>
  <c r="G30" i="1" s="1"/>
  <c r="F46" i="1"/>
  <c r="G46" i="1" s="1"/>
  <c r="H47" i="1"/>
  <c r="I47" i="1" s="1"/>
  <c r="F22" i="1"/>
  <c r="G22" i="1" s="1"/>
  <c r="F26" i="1"/>
  <c r="G26" i="1" s="1"/>
  <c r="F58" i="1"/>
  <c r="G58" i="1" s="1"/>
  <c r="F66" i="1"/>
  <c r="G66" i="1" s="1"/>
  <c r="F74" i="1"/>
  <c r="G74" i="1" s="1"/>
  <c r="G3" i="1"/>
  <c r="H5" i="1"/>
  <c r="F18" i="1"/>
  <c r="G18" i="1" s="1"/>
  <c r="H23" i="1"/>
  <c r="I23" i="1" s="1"/>
  <c r="F34" i="1"/>
  <c r="G34" i="1" s="1"/>
  <c r="H39" i="1"/>
  <c r="I39" i="1" s="1"/>
  <c r="F54" i="1"/>
  <c r="G54" i="1" s="1"/>
  <c r="F62" i="1"/>
  <c r="G62" i="1" s="1"/>
  <c r="F70" i="1"/>
  <c r="G70" i="1" s="1"/>
  <c r="F78" i="1"/>
  <c r="H51" i="1"/>
  <c r="I51" i="1" s="1"/>
  <c r="H55" i="1"/>
  <c r="I55" i="1" s="1"/>
  <c r="H59" i="1"/>
  <c r="I59" i="1" s="1"/>
  <c r="H63" i="1"/>
  <c r="I63" i="1" s="1"/>
  <c r="H67" i="1"/>
  <c r="I67" i="1" s="1"/>
  <c r="H71" i="1"/>
  <c r="I71" i="1" s="1"/>
  <c r="H75" i="1"/>
  <c r="I75" i="1" s="1"/>
  <c r="H79" i="1"/>
  <c r="I79" i="1" s="1"/>
  <c r="G78" i="1" l="1"/>
  <c r="L4" i="1"/>
  <c r="L6" i="1" s="1"/>
  <c r="L5" i="1" l="1"/>
</calcChain>
</file>

<file path=xl/sharedStrings.xml><?xml version="1.0" encoding="utf-8"?>
<sst xmlns="http://schemas.openxmlformats.org/spreadsheetml/2006/main" count="191" uniqueCount="73">
  <si>
    <t>Sampled</t>
  </si>
  <si>
    <t>Unsampled</t>
  </si>
  <si>
    <t>Date</t>
  </si>
  <si>
    <t>Time</t>
  </si>
  <si>
    <t>Date Time</t>
  </si>
  <si>
    <t>Action</t>
  </si>
  <si>
    <t>Comment</t>
  </si>
  <si>
    <t>Days</t>
  </si>
  <si>
    <t>Hours</t>
  </si>
  <si>
    <t>Start</t>
  </si>
  <si>
    <t>Stop</t>
  </si>
  <si>
    <t>Percent Sampled</t>
  </si>
  <si>
    <t>Camera not set up for overnight sampling</t>
  </si>
  <si>
    <t>First day</t>
  </si>
  <si>
    <t xml:space="preserve">Large chinook stopped wheel </t>
  </si>
  <si>
    <t>Paddles added to prevent fish from stopping wheel</t>
  </si>
  <si>
    <t>Battery died on camera</t>
  </si>
  <si>
    <t>Camera malfunction</t>
  </si>
  <si>
    <t>Camera malfunctioning</t>
  </si>
  <si>
    <t>Fish wheel beached itself- tied off for night</t>
  </si>
  <si>
    <t>Wheel dislodged overnight at unknown time- midnight assumption</t>
  </si>
  <si>
    <t>Tied off- spinning on and off due to large debris getting stuck on baskets</t>
  </si>
  <si>
    <t>Tree stopped wheel overnight (as seen on camera)</t>
  </si>
  <si>
    <t>Tree dislodged</t>
  </si>
  <si>
    <t>Camera not working</t>
  </si>
  <si>
    <t xml:space="preserve">Fishing to live box, trying to fix camera issues. DVR not recording movements </t>
  </si>
  <si>
    <t>Camera not recording motion</t>
  </si>
  <si>
    <t>Crew arrived to fish live box for day</t>
  </si>
  <si>
    <t>Camera cable broken-assumed sampling stop at midnight</t>
  </si>
  <si>
    <t>Crew fishing live box for day</t>
  </si>
  <si>
    <t>Tied off for night because camera not working</t>
  </si>
  <si>
    <t>7/30/204</t>
  </si>
  <si>
    <t>Stop time assumed</t>
  </si>
  <si>
    <t>Removed paddles</t>
  </si>
  <si>
    <t>Trying reconyx camera overnight</t>
  </si>
  <si>
    <t>Ineffective using reconyx-not considered sampling time</t>
  </si>
  <si>
    <t>Tried using reconyx using a trigger-ineffective. Not sampling</t>
  </si>
  <si>
    <t>Raised wheel and tied it off</t>
  </si>
  <si>
    <t>Camera still not working. Waiting for new camera</t>
  </si>
  <si>
    <t>Large tree stopped wheel-ripped hole in basket; fish wheel stopped for night</t>
  </si>
  <si>
    <t>Repairs made</t>
  </si>
  <si>
    <t>Fish in low flow water stopped wheel</t>
  </si>
  <si>
    <t>Too dark on camera to effectively sample</t>
  </si>
  <si>
    <t>Sunrise allowing light for better camera view</t>
  </si>
  <si>
    <t>Loose cable-camera stopped working</t>
  </si>
  <si>
    <t>Camera issues</t>
  </si>
  <si>
    <t>Camera not functioning</t>
  </si>
  <si>
    <t>Using camera light overnight with new DVR</t>
  </si>
  <si>
    <t>Stalled due to low water</t>
  </si>
  <si>
    <t>Fixed issue</t>
  </si>
  <si>
    <t>Dead camera battery</t>
  </si>
  <si>
    <t>Camera light not set up properly, did not turn on</t>
  </si>
  <si>
    <t>Tied off all day to fix ratchet strap on live box which was broken</t>
  </si>
  <si>
    <t>Camera set up for overnight sampling</t>
  </si>
  <si>
    <t xml:space="preserve">Low water caused wheel to stop </t>
  </si>
  <si>
    <t>Pushed wheel out a foot and raised it</t>
  </si>
  <si>
    <t>Camera battery died</t>
  </si>
  <si>
    <t>Had to repair holes in netting and replace battery</t>
  </si>
  <si>
    <t>Assuming stopped at midnight-wheel stopped when we arrived in morning</t>
  </si>
  <si>
    <t>Raised wheel and got it spinning again</t>
  </si>
  <si>
    <t>END OF SEASON</t>
  </si>
  <si>
    <t xml:space="preserve">Total Fish Wheel Study Period </t>
  </si>
  <si>
    <t>Total</t>
  </si>
  <si>
    <t>Coho</t>
  </si>
  <si>
    <t>Sockeye</t>
  </si>
  <si>
    <t>Pink</t>
  </si>
  <si>
    <t>Video</t>
  </si>
  <si>
    <t>Live Box</t>
  </si>
  <si>
    <t>Chinook</t>
  </si>
  <si>
    <t>Chum</t>
  </si>
  <si>
    <t>Species Captured</t>
  </si>
  <si>
    <t>Count per Identification Method</t>
  </si>
  <si>
    <t>Unidentified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</si>
</sst>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/yy;@"/>
    <numFmt numFmtId="165" formatCode="0.0"/>
    <numFmt numFmtId="166" formatCode="yyyy\-mm\-dd\ \ \ \ hh:mm:ss"/>
    <numFmt numFmtId="167" formatCode="#,##0.0"/>
    <numFmt numFmtId="168" formatCode="0.0%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6" fillId="0" borderId="0"/>
  </cellStyleXfs>
  <cellXfs count="5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4" fillId="0" borderId="1" xfId="0" applyNumberFormat="1" applyFont="1" applyBorder="1"/>
    <xf numFmtId="0" fontId="4" fillId="0" borderId="1" xfId="0" applyFont="1" applyBorder="1"/>
    <xf numFmtId="166" fontId="0" fillId="0" borderId="1" xfId="0" applyNumberForma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0" fontId="4" fillId="0" borderId="0" xfId="0" applyFont="1"/>
    <xf numFmtId="0" fontId="4" fillId="5" borderId="2" xfId="0" applyFont="1" applyFill="1" applyBorder="1"/>
    <xf numFmtId="0" fontId="4" fillId="5" borderId="3" xfId="0" applyFont="1" applyFill="1" applyBorder="1" applyAlignment="1">
      <alignment horizontal="center"/>
    </xf>
    <xf numFmtId="20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0" fontId="4" fillId="5" borderId="4" xfId="0" applyFont="1" applyFill="1" applyBorder="1" applyAlignment="1">
      <alignment horizontal="right"/>
    </xf>
    <xf numFmtId="167" fontId="0" fillId="5" borderId="5" xfId="0" applyNumberFormat="1" applyFill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 applyAlignment="1">
      <alignment horizontal="center"/>
    </xf>
    <xf numFmtId="0" fontId="3" fillId="0" borderId="0" xfId="3" applyFill="1"/>
    <xf numFmtId="165" fontId="1" fillId="2" borderId="0" xfId="1" applyNumberFormat="1"/>
    <xf numFmtId="0" fontId="2" fillId="3" borderId="0" xfId="2"/>
    <xf numFmtId="165" fontId="2" fillId="3" borderId="0" xfId="2" applyNumberFormat="1"/>
    <xf numFmtId="21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center"/>
    </xf>
    <xf numFmtId="0" fontId="0" fillId="0" borderId="8" xfId="0" applyBorder="1"/>
    <xf numFmtId="0" fontId="7" fillId="0" borderId="8" xfId="0" applyFont="1" applyBorder="1"/>
    <xf numFmtId="0" fontId="7" fillId="0" borderId="9" xfId="0" applyFont="1" applyBorder="1" applyAlignment="1">
      <alignment horizontal="center"/>
    </xf>
    <xf numFmtId="9" fontId="0" fillId="0" borderId="8" xfId="4" applyFont="1" applyBorder="1"/>
    <xf numFmtId="0" fontId="8" fillId="0" borderId="8" xfId="0" applyFont="1" applyBorder="1"/>
    <xf numFmtId="2" fontId="1" fillId="2" borderId="0" xfId="1" applyNumberFormat="1" applyAlignment="1">
      <alignment horizontal="center"/>
    </xf>
    <xf numFmtId="165" fontId="2" fillId="3" borderId="0" xfId="2" applyNumberFormat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168" fontId="7" fillId="0" borderId="8" xfId="4" applyNumberFormat="1" applyFont="1" applyBorder="1"/>
    <xf numFmtId="168" fontId="8" fillId="0" borderId="8" xfId="4" applyNumberFormat="1" applyFont="1" applyBorder="1"/>
    <xf numFmtId="168" fontId="7" fillId="0" borderId="8" xfId="0" applyNumberFormat="1" applyFont="1" applyBorder="1"/>
    <xf numFmtId="168" fontId="0" fillId="0" borderId="8" xfId="0" applyNumberFormat="1" applyBorder="1"/>
    <xf numFmtId="168" fontId="0" fillId="0" borderId="0" xfId="0" applyNumberFormat="1"/>
  </cellXfs>
  <cellStyles count="6">
    <cellStyle name="Bad" xfId="2" builtinId="27"/>
    <cellStyle name="Good" xfId="1" builtinId="26"/>
    <cellStyle name="Neutral" xfId="3" builtinId="28"/>
    <cellStyle name="Normal" xfId="0" builtinId="0"/>
    <cellStyle name="Normal 2" xfId="5"/>
    <cellStyle name="Percent" xfId="4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opLeftCell="A64" workbookViewId="0">
      <selection activeCell="K1" sqref="K1:K1048576"/>
    </sheetView>
  </sheetViews>
  <sheetFormatPr defaultRowHeight="15" x14ac:dyDescent="0.25"/>
  <cols>
    <col min="1" max="1" width="8" style="1" customWidth="1"/>
    <col min="2" max="2" width="12.7109375" bestFit="1" customWidth="1"/>
    <col min="3" max="3" width="19.5703125" bestFit="1" customWidth="1"/>
    <col min="4" max="4" width="6.5703125" customWidth="1"/>
    <col min="5" max="5" width="58.140625" bestFit="1" customWidth="1"/>
    <col min="6" max="6" width="8.5703125" style="24" customWidth="1"/>
    <col min="7" max="9" width="8.5703125" style="13" customWidth="1"/>
    <col min="11" max="11" width="28.5703125" bestFit="1" customWidth="1"/>
    <col min="12" max="12" width="13.7109375" style="2" customWidth="1"/>
  </cols>
  <sheetData>
    <row r="1" spans="1:12" x14ac:dyDescent="0.25">
      <c r="F1" s="31" t="s">
        <v>0</v>
      </c>
      <c r="G1" s="31"/>
      <c r="H1" s="32" t="s">
        <v>1</v>
      </c>
      <c r="I1" s="32"/>
    </row>
    <row r="2" spans="1:12" s="8" customFormat="1" x14ac:dyDescent="0.25">
      <c r="A2" s="3" t="s">
        <v>2</v>
      </c>
      <c r="B2" s="4" t="s">
        <v>3</v>
      </c>
      <c r="C2" s="5" t="s">
        <v>4</v>
      </c>
      <c r="D2" s="4" t="s">
        <v>5</v>
      </c>
      <c r="E2" s="4" t="s">
        <v>6</v>
      </c>
      <c r="F2" s="6" t="s">
        <v>7</v>
      </c>
      <c r="G2" s="7" t="s">
        <v>8</v>
      </c>
      <c r="H2" s="7" t="s">
        <v>7</v>
      </c>
      <c r="I2" s="7" t="s">
        <v>8</v>
      </c>
      <c r="K2" s="9"/>
      <c r="L2" s="10" t="s">
        <v>7</v>
      </c>
    </row>
    <row r="3" spans="1:12" x14ac:dyDescent="0.25">
      <c r="A3" s="1">
        <v>41810</v>
      </c>
      <c r="B3" s="11">
        <v>0.4375</v>
      </c>
      <c r="C3" s="12">
        <f t="shared" ref="C3:C16" si="0">B3+A3</f>
        <v>41810.4375</v>
      </c>
      <c r="D3" t="s">
        <v>9</v>
      </c>
      <c r="E3" t="s">
        <v>13</v>
      </c>
      <c r="F3" s="13" t="str">
        <f>IF(D3="Stop", C3-C2,"")</f>
        <v/>
      </c>
      <c r="G3" s="13" t="str">
        <f>IFERROR(F3*24,"")</f>
        <v/>
      </c>
      <c r="K3" s="14" t="s">
        <v>61</v>
      </c>
      <c r="L3" s="15">
        <f>C98-C3</f>
        <v>93.104166666664241</v>
      </c>
    </row>
    <row r="4" spans="1:12" x14ac:dyDescent="0.25">
      <c r="A4" s="1">
        <v>41810</v>
      </c>
      <c r="B4" s="11">
        <v>0.66666666666666663</v>
      </c>
      <c r="C4" s="12">
        <f t="shared" si="0"/>
        <v>41810.666666666664</v>
      </c>
      <c r="D4" t="s">
        <v>10</v>
      </c>
      <c r="E4" t="s">
        <v>12</v>
      </c>
      <c r="F4" s="13">
        <v>2</v>
      </c>
      <c r="G4" s="13">
        <f>IFERROR(F4*24,"")</f>
        <v>48</v>
      </c>
      <c r="K4" s="14" t="s">
        <v>0</v>
      </c>
      <c r="L4" s="15">
        <f>SUM(F3:F98)</f>
        <v>65.484027777740266</v>
      </c>
    </row>
    <row r="5" spans="1:12" x14ac:dyDescent="0.25">
      <c r="A5" s="1">
        <v>41811</v>
      </c>
      <c r="B5" s="11">
        <v>0.33333333333333331</v>
      </c>
      <c r="C5" s="12">
        <f t="shared" si="0"/>
        <v>41811.333333333336</v>
      </c>
      <c r="D5" t="s">
        <v>9</v>
      </c>
      <c r="F5" s="13" t="str">
        <f t="shared" ref="F5:F68" si="1">IF(D5="Stop", C5-C4,"")</f>
        <v/>
      </c>
      <c r="G5" s="13" t="str">
        <f t="shared" ref="G5:G68" si="2">IFERROR(F5*24,"")</f>
        <v/>
      </c>
      <c r="H5" s="13">
        <f>IF(D5="Start", C5-C4,"")</f>
        <v>0.66666666667151731</v>
      </c>
      <c r="I5" s="13">
        <v>0</v>
      </c>
      <c r="K5" s="14" t="s">
        <v>1</v>
      </c>
      <c r="L5" s="15">
        <f>L3-L4</f>
        <v>27.620138888923975</v>
      </c>
    </row>
    <row r="6" spans="1:12" x14ac:dyDescent="0.25">
      <c r="A6" s="1">
        <v>41812</v>
      </c>
      <c r="B6" s="11">
        <v>0.375</v>
      </c>
      <c r="C6" s="12">
        <f t="shared" si="0"/>
        <v>41812.375</v>
      </c>
      <c r="D6" t="s">
        <v>10</v>
      </c>
      <c r="E6" t="s">
        <v>14</v>
      </c>
      <c r="F6" s="13">
        <f t="shared" si="1"/>
        <v>1.0416666666642413</v>
      </c>
      <c r="G6" s="13">
        <f t="shared" si="2"/>
        <v>24.999999999941792</v>
      </c>
      <c r="H6" s="13" t="str">
        <f t="shared" ref="H6:H69" si="3">IF(D6="Start", C6-C5,"")</f>
        <v/>
      </c>
      <c r="I6" s="13" t="str">
        <f t="shared" ref="I6:I69" si="4">IFERROR(H6*24,"")</f>
        <v/>
      </c>
      <c r="K6" s="14" t="s">
        <v>11</v>
      </c>
      <c r="L6" s="16">
        <f>L4/L3</f>
        <v>0.70334153800215138</v>
      </c>
    </row>
    <row r="7" spans="1:12" x14ac:dyDescent="0.25">
      <c r="A7" s="1">
        <v>41814</v>
      </c>
      <c r="B7" s="11">
        <v>0.5</v>
      </c>
      <c r="C7" s="12">
        <f t="shared" si="0"/>
        <v>41814.5</v>
      </c>
      <c r="D7" t="s">
        <v>9</v>
      </c>
      <c r="E7" t="s">
        <v>15</v>
      </c>
      <c r="F7" s="13" t="str">
        <f t="shared" si="1"/>
        <v/>
      </c>
      <c r="G7" s="13" t="str">
        <f t="shared" si="2"/>
        <v/>
      </c>
      <c r="H7" s="13">
        <f t="shared" si="3"/>
        <v>2.125</v>
      </c>
      <c r="I7" s="13">
        <f t="shared" si="4"/>
        <v>51</v>
      </c>
      <c r="K7" s="17"/>
      <c r="L7" s="18"/>
    </row>
    <row r="8" spans="1:12" x14ac:dyDescent="0.25">
      <c r="A8" s="1">
        <v>41815</v>
      </c>
      <c r="B8" s="11">
        <v>0.9916666666666667</v>
      </c>
      <c r="C8" s="12">
        <f t="shared" si="0"/>
        <v>41815.991666666669</v>
      </c>
      <c r="D8" t="s">
        <v>10</v>
      </c>
      <c r="E8" t="s">
        <v>16</v>
      </c>
      <c r="F8" s="13">
        <f t="shared" si="1"/>
        <v>1.4916666666686069</v>
      </c>
      <c r="G8" s="13">
        <f t="shared" si="2"/>
        <v>35.800000000046566</v>
      </c>
      <c r="H8" s="13" t="str">
        <f t="shared" si="3"/>
        <v/>
      </c>
      <c r="I8" s="13" t="str">
        <f t="shared" si="4"/>
        <v/>
      </c>
    </row>
    <row r="9" spans="1:12" x14ac:dyDescent="0.25">
      <c r="A9" s="1">
        <v>41816</v>
      </c>
      <c r="B9" s="11">
        <v>0.39583333333333331</v>
      </c>
      <c r="C9" s="12">
        <f t="shared" si="0"/>
        <v>41816.395833333336</v>
      </c>
      <c r="D9" t="s">
        <v>9</v>
      </c>
      <c r="F9" s="13" t="str">
        <f t="shared" si="1"/>
        <v/>
      </c>
      <c r="G9" s="13" t="str">
        <f t="shared" si="2"/>
        <v/>
      </c>
      <c r="H9" s="13">
        <f t="shared" si="3"/>
        <v>0.40416666666715173</v>
      </c>
      <c r="I9" s="13">
        <f t="shared" si="4"/>
        <v>9.7000000000116415</v>
      </c>
    </row>
    <row r="10" spans="1:12" x14ac:dyDescent="0.25">
      <c r="A10" s="1">
        <v>41818</v>
      </c>
      <c r="B10" s="11">
        <v>0.65069444444444446</v>
      </c>
      <c r="C10" s="12">
        <f t="shared" si="0"/>
        <v>41818.650694444441</v>
      </c>
      <c r="D10" t="s">
        <v>10</v>
      </c>
      <c r="E10" t="s">
        <v>17</v>
      </c>
      <c r="F10" s="13">
        <f t="shared" si="1"/>
        <v>2.2548611111051287</v>
      </c>
      <c r="G10" s="13">
        <f t="shared" si="2"/>
        <v>54.116666666523088</v>
      </c>
      <c r="H10" s="13" t="str">
        <f t="shared" si="3"/>
        <v/>
      </c>
      <c r="I10" s="13" t="str">
        <f t="shared" si="4"/>
        <v/>
      </c>
    </row>
    <row r="11" spans="1:12" x14ac:dyDescent="0.25">
      <c r="A11" s="1">
        <v>41819</v>
      </c>
      <c r="B11" s="11">
        <v>0.33333333333333331</v>
      </c>
      <c r="C11" s="12">
        <f t="shared" si="0"/>
        <v>41819.333333333336</v>
      </c>
      <c r="D11" t="s">
        <v>9</v>
      </c>
      <c r="F11" s="13" t="str">
        <f t="shared" si="1"/>
        <v/>
      </c>
      <c r="G11" s="13" t="str">
        <f t="shared" si="2"/>
        <v/>
      </c>
      <c r="H11" s="13">
        <f t="shared" si="3"/>
        <v>0.68263888889487134</v>
      </c>
      <c r="I11" s="13">
        <f t="shared" si="4"/>
        <v>16.383333333476912</v>
      </c>
    </row>
    <row r="12" spans="1:12" x14ac:dyDescent="0.25">
      <c r="A12" s="1">
        <v>41819</v>
      </c>
      <c r="B12" s="11">
        <v>0.375</v>
      </c>
      <c r="C12" s="12">
        <f t="shared" si="0"/>
        <v>41819.375</v>
      </c>
      <c r="D12" t="s">
        <v>10</v>
      </c>
      <c r="E12" t="s">
        <v>18</v>
      </c>
      <c r="F12" s="13">
        <f t="shared" si="1"/>
        <v>4.1666666664241347E-2</v>
      </c>
      <c r="G12" s="13">
        <f t="shared" si="2"/>
        <v>0.99999999994179234</v>
      </c>
      <c r="H12" s="13" t="str">
        <f t="shared" si="3"/>
        <v/>
      </c>
      <c r="I12" s="13" t="str">
        <f t="shared" si="4"/>
        <v/>
      </c>
    </row>
    <row r="13" spans="1:12" x14ac:dyDescent="0.25">
      <c r="A13" s="1">
        <v>41820</v>
      </c>
      <c r="B13" s="11">
        <v>0.33333333333333331</v>
      </c>
      <c r="C13" s="12">
        <f t="shared" si="0"/>
        <v>41820.333333333336</v>
      </c>
      <c r="D13" t="s">
        <v>9</v>
      </c>
      <c r="F13" s="13" t="str">
        <f t="shared" si="1"/>
        <v/>
      </c>
      <c r="G13" s="13" t="str">
        <f t="shared" si="2"/>
        <v/>
      </c>
      <c r="H13" s="13">
        <f t="shared" si="3"/>
        <v>0.95833333333575865</v>
      </c>
      <c r="I13" s="13">
        <f t="shared" si="4"/>
        <v>23.000000000058208</v>
      </c>
    </row>
    <row r="14" spans="1:12" x14ac:dyDescent="0.25">
      <c r="A14" s="1">
        <v>41821</v>
      </c>
      <c r="B14" s="11">
        <v>0.66666666666666663</v>
      </c>
      <c r="C14" s="12">
        <f t="shared" si="0"/>
        <v>41821.666666666664</v>
      </c>
      <c r="D14" t="s">
        <v>10</v>
      </c>
      <c r="E14" t="s">
        <v>19</v>
      </c>
      <c r="F14" s="13">
        <f t="shared" si="1"/>
        <v>1.3333333333284827</v>
      </c>
      <c r="G14" s="13">
        <f t="shared" si="2"/>
        <v>31.999999999883585</v>
      </c>
      <c r="H14" s="13" t="str">
        <f t="shared" si="3"/>
        <v/>
      </c>
      <c r="I14" s="13" t="str">
        <f t="shared" si="4"/>
        <v/>
      </c>
    </row>
    <row r="15" spans="1:12" x14ac:dyDescent="0.25">
      <c r="A15" s="1">
        <v>41822</v>
      </c>
      <c r="B15" s="11">
        <v>0.54166666666666663</v>
      </c>
      <c r="C15" s="12">
        <f t="shared" si="0"/>
        <v>41822.541666666664</v>
      </c>
      <c r="D15" t="s">
        <v>9</v>
      </c>
      <c r="F15" s="13" t="str">
        <f t="shared" si="1"/>
        <v/>
      </c>
      <c r="G15" s="13" t="str">
        <f t="shared" si="2"/>
        <v/>
      </c>
      <c r="H15" s="13">
        <f t="shared" si="3"/>
        <v>0.875</v>
      </c>
      <c r="I15" s="13">
        <f t="shared" si="4"/>
        <v>21</v>
      </c>
      <c r="K15" s="19"/>
    </row>
    <row r="16" spans="1:12" x14ac:dyDescent="0.25">
      <c r="A16" s="1">
        <v>41827</v>
      </c>
      <c r="B16" s="11">
        <v>0</v>
      </c>
      <c r="C16" s="12">
        <f t="shared" si="0"/>
        <v>41827</v>
      </c>
      <c r="D16" t="s">
        <v>10</v>
      </c>
      <c r="E16" t="s">
        <v>20</v>
      </c>
      <c r="F16" s="13">
        <f t="shared" si="1"/>
        <v>4.4583333333357587</v>
      </c>
      <c r="G16" s="20">
        <f t="shared" si="2"/>
        <v>107.00000000005821</v>
      </c>
      <c r="H16" s="13" t="str">
        <f t="shared" si="3"/>
        <v/>
      </c>
      <c r="I16" s="13" t="str">
        <f t="shared" si="4"/>
        <v/>
      </c>
    </row>
    <row r="17" spans="1:9" x14ac:dyDescent="0.25">
      <c r="A17" s="1">
        <v>41827</v>
      </c>
      <c r="B17" s="11">
        <v>0.66666666666666663</v>
      </c>
      <c r="C17" s="12">
        <f t="shared" ref="C17:C98" si="5">A17+B17</f>
        <v>41827.666666666664</v>
      </c>
      <c r="D17" t="s">
        <v>9</v>
      </c>
      <c r="F17" s="13" t="str">
        <f t="shared" si="1"/>
        <v/>
      </c>
      <c r="G17" s="13" t="str">
        <f t="shared" si="2"/>
        <v/>
      </c>
      <c r="H17" s="13">
        <f t="shared" si="3"/>
        <v>0.66666666666424135</v>
      </c>
      <c r="I17" s="13">
        <f t="shared" si="4"/>
        <v>15.999999999941792</v>
      </c>
    </row>
    <row r="18" spans="1:9" x14ac:dyDescent="0.25">
      <c r="A18" s="1">
        <v>41831</v>
      </c>
      <c r="B18" s="11">
        <v>0.54166666666666663</v>
      </c>
      <c r="C18" s="12">
        <f t="shared" si="5"/>
        <v>41831.541666666664</v>
      </c>
      <c r="D18" t="s">
        <v>10</v>
      </c>
      <c r="E18" s="21" t="s">
        <v>21</v>
      </c>
      <c r="F18" s="13">
        <f t="shared" si="1"/>
        <v>3.875</v>
      </c>
      <c r="G18" s="13">
        <f t="shared" si="2"/>
        <v>93</v>
      </c>
      <c r="H18" s="13" t="str">
        <f t="shared" si="3"/>
        <v/>
      </c>
      <c r="I18" s="13" t="str">
        <f t="shared" si="4"/>
        <v/>
      </c>
    </row>
    <row r="19" spans="1:9" x14ac:dyDescent="0.25">
      <c r="A19" s="1">
        <v>41834</v>
      </c>
      <c r="B19" s="11">
        <v>0.375</v>
      </c>
      <c r="C19" s="12">
        <f t="shared" si="5"/>
        <v>41834.375</v>
      </c>
      <c r="D19" t="s">
        <v>9</v>
      </c>
      <c r="F19" s="13" t="str">
        <f t="shared" si="1"/>
        <v/>
      </c>
      <c r="G19" s="13" t="str">
        <f t="shared" si="2"/>
        <v/>
      </c>
      <c r="H19" s="22">
        <f t="shared" si="3"/>
        <v>2.8333333333357587</v>
      </c>
      <c r="I19" s="13">
        <f t="shared" si="4"/>
        <v>68.000000000058208</v>
      </c>
    </row>
    <row r="20" spans="1:9" x14ac:dyDescent="0.25">
      <c r="A20" s="1">
        <v>41835</v>
      </c>
      <c r="B20" s="11">
        <v>3.3333333333333333E-2</v>
      </c>
      <c r="C20" s="12">
        <f t="shared" si="5"/>
        <v>41835.033333333333</v>
      </c>
      <c r="D20" t="s">
        <v>10</v>
      </c>
      <c r="E20" s="21" t="s">
        <v>22</v>
      </c>
      <c r="F20" s="13">
        <f t="shared" si="1"/>
        <v>0.65833333333284827</v>
      </c>
      <c r="G20" s="20">
        <f t="shared" si="2"/>
        <v>15.799999999988358</v>
      </c>
      <c r="H20" s="13" t="str">
        <f t="shared" si="3"/>
        <v/>
      </c>
      <c r="I20" s="13" t="str">
        <f t="shared" si="4"/>
        <v/>
      </c>
    </row>
    <row r="21" spans="1:9" x14ac:dyDescent="0.25">
      <c r="A21" s="1">
        <v>41835</v>
      </c>
      <c r="B21" s="11">
        <v>0.35416666666666669</v>
      </c>
      <c r="C21" s="12">
        <f t="shared" si="5"/>
        <v>41835.354166666664</v>
      </c>
      <c r="D21" t="s">
        <v>9</v>
      </c>
      <c r="E21" t="s">
        <v>23</v>
      </c>
      <c r="F21" s="13" t="str">
        <f t="shared" si="1"/>
        <v/>
      </c>
      <c r="G21" s="13" t="str">
        <f t="shared" si="2"/>
        <v/>
      </c>
      <c r="H21" s="22">
        <f t="shared" si="3"/>
        <v>0.32083333333139308</v>
      </c>
      <c r="I21" s="13">
        <f t="shared" si="4"/>
        <v>7.6999999999534339</v>
      </c>
    </row>
    <row r="22" spans="1:9" x14ac:dyDescent="0.25">
      <c r="A22" s="1">
        <v>41840</v>
      </c>
      <c r="B22" s="11">
        <v>0.66666666666666663</v>
      </c>
      <c r="C22" s="12">
        <f t="shared" si="5"/>
        <v>41840.666666666664</v>
      </c>
      <c r="D22" t="s">
        <v>10</v>
      </c>
      <c r="E22" t="s">
        <v>24</v>
      </c>
      <c r="F22" s="13">
        <f t="shared" si="1"/>
        <v>5.3125</v>
      </c>
      <c r="G22" s="13">
        <f t="shared" si="2"/>
        <v>127.5</v>
      </c>
      <c r="H22" s="13" t="str">
        <f t="shared" si="3"/>
        <v/>
      </c>
      <c r="I22" s="13" t="str">
        <f t="shared" si="4"/>
        <v/>
      </c>
    </row>
    <row r="23" spans="1:9" x14ac:dyDescent="0.25">
      <c r="A23" s="1">
        <v>41841</v>
      </c>
      <c r="B23" s="11">
        <v>0.36458333333333331</v>
      </c>
      <c r="C23" s="12">
        <f t="shared" si="5"/>
        <v>41841.364583333336</v>
      </c>
      <c r="D23" t="s">
        <v>9</v>
      </c>
      <c r="E23" t="s">
        <v>25</v>
      </c>
      <c r="F23" s="13" t="str">
        <f t="shared" si="1"/>
        <v/>
      </c>
      <c r="G23" s="13" t="str">
        <f t="shared" si="2"/>
        <v/>
      </c>
      <c r="H23" s="22">
        <f t="shared" si="3"/>
        <v>0.69791666667151731</v>
      </c>
      <c r="I23" s="13">
        <f t="shared" si="4"/>
        <v>16.750000000116415</v>
      </c>
    </row>
    <row r="24" spans="1:9" x14ac:dyDescent="0.25">
      <c r="A24" s="1">
        <v>41847</v>
      </c>
      <c r="B24" s="11">
        <v>0</v>
      </c>
      <c r="C24" s="12">
        <f t="shared" si="5"/>
        <v>41847</v>
      </c>
      <c r="D24" t="s">
        <v>10</v>
      </c>
      <c r="E24" t="s">
        <v>26</v>
      </c>
      <c r="F24" s="13">
        <f t="shared" si="1"/>
        <v>5.6354166666642413</v>
      </c>
      <c r="G24" s="13">
        <f t="shared" si="2"/>
        <v>135.24999999994179</v>
      </c>
      <c r="H24" s="13" t="str">
        <f t="shared" si="3"/>
        <v/>
      </c>
      <c r="I24" s="13" t="str">
        <f t="shared" si="4"/>
        <v/>
      </c>
    </row>
    <row r="25" spans="1:9" x14ac:dyDescent="0.25">
      <c r="A25" s="1">
        <v>41847</v>
      </c>
      <c r="B25" s="11">
        <v>0.35416666666666669</v>
      </c>
      <c r="C25" s="12">
        <f t="shared" si="5"/>
        <v>41847.354166666664</v>
      </c>
      <c r="D25" t="s">
        <v>9</v>
      </c>
      <c r="E25" t="s">
        <v>27</v>
      </c>
      <c r="F25" s="13" t="str">
        <f t="shared" si="1"/>
        <v/>
      </c>
      <c r="G25" s="13" t="str">
        <f t="shared" si="2"/>
        <v/>
      </c>
      <c r="H25" s="13">
        <f t="shared" si="3"/>
        <v>0.35416666666424135</v>
      </c>
      <c r="I25" s="13">
        <f t="shared" si="4"/>
        <v>8.4999999999417923</v>
      </c>
    </row>
    <row r="26" spans="1:9" x14ac:dyDescent="0.25">
      <c r="A26" s="1">
        <v>41849</v>
      </c>
      <c r="B26" s="11">
        <v>0</v>
      </c>
      <c r="C26" s="12">
        <f t="shared" si="5"/>
        <v>41849</v>
      </c>
      <c r="D26" t="s">
        <v>10</v>
      </c>
      <c r="E26" t="s">
        <v>28</v>
      </c>
      <c r="F26" s="13">
        <f t="shared" si="1"/>
        <v>1.6458333333357587</v>
      </c>
      <c r="G26" s="13">
        <f t="shared" si="2"/>
        <v>39.500000000058208</v>
      </c>
      <c r="H26" s="13" t="str">
        <f t="shared" si="3"/>
        <v/>
      </c>
      <c r="I26" s="13" t="str">
        <f t="shared" si="4"/>
        <v/>
      </c>
    </row>
    <row r="27" spans="1:9" x14ac:dyDescent="0.25">
      <c r="A27" s="1">
        <v>41849</v>
      </c>
      <c r="B27" s="11">
        <v>0.35416666666666669</v>
      </c>
      <c r="C27" s="12">
        <f t="shared" si="5"/>
        <v>41849.354166666664</v>
      </c>
      <c r="D27" t="s">
        <v>9</v>
      </c>
      <c r="E27" t="s">
        <v>29</v>
      </c>
      <c r="F27" s="13" t="str">
        <f t="shared" si="1"/>
        <v/>
      </c>
      <c r="G27" s="13" t="str">
        <f t="shared" si="2"/>
        <v/>
      </c>
      <c r="H27" s="13">
        <f t="shared" si="3"/>
        <v>0.35416666666424135</v>
      </c>
      <c r="I27" s="13">
        <f t="shared" si="4"/>
        <v>8.4999999999417923</v>
      </c>
    </row>
    <row r="28" spans="1:9" x14ac:dyDescent="0.25">
      <c r="A28" s="1">
        <v>41849</v>
      </c>
      <c r="B28" s="11">
        <v>0.66666666666666663</v>
      </c>
      <c r="C28" s="12">
        <f t="shared" si="5"/>
        <v>41849.666666666664</v>
      </c>
      <c r="D28" t="s">
        <v>10</v>
      </c>
      <c r="E28" t="s">
        <v>30</v>
      </c>
      <c r="F28" s="13">
        <f t="shared" si="1"/>
        <v>0.3125</v>
      </c>
      <c r="G28" s="13">
        <f t="shared" si="2"/>
        <v>7.5</v>
      </c>
      <c r="H28" s="13" t="str">
        <f t="shared" si="3"/>
        <v/>
      </c>
      <c r="I28" s="13" t="str">
        <f t="shared" si="4"/>
        <v/>
      </c>
    </row>
    <row r="29" spans="1:9" x14ac:dyDescent="0.25">
      <c r="A29" s="1">
        <v>41850</v>
      </c>
      <c r="B29" s="11">
        <v>0.3611111111111111</v>
      </c>
      <c r="C29" s="12">
        <f t="shared" si="5"/>
        <v>41850.361111111109</v>
      </c>
      <c r="D29" t="s">
        <v>9</v>
      </c>
      <c r="F29" s="13" t="str">
        <f t="shared" si="1"/>
        <v/>
      </c>
      <c r="G29" s="13" t="str">
        <f t="shared" si="2"/>
        <v/>
      </c>
      <c r="H29" s="13">
        <f t="shared" si="3"/>
        <v>0.69444444444525288</v>
      </c>
      <c r="I29" s="13">
        <f t="shared" si="4"/>
        <v>16.666666666686069</v>
      </c>
    </row>
    <row r="30" spans="1:9" x14ac:dyDescent="0.25">
      <c r="A30" s="1" t="s">
        <v>31</v>
      </c>
      <c r="B30" s="11">
        <v>0.65833333333333333</v>
      </c>
      <c r="C30" s="25">
        <v>41850.658333333333</v>
      </c>
      <c r="D30" t="s">
        <v>10</v>
      </c>
      <c r="E30" t="s">
        <v>30</v>
      </c>
      <c r="F30" s="13">
        <f t="shared" si="1"/>
        <v>0.29722222222335404</v>
      </c>
      <c r="G30" s="13">
        <f t="shared" si="2"/>
        <v>7.1333333333604969</v>
      </c>
      <c r="H30" s="13" t="str">
        <f t="shared" si="3"/>
        <v/>
      </c>
      <c r="I30" s="13" t="str">
        <f t="shared" si="4"/>
        <v/>
      </c>
    </row>
    <row r="31" spans="1:9" x14ac:dyDescent="0.25">
      <c r="A31" s="1">
        <v>41851</v>
      </c>
      <c r="B31" s="11">
        <v>0.375</v>
      </c>
      <c r="C31" s="12">
        <f t="shared" si="5"/>
        <v>41851.375</v>
      </c>
      <c r="D31" t="s">
        <v>9</v>
      </c>
      <c r="E31" t="s">
        <v>29</v>
      </c>
      <c r="F31" s="13" t="str">
        <f t="shared" si="1"/>
        <v/>
      </c>
      <c r="G31" s="13" t="str">
        <f t="shared" si="2"/>
        <v/>
      </c>
      <c r="H31" s="13">
        <f t="shared" si="3"/>
        <v>0.71666666666715173</v>
      </c>
      <c r="I31" s="13">
        <f t="shared" si="4"/>
        <v>17.200000000011642</v>
      </c>
    </row>
    <row r="32" spans="1:9" x14ac:dyDescent="0.25">
      <c r="A32" s="1">
        <v>41851</v>
      </c>
      <c r="B32" s="11">
        <v>0.54166666666666663</v>
      </c>
      <c r="C32" s="12">
        <f t="shared" si="5"/>
        <v>41851.541666666664</v>
      </c>
      <c r="D32" t="s">
        <v>10</v>
      </c>
      <c r="E32" t="s">
        <v>30</v>
      </c>
      <c r="F32" s="13">
        <f t="shared" si="1"/>
        <v>0.16666666666424135</v>
      </c>
      <c r="G32" s="13">
        <f t="shared" si="2"/>
        <v>3.9999999999417923</v>
      </c>
      <c r="H32" s="13" t="str">
        <f t="shared" si="3"/>
        <v/>
      </c>
      <c r="I32" s="13" t="str">
        <f t="shared" si="4"/>
        <v/>
      </c>
    </row>
    <row r="33" spans="1:9" x14ac:dyDescent="0.25">
      <c r="A33" s="1">
        <v>41852</v>
      </c>
      <c r="B33" s="11">
        <v>0.34375</v>
      </c>
      <c r="C33" s="12">
        <f t="shared" si="5"/>
        <v>41852.34375</v>
      </c>
      <c r="D33" t="s">
        <v>9</v>
      </c>
      <c r="E33" t="s">
        <v>29</v>
      </c>
      <c r="F33" s="13" t="str">
        <f t="shared" si="1"/>
        <v/>
      </c>
      <c r="G33" s="13" t="str">
        <f t="shared" si="2"/>
        <v/>
      </c>
      <c r="H33" s="22">
        <f t="shared" si="3"/>
        <v>0.80208333333575865</v>
      </c>
      <c r="I33" s="13">
        <f t="shared" si="4"/>
        <v>19.250000000058208</v>
      </c>
    </row>
    <row r="34" spans="1:9" x14ac:dyDescent="0.25">
      <c r="A34" s="1">
        <v>41852</v>
      </c>
      <c r="B34" s="11">
        <v>0.54166666666666663</v>
      </c>
      <c r="C34" s="12">
        <f t="shared" si="5"/>
        <v>41852.541666666664</v>
      </c>
      <c r="D34" t="s">
        <v>10</v>
      </c>
      <c r="E34" t="s">
        <v>30</v>
      </c>
      <c r="F34" s="13">
        <f t="shared" si="1"/>
        <v>0.19791666666424135</v>
      </c>
      <c r="G34" s="13">
        <f t="shared" si="2"/>
        <v>4.7499999999417923</v>
      </c>
      <c r="H34" s="13" t="str">
        <f t="shared" si="3"/>
        <v/>
      </c>
      <c r="I34" s="13" t="str">
        <f t="shared" si="4"/>
        <v/>
      </c>
    </row>
    <row r="35" spans="1:9" x14ac:dyDescent="0.25">
      <c r="A35" s="1">
        <v>41853</v>
      </c>
      <c r="B35" s="11">
        <v>0.39583333333333331</v>
      </c>
      <c r="C35" s="12">
        <f t="shared" si="5"/>
        <v>41853.395833333336</v>
      </c>
      <c r="D35" t="s">
        <v>9</v>
      </c>
      <c r="F35" s="13" t="str">
        <f t="shared" si="1"/>
        <v/>
      </c>
      <c r="G35" s="13" t="str">
        <f t="shared" si="2"/>
        <v/>
      </c>
      <c r="H35" s="13">
        <f t="shared" si="3"/>
        <v>0.85416666667151731</v>
      </c>
      <c r="I35" s="13">
        <f t="shared" si="4"/>
        <v>20.500000000116415</v>
      </c>
    </row>
    <row r="36" spans="1:9" x14ac:dyDescent="0.25">
      <c r="A36" s="1">
        <v>41853</v>
      </c>
      <c r="B36" s="11">
        <v>0.625</v>
      </c>
      <c r="C36" s="12">
        <f t="shared" si="5"/>
        <v>41853.625</v>
      </c>
      <c r="D36" t="s">
        <v>10</v>
      </c>
      <c r="E36" t="s">
        <v>32</v>
      </c>
      <c r="F36" s="13">
        <f t="shared" si="1"/>
        <v>0.22916666666424135</v>
      </c>
      <c r="G36" s="13">
        <f t="shared" si="2"/>
        <v>5.4999999999417923</v>
      </c>
      <c r="H36" s="13" t="str">
        <f t="shared" si="3"/>
        <v/>
      </c>
      <c r="I36" s="13" t="str">
        <f t="shared" si="4"/>
        <v/>
      </c>
    </row>
    <row r="37" spans="1:9" x14ac:dyDescent="0.25">
      <c r="A37" s="1">
        <v>41854</v>
      </c>
      <c r="B37" s="11">
        <v>0.35416666666666669</v>
      </c>
      <c r="C37" s="12">
        <f t="shared" si="5"/>
        <v>41854.354166666664</v>
      </c>
      <c r="D37" t="s">
        <v>9</v>
      </c>
      <c r="F37" s="13" t="str">
        <f t="shared" si="1"/>
        <v/>
      </c>
      <c r="G37" s="13" t="str">
        <f t="shared" si="2"/>
        <v/>
      </c>
      <c r="H37" s="13">
        <f t="shared" si="3"/>
        <v>0.72916666666424135</v>
      </c>
      <c r="I37" s="13">
        <f t="shared" si="4"/>
        <v>17.499999999941792</v>
      </c>
    </row>
    <row r="38" spans="1:9" x14ac:dyDescent="0.25">
      <c r="A38" s="1">
        <v>41854</v>
      </c>
      <c r="B38" s="23">
        <v>0.65625</v>
      </c>
      <c r="C38" s="12">
        <f t="shared" si="5"/>
        <v>41854.65625</v>
      </c>
      <c r="D38" t="s">
        <v>10</v>
      </c>
      <c r="E38" t="s">
        <v>30</v>
      </c>
      <c r="F38" s="13">
        <f t="shared" si="1"/>
        <v>0.30208333333575865</v>
      </c>
      <c r="G38" s="13">
        <f t="shared" si="2"/>
        <v>7.2500000000582077</v>
      </c>
      <c r="H38" s="13" t="str">
        <f t="shared" si="3"/>
        <v/>
      </c>
      <c r="I38" s="13" t="str">
        <f t="shared" si="4"/>
        <v/>
      </c>
    </row>
    <row r="39" spans="1:9" x14ac:dyDescent="0.25">
      <c r="A39" s="1">
        <v>41855</v>
      </c>
      <c r="B39" s="11">
        <v>0.34375</v>
      </c>
      <c r="C39" s="12">
        <f t="shared" si="5"/>
        <v>41855.34375</v>
      </c>
      <c r="D39" t="s">
        <v>9</v>
      </c>
      <c r="F39" s="13" t="str">
        <f t="shared" si="1"/>
        <v/>
      </c>
      <c r="G39" s="13" t="str">
        <f t="shared" si="2"/>
        <v/>
      </c>
      <c r="H39" s="13">
        <f t="shared" si="3"/>
        <v>0.6875</v>
      </c>
      <c r="I39" s="13">
        <f t="shared" si="4"/>
        <v>16.5</v>
      </c>
    </row>
    <row r="40" spans="1:9" x14ac:dyDescent="0.25">
      <c r="A40" s="1">
        <v>41855</v>
      </c>
      <c r="B40" s="23">
        <v>0.5</v>
      </c>
      <c r="C40" s="12">
        <f t="shared" si="5"/>
        <v>41855.5</v>
      </c>
      <c r="D40" t="s">
        <v>10</v>
      </c>
      <c r="E40" t="s">
        <v>33</v>
      </c>
      <c r="F40" s="13">
        <f t="shared" si="1"/>
        <v>0.15625</v>
      </c>
      <c r="G40" s="13">
        <f t="shared" si="2"/>
        <v>3.75</v>
      </c>
      <c r="H40" s="13" t="str">
        <f t="shared" si="3"/>
        <v/>
      </c>
      <c r="I40" s="13" t="str">
        <f t="shared" si="4"/>
        <v/>
      </c>
    </row>
    <row r="41" spans="1:9" x14ac:dyDescent="0.25">
      <c r="A41" s="1">
        <v>41855</v>
      </c>
      <c r="B41" s="11">
        <v>0.58333333333333337</v>
      </c>
      <c r="C41" s="12">
        <f t="shared" si="5"/>
        <v>41855.583333333336</v>
      </c>
      <c r="D41" t="s">
        <v>9</v>
      </c>
      <c r="E41" t="s">
        <v>34</v>
      </c>
      <c r="F41" s="13" t="str">
        <f t="shared" si="1"/>
        <v/>
      </c>
      <c r="G41" s="13" t="str">
        <f t="shared" si="2"/>
        <v/>
      </c>
      <c r="H41" s="13">
        <f t="shared" si="3"/>
        <v>8.3333333335758653E-2</v>
      </c>
      <c r="I41" s="13">
        <f t="shared" si="4"/>
        <v>2.0000000000582077</v>
      </c>
    </row>
    <row r="42" spans="1:9" x14ac:dyDescent="0.25">
      <c r="A42" s="1">
        <v>41855</v>
      </c>
      <c r="B42" s="11">
        <v>0.66666666666666663</v>
      </c>
      <c r="C42" s="12">
        <f t="shared" si="5"/>
        <v>41855.666666666664</v>
      </c>
      <c r="D42" t="s">
        <v>10</v>
      </c>
      <c r="E42" t="s">
        <v>35</v>
      </c>
      <c r="F42" s="13">
        <f t="shared" si="1"/>
        <v>8.3333333328482695E-2</v>
      </c>
      <c r="G42" s="13">
        <f t="shared" si="2"/>
        <v>1.9999999998835847</v>
      </c>
      <c r="H42" s="13" t="str">
        <f t="shared" si="3"/>
        <v/>
      </c>
      <c r="I42" s="13" t="str">
        <f t="shared" si="4"/>
        <v/>
      </c>
    </row>
    <row r="43" spans="1:9" x14ac:dyDescent="0.25">
      <c r="A43" s="1">
        <v>41856</v>
      </c>
      <c r="B43" s="11">
        <v>0.36458333333333331</v>
      </c>
      <c r="C43" s="12">
        <f t="shared" si="5"/>
        <v>41856.364583333336</v>
      </c>
      <c r="D43" t="s">
        <v>9</v>
      </c>
      <c r="F43" s="13" t="str">
        <f t="shared" si="1"/>
        <v/>
      </c>
      <c r="G43" s="13" t="str">
        <f t="shared" si="2"/>
        <v/>
      </c>
      <c r="H43" s="13">
        <f t="shared" si="3"/>
        <v>0.69791666667151731</v>
      </c>
      <c r="I43" s="13">
        <f t="shared" si="4"/>
        <v>16.750000000116415</v>
      </c>
    </row>
    <row r="44" spans="1:9" x14ac:dyDescent="0.25">
      <c r="A44" s="1">
        <v>41856</v>
      </c>
      <c r="B44" s="11">
        <v>0.66666666666666663</v>
      </c>
      <c r="C44" s="12">
        <f t="shared" si="5"/>
        <v>41856.666666666664</v>
      </c>
      <c r="D44" t="s">
        <v>10</v>
      </c>
      <c r="E44" t="s">
        <v>36</v>
      </c>
      <c r="F44" s="13">
        <f t="shared" si="1"/>
        <v>0.30208333332848269</v>
      </c>
      <c r="G44" s="13">
        <f t="shared" si="2"/>
        <v>7.2499999998835847</v>
      </c>
      <c r="H44" s="13" t="str">
        <f t="shared" si="3"/>
        <v/>
      </c>
      <c r="I44" s="13" t="str">
        <f t="shared" si="4"/>
        <v/>
      </c>
    </row>
    <row r="45" spans="1:9" x14ac:dyDescent="0.25">
      <c r="A45" s="1">
        <v>41857</v>
      </c>
      <c r="B45" s="11">
        <v>0.36458333333333331</v>
      </c>
      <c r="C45" s="12">
        <f t="shared" si="5"/>
        <v>41857.364583333336</v>
      </c>
      <c r="D45" t="s">
        <v>9</v>
      </c>
      <c r="F45" s="13" t="str">
        <f t="shared" si="1"/>
        <v/>
      </c>
      <c r="G45" s="13" t="str">
        <f t="shared" si="2"/>
        <v/>
      </c>
      <c r="H45" s="13">
        <f t="shared" si="3"/>
        <v>0.69791666667151731</v>
      </c>
      <c r="I45" s="13">
        <f t="shared" si="4"/>
        <v>16.750000000116415</v>
      </c>
    </row>
    <row r="46" spans="1:9" x14ac:dyDescent="0.25">
      <c r="A46" s="1">
        <v>41857</v>
      </c>
      <c r="B46" s="11">
        <v>0.59375</v>
      </c>
      <c r="C46" s="12">
        <f t="shared" si="5"/>
        <v>41857.59375</v>
      </c>
      <c r="D46" t="s">
        <v>10</v>
      </c>
      <c r="E46" t="s">
        <v>37</v>
      </c>
      <c r="F46" s="13">
        <f t="shared" si="1"/>
        <v>0.22916666666424135</v>
      </c>
      <c r="G46" s="13">
        <f t="shared" si="2"/>
        <v>5.4999999999417923</v>
      </c>
      <c r="H46" s="13" t="str">
        <f t="shared" si="3"/>
        <v/>
      </c>
      <c r="I46" s="13" t="str">
        <f t="shared" si="4"/>
        <v/>
      </c>
    </row>
    <row r="47" spans="1:9" x14ac:dyDescent="0.25">
      <c r="A47" s="1">
        <v>41858</v>
      </c>
      <c r="B47" s="11">
        <v>0.34375</v>
      </c>
      <c r="C47" s="12">
        <f t="shared" si="5"/>
        <v>41858.34375</v>
      </c>
      <c r="D47" t="s">
        <v>9</v>
      </c>
      <c r="F47" s="13" t="str">
        <f t="shared" si="1"/>
        <v/>
      </c>
      <c r="G47" s="13" t="str">
        <f t="shared" si="2"/>
        <v/>
      </c>
      <c r="H47" s="13">
        <f t="shared" si="3"/>
        <v>0.75</v>
      </c>
      <c r="I47" s="13">
        <f t="shared" si="4"/>
        <v>18</v>
      </c>
    </row>
    <row r="48" spans="1:9" x14ac:dyDescent="0.25">
      <c r="A48" s="1">
        <v>41858</v>
      </c>
      <c r="B48" s="11">
        <v>0.6875</v>
      </c>
      <c r="C48" s="12">
        <f t="shared" si="5"/>
        <v>41858.6875</v>
      </c>
      <c r="D48" t="s">
        <v>10</v>
      </c>
      <c r="F48" s="13">
        <f t="shared" si="1"/>
        <v>0.34375</v>
      </c>
      <c r="G48" s="13">
        <f t="shared" si="2"/>
        <v>8.25</v>
      </c>
      <c r="H48" s="13" t="str">
        <f t="shared" si="3"/>
        <v/>
      </c>
      <c r="I48" s="13" t="str">
        <f t="shared" si="4"/>
        <v/>
      </c>
    </row>
    <row r="49" spans="1:9" x14ac:dyDescent="0.25">
      <c r="A49" s="1">
        <v>41859</v>
      </c>
      <c r="B49" s="11">
        <v>0.34375</v>
      </c>
      <c r="C49" s="12">
        <f t="shared" si="5"/>
        <v>41859.34375</v>
      </c>
      <c r="D49" t="s">
        <v>9</v>
      </c>
      <c r="F49" s="13" t="str">
        <f t="shared" si="1"/>
        <v/>
      </c>
      <c r="G49" s="13" t="str">
        <f t="shared" si="2"/>
        <v/>
      </c>
      <c r="H49" s="13">
        <f t="shared" si="3"/>
        <v>0.65625</v>
      </c>
      <c r="I49" s="13">
        <f t="shared" si="4"/>
        <v>15.75</v>
      </c>
    </row>
    <row r="50" spans="1:9" x14ac:dyDescent="0.25">
      <c r="A50" s="1">
        <v>41859</v>
      </c>
      <c r="B50" s="11">
        <v>0.70138888888888884</v>
      </c>
      <c r="C50" s="12">
        <f t="shared" si="5"/>
        <v>41859.701388888891</v>
      </c>
      <c r="D50" t="s">
        <v>10</v>
      </c>
      <c r="E50" t="s">
        <v>38</v>
      </c>
      <c r="F50" s="13">
        <f t="shared" si="1"/>
        <v>0.35763888889050577</v>
      </c>
      <c r="G50" s="13">
        <f t="shared" si="2"/>
        <v>8.5833333333721384</v>
      </c>
      <c r="H50" s="13" t="str">
        <f t="shared" si="3"/>
        <v/>
      </c>
      <c r="I50" s="13" t="str">
        <f t="shared" si="4"/>
        <v/>
      </c>
    </row>
    <row r="51" spans="1:9" x14ac:dyDescent="0.25">
      <c r="A51" s="1">
        <v>41860</v>
      </c>
      <c r="B51" s="11">
        <v>0.32291666666666669</v>
      </c>
      <c r="C51" s="12">
        <f t="shared" si="5"/>
        <v>41860.322916666664</v>
      </c>
      <c r="D51" t="s">
        <v>9</v>
      </c>
      <c r="F51" s="13" t="str">
        <f t="shared" si="1"/>
        <v/>
      </c>
      <c r="G51" s="13" t="str">
        <f t="shared" si="2"/>
        <v/>
      </c>
      <c r="H51" s="13">
        <f t="shared" si="3"/>
        <v>0.62152777777373558</v>
      </c>
      <c r="I51" s="13">
        <f t="shared" si="4"/>
        <v>14.916666666569654</v>
      </c>
    </row>
    <row r="52" spans="1:9" x14ac:dyDescent="0.25">
      <c r="A52" s="1">
        <v>41860</v>
      </c>
      <c r="B52" s="11">
        <v>0.65972222222222221</v>
      </c>
      <c r="C52" s="12">
        <f t="shared" si="5"/>
        <v>41860.659722222219</v>
      </c>
      <c r="D52" t="s">
        <v>10</v>
      </c>
      <c r="F52" s="13">
        <f t="shared" si="1"/>
        <v>0.33680555555474712</v>
      </c>
      <c r="G52" s="13">
        <f t="shared" si="2"/>
        <v>8.0833333333139308</v>
      </c>
      <c r="H52" s="13" t="str">
        <f t="shared" si="3"/>
        <v/>
      </c>
      <c r="I52" s="13" t="str">
        <f t="shared" si="4"/>
        <v/>
      </c>
    </row>
    <row r="53" spans="1:9" x14ac:dyDescent="0.25">
      <c r="A53" s="1">
        <v>41861</v>
      </c>
      <c r="B53" s="11">
        <v>0.34722222222222227</v>
      </c>
      <c r="C53" s="12">
        <f t="shared" si="5"/>
        <v>41861.347222222219</v>
      </c>
      <c r="D53" t="s">
        <v>9</v>
      </c>
      <c r="F53" s="13" t="str">
        <f t="shared" si="1"/>
        <v/>
      </c>
      <c r="G53" s="13" t="str">
        <f t="shared" si="2"/>
        <v/>
      </c>
      <c r="H53" s="13">
        <f t="shared" si="3"/>
        <v>0.6875</v>
      </c>
      <c r="I53" s="13">
        <f t="shared" si="4"/>
        <v>16.5</v>
      </c>
    </row>
    <row r="54" spans="1:9" x14ac:dyDescent="0.25">
      <c r="A54" s="1">
        <v>41861</v>
      </c>
      <c r="B54" s="11">
        <v>0.63541666666666663</v>
      </c>
      <c r="C54" s="12">
        <f t="shared" si="5"/>
        <v>41861.635416666664</v>
      </c>
      <c r="D54" t="s">
        <v>10</v>
      </c>
      <c r="F54" s="13">
        <f t="shared" si="1"/>
        <v>0.28819444444525288</v>
      </c>
      <c r="G54" s="13">
        <f t="shared" si="2"/>
        <v>6.9166666666860692</v>
      </c>
      <c r="H54" s="13" t="str">
        <f t="shared" si="3"/>
        <v/>
      </c>
      <c r="I54" s="13" t="str">
        <f t="shared" si="4"/>
        <v/>
      </c>
    </row>
    <row r="55" spans="1:9" x14ac:dyDescent="0.25">
      <c r="A55" s="1">
        <v>41862</v>
      </c>
      <c r="B55" s="11">
        <v>0.35416666666666669</v>
      </c>
      <c r="C55" s="12">
        <f t="shared" si="5"/>
        <v>41862.354166666664</v>
      </c>
      <c r="D55" t="s">
        <v>9</v>
      </c>
      <c r="F55" s="13" t="str">
        <f t="shared" si="1"/>
        <v/>
      </c>
      <c r="G55" s="13" t="str">
        <f t="shared" si="2"/>
        <v/>
      </c>
      <c r="H55" s="13">
        <f t="shared" si="3"/>
        <v>0.71875</v>
      </c>
      <c r="I55" s="13">
        <f t="shared" si="4"/>
        <v>17.25</v>
      </c>
    </row>
    <row r="56" spans="1:9" x14ac:dyDescent="0.25">
      <c r="A56" s="1">
        <v>41862</v>
      </c>
      <c r="B56" s="11">
        <v>0.6875</v>
      </c>
      <c r="C56" s="12">
        <f t="shared" si="5"/>
        <v>41862.6875</v>
      </c>
      <c r="D56" t="s">
        <v>10</v>
      </c>
      <c r="F56" s="13">
        <f t="shared" si="1"/>
        <v>0.33333333333575865</v>
      </c>
      <c r="G56" s="13">
        <f t="shared" si="2"/>
        <v>8.0000000000582077</v>
      </c>
      <c r="H56" s="13" t="str">
        <f t="shared" si="3"/>
        <v/>
      </c>
      <c r="I56" s="13" t="str">
        <f t="shared" si="4"/>
        <v/>
      </c>
    </row>
    <row r="57" spans="1:9" x14ac:dyDescent="0.25">
      <c r="A57" s="1">
        <v>41863</v>
      </c>
      <c r="B57" s="11">
        <v>0.38541666666666669</v>
      </c>
      <c r="C57" s="12">
        <f t="shared" si="5"/>
        <v>41863.385416666664</v>
      </c>
      <c r="D57" t="s">
        <v>9</v>
      </c>
      <c r="F57" s="13" t="str">
        <f t="shared" si="1"/>
        <v/>
      </c>
      <c r="G57" s="13" t="str">
        <f t="shared" si="2"/>
        <v/>
      </c>
      <c r="H57" s="13">
        <f t="shared" si="3"/>
        <v>0.69791666666424135</v>
      </c>
      <c r="I57" s="13">
        <f t="shared" si="4"/>
        <v>16.749999999941792</v>
      </c>
    </row>
    <row r="58" spans="1:9" x14ac:dyDescent="0.25">
      <c r="A58" s="1">
        <v>41863</v>
      </c>
      <c r="B58" s="11">
        <v>0.65625</v>
      </c>
      <c r="C58" s="12">
        <f t="shared" si="5"/>
        <v>41863.65625</v>
      </c>
      <c r="D58" t="s">
        <v>10</v>
      </c>
      <c r="F58" s="13">
        <f t="shared" si="1"/>
        <v>0.27083333333575865</v>
      </c>
      <c r="G58" s="13">
        <f t="shared" si="2"/>
        <v>6.5000000000582077</v>
      </c>
      <c r="H58" s="13" t="str">
        <f t="shared" si="3"/>
        <v/>
      </c>
      <c r="I58" s="13" t="str">
        <f t="shared" si="4"/>
        <v/>
      </c>
    </row>
    <row r="59" spans="1:9" x14ac:dyDescent="0.25">
      <c r="A59" s="1">
        <v>41864</v>
      </c>
      <c r="B59" s="11">
        <v>0.48958333333333331</v>
      </c>
      <c r="C59" s="12">
        <f t="shared" si="5"/>
        <v>41864.489583333336</v>
      </c>
      <c r="D59" t="s">
        <v>9</v>
      </c>
      <c r="F59" s="13" t="str">
        <f t="shared" si="1"/>
        <v/>
      </c>
      <c r="G59" s="13" t="str">
        <f t="shared" si="2"/>
        <v/>
      </c>
      <c r="H59" s="13">
        <f t="shared" si="3"/>
        <v>0.83333333333575865</v>
      </c>
      <c r="I59" s="13">
        <f t="shared" si="4"/>
        <v>20.000000000058208</v>
      </c>
    </row>
    <row r="60" spans="1:9" x14ac:dyDescent="0.25">
      <c r="A60" s="1">
        <v>41866</v>
      </c>
      <c r="B60" s="11">
        <v>0.625</v>
      </c>
      <c r="C60" s="12">
        <f t="shared" si="5"/>
        <v>41866.625</v>
      </c>
      <c r="D60" t="s">
        <v>10</v>
      </c>
      <c r="E60" t="s">
        <v>39</v>
      </c>
      <c r="F60" s="13">
        <f t="shared" si="1"/>
        <v>2.1354166666642413</v>
      </c>
      <c r="G60" s="13">
        <f t="shared" si="2"/>
        <v>51.249999999941792</v>
      </c>
      <c r="H60" s="13" t="str">
        <f t="shared" si="3"/>
        <v/>
      </c>
      <c r="I60" s="13" t="str">
        <f t="shared" si="4"/>
        <v/>
      </c>
    </row>
    <row r="61" spans="1:9" x14ac:dyDescent="0.25">
      <c r="A61" s="1">
        <v>41867</v>
      </c>
      <c r="B61" s="11">
        <v>0.45833333333333331</v>
      </c>
      <c r="C61" s="12">
        <f t="shared" si="5"/>
        <v>41867.458333333336</v>
      </c>
      <c r="D61" t="s">
        <v>9</v>
      </c>
      <c r="E61" t="s">
        <v>40</v>
      </c>
      <c r="F61" s="13" t="str">
        <f t="shared" si="1"/>
        <v/>
      </c>
      <c r="G61" s="13" t="str">
        <f t="shared" si="2"/>
        <v/>
      </c>
      <c r="H61" s="13">
        <f t="shared" si="3"/>
        <v>0.83333333333575865</v>
      </c>
      <c r="I61" s="13">
        <f t="shared" si="4"/>
        <v>20.000000000058208</v>
      </c>
    </row>
    <row r="62" spans="1:9" x14ac:dyDescent="0.25">
      <c r="A62" s="1">
        <v>41868</v>
      </c>
      <c r="B62" s="11">
        <v>0.77777777777777779</v>
      </c>
      <c r="C62" s="12">
        <f t="shared" si="5"/>
        <v>41868.777777777781</v>
      </c>
      <c r="D62" t="s">
        <v>10</v>
      </c>
      <c r="E62" t="s">
        <v>41</v>
      </c>
      <c r="F62" s="13">
        <f t="shared" si="1"/>
        <v>1.3194444444452529</v>
      </c>
      <c r="G62" s="13">
        <f t="shared" si="2"/>
        <v>31.666666666686069</v>
      </c>
      <c r="H62" s="13" t="str">
        <f t="shared" si="3"/>
        <v/>
      </c>
      <c r="I62" s="13" t="str">
        <f t="shared" si="4"/>
        <v/>
      </c>
    </row>
    <row r="63" spans="1:9" x14ac:dyDescent="0.25">
      <c r="A63" s="1">
        <v>41869</v>
      </c>
      <c r="B63" s="11">
        <v>0.375</v>
      </c>
      <c r="C63" s="12">
        <f t="shared" si="5"/>
        <v>41869.375</v>
      </c>
      <c r="D63" t="s">
        <v>9</v>
      </c>
      <c r="F63" s="13" t="str">
        <f t="shared" si="1"/>
        <v/>
      </c>
      <c r="G63" s="13" t="str">
        <f t="shared" si="2"/>
        <v/>
      </c>
      <c r="H63" s="13">
        <f t="shared" si="3"/>
        <v>0.59722222221898846</v>
      </c>
      <c r="I63" s="13">
        <f t="shared" si="4"/>
        <v>14.333333333255723</v>
      </c>
    </row>
    <row r="64" spans="1:9" x14ac:dyDescent="0.25">
      <c r="A64" s="1">
        <v>41869</v>
      </c>
      <c r="B64" s="11">
        <v>0.97916666666666663</v>
      </c>
      <c r="C64" s="12">
        <f t="shared" si="5"/>
        <v>41869.979166666664</v>
      </c>
      <c r="D64" t="s">
        <v>10</v>
      </c>
      <c r="E64" t="s">
        <v>42</v>
      </c>
      <c r="F64" s="13">
        <f t="shared" si="1"/>
        <v>0.60416666666424135</v>
      </c>
      <c r="G64" s="13">
        <f t="shared" si="2"/>
        <v>14.499999999941792</v>
      </c>
      <c r="H64" s="13" t="str">
        <f t="shared" si="3"/>
        <v/>
      </c>
      <c r="I64" s="13" t="str">
        <f t="shared" si="4"/>
        <v/>
      </c>
    </row>
    <row r="65" spans="1:9" x14ac:dyDescent="0.25">
      <c r="A65" s="1">
        <v>41870</v>
      </c>
      <c r="B65" s="11">
        <v>0.1875</v>
      </c>
      <c r="C65" s="12">
        <f t="shared" si="5"/>
        <v>41870.1875</v>
      </c>
      <c r="D65" t="s">
        <v>9</v>
      </c>
      <c r="E65" t="s">
        <v>43</v>
      </c>
      <c r="F65" s="13" t="str">
        <f t="shared" si="1"/>
        <v/>
      </c>
      <c r="G65" s="13" t="str">
        <f t="shared" si="2"/>
        <v/>
      </c>
      <c r="H65" s="13">
        <f t="shared" si="3"/>
        <v>0.20833333333575865</v>
      </c>
      <c r="I65" s="13">
        <f t="shared" si="4"/>
        <v>5.0000000000582077</v>
      </c>
    </row>
    <row r="66" spans="1:9" x14ac:dyDescent="0.25">
      <c r="A66" s="1">
        <v>41870</v>
      </c>
      <c r="B66" s="11">
        <v>0.97916666666666663</v>
      </c>
      <c r="C66" s="12">
        <f t="shared" si="5"/>
        <v>41870.979166666664</v>
      </c>
      <c r="D66" t="s">
        <v>10</v>
      </c>
      <c r="E66" t="s">
        <v>42</v>
      </c>
      <c r="F66" s="13">
        <f t="shared" si="1"/>
        <v>0.79166666666424135</v>
      </c>
      <c r="G66" s="13">
        <f t="shared" si="2"/>
        <v>18.999999999941792</v>
      </c>
      <c r="H66" s="13" t="str">
        <f t="shared" si="3"/>
        <v/>
      </c>
      <c r="I66" s="13" t="str">
        <f t="shared" si="4"/>
        <v/>
      </c>
    </row>
    <row r="67" spans="1:9" x14ac:dyDescent="0.25">
      <c r="A67" s="1">
        <v>41871</v>
      </c>
      <c r="B67" s="11">
        <v>0.1875</v>
      </c>
      <c r="C67" s="12">
        <f t="shared" si="5"/>
        <v>41871.1875</v>
      </c>
      <c r="D67" t="s">
        <v>9</v>
      </c>
      <c r="E67" t="s">
        <v>43</v>
      </c>
      <c r="F67" s="13" t="str">
        <f t="shared" si="1"/>
        <v/>
      </c>
      <c r="G67" s="13" t="str">
        <f t="shared" si="2"/>
        <v/>
      </c>
      <c r="H67" s="13">
        <f t="shared" si="3"/>
        <v>0.20833333333575865</v>
      </c>
      <c r="I67" s="13">
        <f t="shared" si="4"/>
        <v>5.0000000000582077</v>
      </c>
    </row>
    <row r="68" spans="1:9" x14ac:dyDescent="0.25">
      <c r="A68" s="1">
        <v>41871</v>
      </c>
      <c r="B68" s="11">
        <v>0.97916666666666663</v>
      </c>
      <c r="C68" s="12">
        <f t="shared" si="5"/>
        <v>41871.979166666664</v>
      </c>
      <c r="D68" t="s">
        <v>10</v>
      </c>
      <c r="E68" t="s">
        <v>42</v>
      </c>
      <c r="F68" s="13">
        <f t="shared" si="1"/>
        <v>0.79166666666424135</v>
      </c>
      <c r="G68" s="13">
        <f t="shared" si="2"/>
        <v>18.999999999941792</v>
      </c>
      <c r="H68" s="13" t="str">
        <f t="shared" si="3"/>
        <v/>
      </c>
      <c r="I68" s="13" t="str">
        <f t="shared" si="4"/>
        <v/>
      </c>
    </row>
    <row r="69" spans="1:9" x14ac:dyDescent="0.25">
      <c r="A69" s="1">
        <v>41872</v>
      </c>
      <c r="B69" s="11">
        <v>0.1875</v>
      </c>
      <c r="C69" s="12">
        <f t="shared" si="5"/>
        <v>41872.1875</v>
      </c>
      <c r="D69" t="s">
        <v>9</v>
      </c>
      <c r="E69" t="s">
        <v>43</v>
      </c>
      <c r="F69" s="13" t="str">
        <f t="shared" ref="F69:F98" si="6">IF(D69="Stop", C69-C68,"")</f>
        <v/>
      </c>
      <c r="G69" s="13" t="str">
        <f t="shared" ref="G69:G98" si="7">IFERROR(F69*24,"")</f>
        <v/>
      </c>
      <c r="H69" s="13">
        <f t="shared" si="3"/>
        <v>0.20833333333575865</v>
      </c>
      <c r="I69" s="13">
        <f t="shared" si="4"/>
        <v>5.0000000000582077</v>
      </c>
    </row>
    <row r="70" spans="1:9" x14ac:dyDescent="0.25">
      <c r="A70" s="1">
        <v>41872</v>
      </c>
      <c r="B70" s="11">
        <v>0.99305555555555547</v>
      </c>
      <c r="C70" s="12">
        <f t="shared" si="5"/>
        <v>41872.993055555555</v>
      </c>
      <c r="D70" t="s">
        <v>10</v>
      </c>
      <c r="E70" t="s">
        <v>42</v>
      </c>
      <c r="F70" s="13">
        <f t="shared" si="6"/>
        <v>0.80555555555474712</v>
      </c>
      <c r="G70" s="13">
        <f t="shared" si="7"/>
        <v>19.333333333313931</v>
      </c>
      <c r="H70" s="13" t="str">
        <f t="shared" ref="H70:H98" si="8">IF(D70="Start", C70-C69,"")</f>
        <v/>
      </c>
      <c r="I70" s="13" t="str">
        <f t="shared" ref="I70:I98" si="9">IFERROR(H70*24,"")</f>
        <v/>
      </c>
    </row>
    <row r="71" spans="1:9" x14ac:dyDescent="0.25">
      <c r="A71" s="1">
        <v>41873</v>
      </c>
      <c r="B71" s="11">
        <v>0.1875</v>
      </c>
      <c r="C71" s="12">
        <f t="shared" si="5"/>
        <v>41873.1875</v>
      </c>
      <c r="D71" t="s">
        <v>9</v>
      </c>
      <c r="E71" t="s">
        <v>43</v>
      </c>
      <c r="F71" s="13" t="str">
        <f t="shared" si="6"/>
        <v/>
      </c>
      <c r="G71" s="13" t="str">
        <f t="shared" si="7"/>
        <v/>
      </c>
      <c r="H71" s="13">
        <f t="shared" si="8"/>
        <v>0.19444444444525288</v>
      </c>
      <c r="I71" s="13">
        <f t="shared" si="9"/>
        <v>4.6666666666860692</v>
      </c>
    </row>
    <row r="72" spans="1:9" x14ac:dyDescent="0.25">
      <c r="A72" s="1">
        <v>41873</v>
      </c>
      <c r="B72" s="11">
        <v>0.9375</v>
      </c>
      <c r="C72" s="12">
        <f t="shared" si="5"/>
        <v>41873.9375</v>
      </c>
      <c r="D72" t="s">
        <v>10</v>
      </c>
      <c r="E72" t="s">
        <v>44</v>
      </c>
      <c r="F72" s="13">
        <f t="shared" si="6"/>
        <v>0.75</v>
      </c>
      <c r="G72" s="13">
        <f t="shared" si="7"/>
        <v>18</v>
      </c>
      <c r="H72" s="13" t="str">
        <f t="shared" si="8"/>
        <v/>
      </c>
      <c r="I72" s="13" t="str">
        <f t="shared" si="9"/>
        <v/>
      </c>
    </row>
    <row r="73" spans="1:9" x14ac:dyDescent="0.25">
      <c r="A73" s="1">
        <v>41874</v>
      </c>
      <c r="B73" s="11">
        <v>0.35416666666666669</v>
      </c>
      <c r="C73" s="12">
        <f t="shared" si="5"/>
        <v>41874.354166666664</v>
      </c>
      <c r="D73" t="s">
        <v>9</v>
      </c>
      <c r="F73" s="13" t="str">
        <f t="shared" si="6"/>
        <v/>
      </c>
      <c r="G73" s="13" t="str">
        <f t="shared" si="7"/>
        <v/>
      </c>
      <c r="H73" s="13">
        <f t="shared" si="8"/>
        <v>0.41666666666424135</v>
      </c>
      <c r="I73" s="13">
        <f t="shared" si="9"/>
        <v>9.9999999999417923</v>
      </c>
    </row>
    <row r="74" spans="1:9" x14ac:dyDescent="0.25">
      <c r="A74" s="1">
        <v>41874</v>
      </c>
      <c r="B74" s="11">
        <v>0.99305555555555547</v>
      </c>
      <c r="C74" s="12">
        <f t="shared" si="5"/>
        <v>41874.993055555555</v>
      </c>
      <c r="D74" t="s">
        <v>10</v>
      </c>
      <c r="F74" s="13">
        <f t="shared" si="6"/>
        <v>0.63888888889050577</v>
      </c>
      <c r="G74" s="13">
        <f t="shared" si="7"/>
        <v>15.333333333372138</v>
      </c>
      <c r="H74" s="13" t="str">
        <f t="shared" si="8"/>
        <v/>
      </c>
      <c r="I74" s="13" t="str">
        <f t="shared" si="9"/>
        <v/>
      </c>
    </row>
    <row r="75" spans="1:9" x14ac:dyDescent="0.25">
      <c r="A75" s="1">
        <v>41875</v>
      </c>
      <c r="B75" s="11">
        <v>0.35416666666666669</v>
      </c>
      <c r="C75" s="12">
        <f t="shared" si="5"/>
        <v>41875.354166666664</v>
      </c>
      <c r="D75" t="s">
        <v>9</v>
      </c>
      <c r="F75" s="13" t="str">
        <f t="shared" si="6"/>
        <v/>
      </c>
      <c r="G75" s="13" t="str">
        <f t="shared" si="7"/>
        <v/>
      </c>
      <c r="H75" s="13">
        <f t="shared" si="8"/>
        <v>0.36111111110949423</v>
      </c>
      <c r="I75" s="13">
        <f t="shared" si="9"/>
        <v>8.6666666666278616</v>
      </c>
    </row>
    <row r="76" spans="1:9" x14ac:dyDescent="0.25">
      <c r="A76" s="1">
        <v>41875</v>
      </c>
      <c r="B76" s="11">
        <v>0.66666666666666663</v>
      </c>
      <c r="C76" s="12">
        <f t="shared" si="5"/>
        <v>41875.666666666664</v>
      </c>
      <c r="D76" t="s">
        <v>10</v>
      </c>
      <c r="E76" t="s">
        <v>45</v>
      </c>
      <c r="F76" s="13">
        <f t="shared" si="6"/>
        <v>0.3125</v>
      </c>
      <c r="G76" s="13">
        <f t="shared" si="7"/>
        <v>7.5</v>
      </c>
      <c r="H76" s="13" t="str">
        <f t="shared" si="8"/>
        <v/>
      </c>
      <c r="I76" s="13" t="str">
        <f t="shared" si="9"/>
        <v/>
      </c>
    </row>
    <row r="77" spans="1:9" x14ac:dyDescent="0.25">
      <c r="A77" s="1">
        <v>41876</v>
      </c>
      <c r="B77" s="11">
        <v>0.34375</v>
      </c>
      <c r="C77" s="12">
        <f t="shared" si="5"/>
        <v>41876.34375</v>
      </c>
      <c r="D77" t="s">
        <v>9</v>
      </c>
      <c r="F77" s="13" t="str">
        <f t="shared" si="6"/>
        <v/>
      </c>
      <c r="G77" s="13" t="str">
        <f t="shared" si="7"/>
        <v/>
      </c>
      <c r="H77" s="13">
        <f t="shared" si="8"/>
        <v>0.67708333333575865</v>
      </c>
      <c r="I77" s="13">
        <f t="shared" si="9"/>
        <v>16.250000000058208</v>
      </c>
    </row>
    <row r="78" spans="1:9" x14ac:dyDescent="0.25">
      <c r="A78" s="1">
        <v>41876</v>
      </c>
      <c r="B78" s="11">
        <v>0.69791666666666663</v>
      </c>
      <c r="C78" s="12">
        <f>A78+B78</f>
        <v>41876.697916666664</v>
      </c>
      <c r="D78" t="s">
        <v>10</v>
      </c>
      <c r="E78" t="s">
        <v>46</v>
      </c>
      <c r="F78" s="13">
        <f t="shared" si="6"/>
        <v>0.35416666666424135</v>
      </c>
      <c r="G78" s="13">
        <f t="shared" si="7"/>
        <v>8.4999999999417923</v>
      </c>
      <c r="H78" s="13" t="str">
        <f t="shared" si="8"/>
        <v/>
      </c>
      <c r="I78" s="13" t="str">
        <f t="shared" si="9"/>
        <v/>
      </c>
    </row>
    <row r="79" spans="1:9" x14ac:dyDescent="0.25">
      <c r="A79" s="1">
        <v>41877</v>
      </c>
      <c r="B79" s="11">
        <v>0.34375</v>
      </c>
      <c r="C79" s="12">
        <f t="shared" si="5"/>
        <v>41877.34375</v>
      </c>
      <c r="D79" t="s">
        <v>9</v>
      </c>
      <c r="E79" t="s">
        <v>47</v>
      </c>
      <c r="F79" s="13" t="str">
        <f t="shared" si="6"/>
        <v/>
      </c>
      <c r="G79" s="13" t="str">
        <f t="shared" si="7"/>
        <v/>
      </c>
      <c r="H79" s="13">
        <f t="shared" si="8"/>
        <v>0.64583333333575865</v>
      </c>
      <c r="I79" s="13">
        <f t="shared" si="9"/>
        <v>15.500000000058208</v>
      </c>
    </row>
    <row r="80" spans="1:9" x14ac:dyDescent="0.25">
      <c r="A80" s="1">
        <v>41881</v>
      </c>
      <c r="B80" s="11">
        <v>0.5</v>
      </c>
      <c r="C80" s="12">
        <f t="shared" si="5"/>
        <v>41881.5</v>
      </c>
      <c r="D80" t="s">
        <v>10</v>
      </c>
      <c r="E80" t="s">
        <v>48</v>
      </c>
      <c r="F80" s="13">
        <f t="shared" si="6"/>
        <v>4.15625</v>
      </c>
      <c r="G80" s="13">
        <f t="shared" si="7"/>
        <v>99.75</v>
      </c>
      <c r="H80" s="13" t="str">
        <f t="shared" si="8"/>
        <v/>
      </c>
      <c r="I80" s="13" t="str">
        <f t="shared" si="9"/>
        <v/>
      </c>
    </row>
    <row r="81" spans="1:9" x14ac:dyDescent="0.25">
      <c r="A81" s="1">
        <v>41881</v>
      </c>
      <c r="B81" s="11">
        <v>0.58333333333333337</v>
      </c>
      <c r="C81" s="12">
        <f t="shared" si="5"/>
        <v>41881.583333333336</v>
      </c>
      <c r="D81" t="s">
        <v>9</v>
      </c>
      <c r="E81" t="s">
        <v>49</v>
      </c>
      <c r="F81" s="13" t="str">
        <f t="shared" si="6"/>
        <v/>
      </c>
      <c r="G81" s="13" t="str">
        <f t="shared" si="7"/>
        <v/>
      </c>
      <c r="H81" s="13">
        <f t="shared" si="8"/>
        <v>8.3333333335758653E-2</v>
      </c>
      <c r="I81" s="13">
        <f t="shared" si="9"/>
        <v>2.0000000000582077</v>
      </c>
    </row>
    <row r="82" spans="1:9" x14ac:dyDescent="0.25">
      <c r="A82" s="1">
        <v>41887</v>
      </c>
      <c r="B82" s="11">
        <v>0.13680555555555554</v>
      </c>
      <c r="C82" s="12">
        <f t="shared" si="5"/>
        <v>41887.136805555558</v>
      </c>
      <c r="D82" t="s">
        <v>10</v>
      </c>
      <c r="E82" t="s">
        <v>50</v>
      </c>
      <c r="F82" s="13">
        <f t="shared" si="6"/>
        <v>5.5534722222218988</v>
      </c>
      <c r="G82" s="13">
        <f t="shared" si="7"/>
        <v>133.28333333332557</v>
      </c>
      <c r="H82" s="13" t="str">
        <f t="shared" si="8"/>
        <v/>
      </c>
      <c r="I82" s="13" t="str">
        <f t="shared" si="9"/>
        <v/>
      </c>
    </row>
    <row r="83" spans="1:9" x14ac:dyDescent="0.25">
      <c r="A83" s="1">
        <v>41887</v>
      </c>
      <c r="B83" s="11">
        <v>0.375</v>
      </c>
      <c r="C83" s="12">
        <f t="shared" si="5"/>
        <v>41887.375</v>
      </c>
      <c r="D83" t="s">
        <v>9</v>
      </c>
      <c r="E83" t="s">
        <v>29</v>
      </c>
      <c r="F83" s="13" t="str">
        <f t="shared" si="6"/>
        <v/>
      </c>
      <c r="G83" s="13" t="str">
        <f t="shared" si="7"/>
        <v/>
      </c>
      <c r="H83" s="13">
        <f t="shared" si="8"/>
        <v>0.2381944444423425</v>
      </c>
      <c r="I83" s="13">
        <f t="shared" si="9"/>
        <v>5.71666666661622</v>
      </c>
    </row>
    <row r="84" spans="1:9" x14ac:dyDescent="0.25">
      <c r="A84" s="1">
        <v>41888</v>
      </c>
      <c r="B84" s="11">
        <v>0.97916666666666663</v>
      </c>
      <c r="C84" s="12">
        <f t="shared" si="5"/>
        <v>41888.979166666664</v>
      </c>
      <c r="D84" t="s">
        <v>10</v>
      </c>
      <c r="E84" t="s">
        <v>51</v>
      </c>
      <c r="F84" s="13">
        <f t="shared" si="6"/>
        <v>1.6041666666642413</v>
      </c>
      <c r="G84" s="13">
        <f t="shared" si="7"/>
        <v>38.499999999941792</v>
      </c>
      <c r="H84" s="13" t="str">
        <f t="shared" si="8"/>
        <v/>
      </c>
      <c r="I84" s="13" t="str">
        <f t="shared" si="9"/>
        <v/>
      </c>
    </row>
    <row r="85" spans="1:9" x14ac:dyDescent="0.25">
      <c r="A85" s="1">
        <v>41889</v>
      </c>
      <c r="B85" s="11">
        <v>0.20833333333333334</v>
      </c>
      <c r="C85" s="12">
        <f t="shared" si="5"/>
        <v>41889.208333333336</v>
      </c>
      <c r="D85" t="s">
        <v>9</v>
      </c>
      <c r="E85" t="s">
        <v>43</v>
      </c>
      <c r="F85" s="13" t="str">
        <f t="shared" si="6"/>
        <v/>
      </c>
      <c r="G85" s="13" t="str">
        <f t="shared" si="7"/>
        <v/>
      </c>
      <c r="H85" s="13">
        <f t="shared" si="8"/>
        <v>0.22916666667151731</v>
      </c>
      <c r="I85" s="13">
        <f t="shared" si="9"/>
        <v>5.5000000001164153</v>
      </c>
    </row>
    <row r="86" spans="1:9" x14ac:dyDescent="0.25">
      <c r="A86" s="1">
        <v>41890</v>
      </c>
      <c r="B86" s="11">
        <v>0</v>
      </c>
      <c r="C86" s="12">
        <f t="shared" si="5"/>
        <v>41890</v>
      </c>
      <c r="D86" t="s">
        <v>10</v>
      </c>
      <c r="E86" t="s">
        <v>16</v>
      </c>
      <c r="F86" s="13">
        <f t="shared" si="6"/>
        <v>0.79166666666424135</v>
      </c>
      <c r="G86" s="13">
        <f t="shared" si="7"/>
        <v>18.999999999941792</v>
      </c>
      <c r="H86" s="13" t="str">
        <f t="shared" si="8"/>
        <v/>
      </c>
      <c r="I86" s="13" t="str">
        <f t="shared" si="9"/>
        <v/>
      </c>
    </row>
    <row r="87" spans="1:9" x14ac:dyDescent="0.25">
      <c r="A87" s="1">
        <v>41890</v>
      </c>
      <c r="B87" s="11">
        <v>0.35416666666666669</v>
      </c>
      <c r="C87" s="12">
        <f t="shared" si="5"/>
        <v>41890.354166666664</v>
      </c>
      <c r="D87" t="s">
        <v>9</v>
      </c>
      <c r="E87" t="s">
        <v>29</v>
      </c>
      <c r="F87" s="13" t="str">
        <f t="shared" si="6"/>
        <v/>
      </c>
      <c r="G87" s="13" t="str">
        <f t="shared" si="7"/>
        <v/>
      </c>
      <c r="H87" s="13">
        <f t="shared" si="8"/>
        <v>0.35416666666424135</v>
      </c>
      <c r="I87" s="13">
        <f t="shared" si="9"/>
        <v>8.4999999999417923</v>
      </c>
    </row>
    <row r="88" spans="1:9" x14ac:dyDescent="0.25">
      <c r="A88" s="1">
        <v>41891</v>
      </c>
      <c r="B88" s="11">
        <v>0.35416666666666669</v>
      </c>
      <c r="C88" s="12">
        <f t="shared" si="5"/>
        <v>41891.354166666664</v>
      </c>
      <c r="D88" t="s">
        <v>10</v>
      </c>
      <c r="E88" t="s">
        <v>52</v>
      </c>
      <c r="F88" s="13">
        <f t="shared" si="6"/>
        <v>1</v>
      </c>
      <c r="G88" s="13">
        <f t="shared" si="7"/>
        <v>24</v>
      </c>
      <c r="H88" s="13" t="str">
        <f t="shared" si="8"/>
        <v/>
      </c>
      <c r="I88" s="13" t="str">
        <f t="shared" si="9"/>
        <v/>
      </c>
    </row>
    <row r="89" spans="1:9" x14ac:dyDescent="0.25">
      <c r="A89" s="1">
        <v>41891</v>
      </c>
      <c r="B89" s="11">
        <v>0.625</v>
      </c>
      <c r="C89" s="12">
        <f t="shared" si="5"/>
        <v>41891.625</v>
      </c>
      <c r="D89" t="s">
        <v>9</v>
      </c>
      <c r="E89" t="s">
        <v>53</v>
      </c>
      <c r="F89" s="13" t="str">
        <f t="shared" si="6"/>
        <v/>
      </c>
      <c r="G89" s="13" t="str">
        <f t="shared" si="7"/>
        <v/>
      </c>
      <c r="H89" s="13">
        <f t="shared" si="8"/>
        <v>0.27083333333575865</v>
      </c>
      <c r="I89" s="13">
        <f t="shared" si="9"/>
        <v>6.5000000000582077</v>
      </c>
    </row>
    <row r="90" spans="1:9" x14ac:dyDescent="0.25">
      <c r="A90" s="1">
        <v>41892</v>
      </c>
      <c r="B90" s="11">
        <v>0.70833333333333337</v>
      </c>
      <c r="C90" s="12">
        <f t="shared" si="5"/>
        <v>41892.708333333336</v>
      </c>
      <c r="D90" t="s">
        <v>10</v>
      </c>
      <c r="E90" t="s">
        <v>54</v>
      </c>
      <c r="F90" s="13">
        <f t="shared" si="6"/>
        <v>1.0833333333357587</v>
      </c>
      <c r="G90" s="13">
        <f t="shared" si="7"/>
        <v>26.000000000058208</v>
      </c>
      <c r="H90" s="13" t="str">
        <f t="shared" si="8"/>
        <v/>
      </c>
      <c r="I90" s="13" t="str">
        <f t="shared" si="9"/>
        <v/>
      </c>
    </row>
    <row r="91" spans="1:9" x14ac:dyDescent="0.25">
      <c r="A91" s="1">
        <v>41893</v>
      </c>
      <c r="B91" s="11">
        <v>0.39583333333333331</v>
      </c>
      <c r="C91" s="12">
        <f t="shared" si="5"/>
        <v>41893.395833333336</v>
      </c>
      <c r="D91" t="s">
        <v>9</v>
      </c>
      <c r="E91" t="s">
        <v>55</v>
      </c>
      <c r="F91" s="13" t="str">
        <f t="shared" si="6"/>
        <v/>
      </c>
      <c r="G91" s="13" t="str">
        <f t="shared" si="7"/>
        <v/>
      </c>
      <c r="H91" s="13">
        <f t="shared" si="8"/>
        <v>0.6875</v>
      </c>
      <c r="I91" s="13">
        <f t="shared" si="9"/>
        <v>16.5</v>
      </c>
    </row>
    <row r="92" spans="1:9" x14ac:dyDescent="0.25">
      <c r="A92" s="1">
        <v>41896</v>
      </c>
      <c r="B92" s="11">
        <v>0.9819444444444444</v>
      </c>
      <c r="C92" s="12">
        <f t="shared" si="5"/>
        <v>41896.981944444444</v>
      </c>
      <c r="D92" t="s">
        <v>10</v>
      </c>
      <c r="E92" t="s">
        <v>56</v>
      </c>
      <c r="F92" s="13">
        <f t="shared" si="6"/>
        <v>3.586111111108039</v>
      </c>
      <c r="G92" s="13">
        <f t="shared" si="7"/>
        <v>86.066666666592937</v>
      </c>
      <c r="H92" s="13" t="str">
        <f t="shared" si="8"/>
        <v/>
      </c>
      <c r="I92" s="13" t="str">
        <f t="shared" si="9"/>
        <v/>
      </c>
    </row>
    <row r="93" spans="1:9" x14ac:dyDescent="0.25">
      <c r="A93" s="1">
        <v>41897</v>
      </c>
      <c r="B93" s="11">
        <v>0.625</v>
      </c>
      <c r="C93" s="12">
        <f t="shared" si="5"/>
        <v>41897.625</v>
      </c>
      <c r="D93" t="s">
        <v>9</v>
      </c>
      <c r="E93" t="s">
        <v>57</v>
      </c>
      <c r="F93" s="13" t="str">
        <f t="shared" si="6"/>
        <v/>
      </c>
      <c r="G93" s="13" t="str">
        <f t="shared" si="7"/>
        <v/>
      </c>
      <c r="H93" s="13">
        <f t="shared" si="8"/>
        <v>0.64305555555620231</v>
      </c>
      <c r="I93" s="13">
        <f t="shared" si="9"/>
        <v>15.433333333348855</v>
      </c>
    </row>
    <row r="94" spans="1:9" x14ac:dyDescent="0.25">
      <c r="A94" s="1">
        <v>41900</v>
      </c>
      <c r="B94" s="11">
        <v>0</v>
      </c>
      <c r="C94" s="12">
        <f t="shared" si="5"/>
        <v>41900</v>
      </c>
      <c r="D94" t="s">
        <v>10</v>
      </c>
      <c r="E94" t="s">
        <v>58</v>
      </c>
      <c r="F94" s="13">
        <f t="shared" si="6"/>
        <v>2.375</v>
      </c>
      <c r="G94" s="13">
        <f t="shared" si="7"/>
        <v>57</v>
      </c>
      <c r="H94" s="13" t="str">
        <f t="shared" si="8"/>
        <v/>
      </c>
      <c r="I94" s="13" t="str">
        <f t="shared" si="9"/>
        <v/>
      </c>
    </row>
    <row r="95" spans="1:9" x14ac:dyDescent="0.25">
      <c r="A95" s="1">
        <v>41900</v>
      </c>
      <c r="B95" s="11">
        <v>0.41666666666666669</v>
      </c>
      <c r="C95" s="12">
        <f t="shared" si="5"/>
        <v>41900.416666666664</v>
      </c>
      <c r="D95" t="s">
        <v>9</v>
      </c>
      <c r="E95" t="s">
        <v>59</v>
      </c>
      <c r="F95" s="13" t="str">
        <f t="shared" si="6"/>
        <v/>
      </c>
      <c r="G95" s="13" t="str">
        <f t="shared" si="7"/>
        <v/>
      </c>
      <c r="H95" s="13">
        <f t="shared" si="8"/>
        <v>0.41666666666424135</v>
      </c>
      <c r="I95" s="13">
        <f t="shared" si="9"/>
        <v>9.9999999999417923</v>
      </c>
    </row>
    <row r="96" spans="1:9" x14ac:dyDescent="0.25">
      <c r="A96" s="1">
        <v>41902</v>
      </c>
      <c r="B96" s="11">
        <v>0.14583333333333334</v>
      </c>
      <c r="C96" s="12">
        <f t="shared" si="5"/>
        <v>41902.145833333336</v>
      </c>
      <c r="D96" t="s">
        <v>10</v>
      </c>
      <c r="E96" t="s">
        <v>16</v>
      </c>
      <c r="F96" s="13">
        <f t="shared" si="6"/>
        <v>1.7291666666715173</v>
      </c>
      <c r="G96" s="13">
        <f t="shared" si="7"/>
        <v>41.500000000116415</v>
      </c>
      <c r="H96" s="13" t="str">
        <f t="shared" si="8"/>
        <v/>
      </c>
      <c r="I96" s="13" t="str">
        <f t="shared" si="9"/>
        <v/>
      </c>
    </row>
    <row r="97" spans="1:9" x14ac:dyDescent="0.25">
      <c r="A97" s="1">
        <v>41902</v>
      </c>
      <c r="B97" s="11">
        <v>0.39583333333333331</v>
      </c>
      <c r="C97" s="12">
        <f t="shared" si="5"/>
        <v>41902.395833333336</v>
      </c>
      <c r="D97" t="s">
        <v>9</v>
      </c>
      <c r="E97" t="s">
        <v>27</v>
      </c>
      <c r="F97" s="13" t="str">
        <f t="shared" si="6"/>
        <v/>
      </c>
      <c r="G97" s="13" t="str">
        <f t="shared" si="7"/>
        <v/>
      </c>
      <c r="H97" s="13">
        <f t="shared" si="8"/>
        <v>0.25</v>
      </c>
      <c r="I97" s="13">
        <f t="shared" si="9"/>
        <v>6</v>
      </c>
    </row>
    <row r="98" spans="1:9" x14ac:dyDescent="0.25">
      <c r="A98" s="1">
        <v>41903</v>
      </c>
      <c r="B98" s="11">
        <v>0.54166666666666663</v>
      </c>
      <c r="C98" s="12">
        <f t="shared" si="5"/>
        <v>41903.541666666664</v>
      </c>
      <c r="D98" t="s">
        <v>10</v>
      </c>
      <c r="E98" t="s">
        <v>60</v>
      </c>
      <c r="F98" s="13">
        <f t="shared" si="6"/>
        <v>1.1458333333284827</v>
      </c>
      <c r="G98" s="13">
        <f t="shared" si="7"/>
        <v>27.499999999883585</v>
      </c>
      <c r="H98" s="13" t="str">
        <f t="shared" si="8"/>
        <v/>
      </c>
      <c r="I98" s="13" t="str">
        <f t="shared" si="9"/>
        <v/>
      </c>
    </row>
  </sheetData>
  <mergeCells count="2">
    <mergeCell ref="F1:G1"/>
    <mergeCell ref="H1:I1"/>
  </mergeCells>
  <conditionalFormatting sqref="D1:D1048576">
    <cfRule type="cellIs" dxfId="1" priority="1" operator="equal">
      <formula>"Stop"</formula>
    </cfRule>
    <cfRule type="cellIs" dxfId="0" priority="2" operator="equal">
      <formula>"Start"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J21"/>
  <sheetViews>
    <sheetView tabSelected="1" topLeftCell="A4" workbookViewId="0">
      <selection activeCell="J4" sqref="J1:J1048576"/>
    </sheetView>
  </sheetViews>
  <sheetFormatPr defaultRowHeight="15" x14ac:dyDescent="0.25"/>
  <cols>
    <col min="1" max="1" width="18.7109375" customWidth="1"/>
    <col min="2" max="2" width="8.28515625" bestFit="1" customWidth="1"/>
    <col min="3" max="3" width="17.7109375" bestFit="1" customWidth="1"/>
    <col min="5" max="5" width="9" customWidth="1"/>
    <col min="6" max="6" width="5" hidden="1" customWidth="1"/>
    <col min="10" max="10" width="9.140625" style="50"/>
  </cols>
  <sheetData>
    <row r="12" spans="3:10" x14ac:dyDescent="0.25">
      <c r="C12" s="33" t="s">
        <v>70</v>
      </c>
      <c r="D12" s="33" t="s">
        <v>71</v>
      </c>
      <c r="E12" s="33"/>
      <c r="F12" s="33"/>
      <c r="G12" s="33"/>
      <c r="H12" s="33"/>
      <c r="I12" s="35" t="s">
        <v>62</v>
      </c>
      <c r="J12" s="36"/>
    </row>
    <row r="13" spans="3:10" x14ac:dyDescent="0.25">
      <c r="C13" s="33"/>
      <c r="D13" s="33" t="s">
        <v>67</v>
      </c>
      <c r="E13" s="33"/>
      <c r="F13" s="39" t="s">
        <v>66</v>
      </c>
      <c r="G13" s="40"/>
      <c r="H13" s="41"/>
      <c r="I13" s="37"/>
      <c r="J13" s="38"/>
    </row>
    <row r="14" spans="3:10" x14ac:dyDescent="0.25">
      <c r="C14" s="27" t="s">
        <v>68</v>
      </c>
      <c r="D14" s="34">
        <v>5</v>
      </c>
      <c r="E14" s="34"/>
      <c r="F14" s="42">
        <v>5</v>
      </c>
      <c r="G14" s="43"/>
      <c r="H14" s="44"/>
      <c r="I14" s="27">
        <f>SUM(D14,F14)</f>
        <v>10</v>
      </c>
      <c r="J14" s="46">
        <f>I14/105</f>
        <v>9.5238095238095233E-2</v>
      </c>
    </row>
    <row r="15" spans="3:10" x14ac:dyDescent="0.25">
      <c r="C15" s="27" t="s">
        <v>64</v>
      </c>
      <c r="D15" s="42">
        <v>9</v>
      </c>
      <c r="E15" s="44"/>
      <c r="F15" s="28">
        <v>8</v>
      </c>
      <c r="G15" s="43">
        <v>8</v>
      </c>
      <c r="H15" s="44"/>
      <c r="I15" s="27">
        <f t="shared" ref="I15:I18" si="0">SUM(D15,F15)</f>
        <v>17</v>
      </c>
      <c r="J15" s="46">
        <f>I15/105</f>
        <v>0.16190476190476191</v>
      </c>
    </row>
    <row r="16" spans="3:10" x14ac:dyDescent="0.25">
      <c r="C16" s="27" t="s">
        <v>65</v>
      </c>
      <c r="D16" s="34">
        <v>13</v>
      </c>
      <c r="E16" s="34"/>
      <c r="F16" s="42">
        <v>3</v>
      </c>
      <c r="G16" s="43"/>
      <c r="H16" s="44"/>
      <c r="I16" s="27">
        <f t="shared" si="0"/>
        <v>16</v>
      </c>
      <c r="J16" s="46">
        <f>I16/105</f>
        <v>0.15238095238095239</v>
      </c>
    </row>
    <row r="17" spans="3:10" x14ac:dyDescent="0.25">
      <c r="C17" s="27" t="s">
        <v>69</v>
      </c>
      <c r="D17" s="34">
        <v>8</v>
      </c>
      <c r="E17" s="34"/>
      <c r="F17" s="42">
        <v>10</v>
      </c>
      <c r="G17" s="43"/>
      <c r="H17" s="44"/>
      <c r="I17" s="27">
        <f t="shared" si="0"/>
        <v>18</v>
      </c>
      <c r="J17" s="46">
        <f>I17/105</f>
        <v>0.17142857142857143</v>
      </c>
    </row>
    <row r="18" spans="3:10" x14ac:dyDescent="0.25">
      <c r="C18" s="27" t="s">
        <v>63</v>
      </c>
      <c r="D18" s="34">
        <v>24</v>
      </c>
      <c r="E18" s="34"/>
      <c r="F18" s="42">
        <v>24</v>
      </c>
      <c r="G18" s="43"/>
      <c r="H18" s="44"/>
      <c r="I18" s="27">
        <f t="shared" si="0"/>
        <v>48</v>
      </c>
      <c r="J18" s="46">
        <f>I18/105</f>
        <v>0.45714285714285713</v>
      </c>
    </row>
    <row r="19" spans="3:10" x14ac:dyDescent="0.25">
      <c r="C19" s="30" t="s">
        <v>72</v>
      </c>
      <c r="D19" s="33">
        <v>0</v>
      </c>
      <c r="E19" s="33"/>
      <c r="F19" s="39">
        <v>26</v>
      </c>
      <c r="G19" s="40"/>
      <c r="H19" s="41"/>
      <c r="I19" s="30">
        <v>26</v>
      </c>
      <c r="J19" s="47">
        <f>I19/I20</f>
        <v>0.19259259259259259</v>
      </c>
    </row>
    <row r="20" spans="3:10" x14ac:dyDescent="0.25">
      <c r="C20" s="34" t="s">
        <v>62</v>
      </c>
      <c r="D20" s="34">
        <f>SUM(D14:D19)</f>
        <v>59</v>
      </c>
      <c r="E20" s="34"/>
      <c r="F20" s="34">
        <f>SUM(F14:F19)</f>
        <v>76</v>
      </c>
      <c r="G20" s="34"/>
      <c r="H20" s="34"/>
      <c r="I20" s="27">
        <f>SUM(I14:I19)</f>
        <v>135</v>
      </c>
      <c r="J20" s="48"/>
    </row>
    <row r="21" spans="3:10" x14ac:dyDescent="0.25">
      <c r="C21" s="34"/>
      <c r="D21" s="45">
        <f>D20/I20</f>
        <v>0.43703703703703706</v>
      </c>
      <c r="E21" s="45"/>
      <c r="F21" s="29"/>
      <c r="G21" s="45">
        <f>F20/I20</f>
        <v>0.562962962962963</v>
      </c>
      <c r="H21" s="45"/>
      <c r="I21" s="26"/>
      <c r="J21" s="49"/>
    </row>
  </sheetData>
  <mergeCells count="22">
    <mergeCell ref="C20:C21"/>
    <mergeCell ref="D21:E21"/>
    <mergeCell ref="G21:H21"/>
    <mergeCell ref="D15:E15"/>
    <mergeCell ref="G15:H15"/>
    <mergeCell ref="F18:H18"/>
    <mergeCell ref="F19:H19"/>
    <mergeCell ref="F20:H20"/>
    <mergeCell ref="D16:E16"/>
    <mergeCell ref="D17:E17"/>
    <mergeCell ref="D18:E18"/>
    <mergeCell ref="D19:E19"/>
    <mergeCell ref="D20:E20"/>
    <mergeCell ref="F16:H16"/>
    <mergeCell ref="F17:H17"/>
    <mergeCell ref="C12:C13"/>
    <mergeCell ref="D14:E14"/>
    <mergeCell ref="I12:J13"/>
    <mergeCell ref="F13:H13"/>
    <mergeCell ref="F14:H14"/>
    <mergeCell ref="D12:H12"/>
    <mergeCell ref="D13:E1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 Wheel Sample Times 2014</vt:lpstr>
      <vt:lpstr># Fish Captured &amp; ID Method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Jarred</dc:creator>
  <cp:lastModifiedBy>FieldCrew</cp:lastModifiedBy>
  <dcterms:created xsi:type="dcterms:W3CDTF">2014-09-25T23:30:56Z</dcterms:created>
  <dcterms:modified xsi:type="dcterms:W3CDTF">2014-10-28T21:04:05Z</dcterms:modified>
</cp:coreProperties>
</file>