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eldCrew\Desktop\Fisheries\2015\Eagle River\Fish Wheel\"/>
    </mc:Choice>
  </mc:AlternateContent>
  <bookViews>
    <workbookView xWindow="480" yWindow="300" windowWidth="19695" windowHeight="9285"/>
  </bookViews>
  <sheets>
    <sheet name="FishWheel Catch" sheetId="1" r:id="rId1"/>
    <sheet name="Fish Wheel Sample Times 2015" sheetId="4" r:id="rId2"/>
    <sheet name="# Fish Captured &amp; ID Method" sheetId="5" r:id="rId3"/>
    <sheet name="2012vs2013vs2014vs2015" sheetId="6" r:id="rId4"/>
  </sheets>
  <calcPr calcId="152511"/>
</workbook>
</file>

<file path=xl/calcChain.xml><?xml version="1.0" encoding="utf-8"?>
<calcChain xmlns="http://schemas.openxmlformats.org/spreadsheetml/2006/main">
  <c r="D8" i="6" l="1"/>
  <c r="E8" i="6"/>
  <c r="C8" i="6"/>
  <c r="M27" i="1" l="1"/>
  <c r="M30" i="1"/>
  <c r="M33" i="1"/>
  <c r="M34" i="1"/>
  <c r="M35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K27" i="1"/>
  <c r="K30" i="1"/>
  <c r="K33" i="1"/>
  <c r="K34" i="1"/>
  <c r="K35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I27" i="1"/>
  <c r="I30" i="1"/>
  <c r="I33" i="1"/>
  <c r="I34" i="1"/>
  <c r="I35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G27" i="1"/>
  <c r="G30" i="1"/>
  <c r="G33" i="1"/>
  <c r="G34" i="1"/>
  <c r="G35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1" i="5" l="1"/>
  <c r="D21" i="5"/>
  <c r="J14" i="5"/>
  <c r="J15" i="5"/>
  <c r="J16" i="5"/>
  <c r="J17" i="5"/>
  <c r="J18" i="5"/>
  <c r="J19" i="5"/>
  <c r="L4" i="4" l="1"/>
  <c r="L5" i="4"/>
  <c r="I5" i="4"/>
  <c r="N3" i="4" s="1"/>
  <c r="N4" i="4" s="1"/>
  <c r="I6" i="4"/>
  <c r="L3" i="4"/>
  <c r="Q4" i="4"/>
  <c r="Q3" i="4"/>
  <c r="P4" i="4"/>
  <c r="P3" i="4"/>
  <c r="O4" i="4"/>
  <c r="O3" i="4"/>
  <c r="I110" i="4" l="1"/>
  <c r="H110" i="4"/>
  <c r="C110" i="4"/>
  <c r="C109" i="4"/>
  <c r="C108" i="4"/>
  <c r="C107" i="4"/>
  <c r="I104" i="4"/>
  <c r="I105" i="4"/>
  <c r="I106" i="4"/>
  <c r="I108" i="4"/>
  <c r="I109" i="4"/>
  <c r="H104" i="4"/>
  <c r="H105" i="4"/>
  <c r="H106" i="4"/>
  <c r="H107" i="4"/>
  <c r="I107" i="4" s="1"/>
  <c r="H108" i="4"/>
  <c r="H109" i="4"/>
  <c r="G105" i="4"/>
  <c r="G106" i="4"/>
  <c r="G107" i="4"/>
  <c r="G109" i="4"/>
  <c r="F105" i="4"/>
  <c r="F106" i="4"/>
  <c r="F107" i="4"/>
  <c r="F108" i="4"/>
  <c r="G108" i="4" s="1"/>
  <c r="F109" i="4"/>
  <c r="F110" i="4"/>
  <c r="G110" i="4" s="1"/>
  <c r="C106" i="4"/>
  <c r="C105" i="4"/>
  <c r="C104" i="4"/>
  <c r="C103" i="4"/>
  <c r="C102" i="4"/>
  <c r="C101" i="4"/>
  <c r="C100" i="4"/>
  <c r="C99" i="4"/>
  <c r="H98" i="4"/>
  <c r="I98" i="4" s="1"/>
  <c r="H100" i="4"/>
  <c r="I100" i="4" s="1"/>
  <c r="H101" i="4"/>
  <c r="I101" i="4" s="1"/>
  <c r="H102" i="4"/>
  <c r="I102" i="4" s="1"/>
  <c r="H103" i="4"/>
  <c r="I103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C30" i="4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K12" i="1" l="1"/>
  <c r="G12" i="1"/>
  <c r="M12" i="1"/>
  <c r="I12" i="1"/>
  <c r="K19" i="1"/>
  <c r="G19" i="1"/>
  <c r="M19" i="1"/>
  <c r="I19" i="1"/>
  <c r="I40" i="1"/>
  <c r="K40" i="1"/>
  <c r="M40" i="1"/>
  <c r="G40" i="1"/>
  <c r="M37" i="1"/>
  <c r="K37" i="1"/>
  <c r="I37" i="1"/>
  <c r="G37" i="1"/>
  <c r="M32" i="1"/>
  <c r="K32" i="1"/>
  <c r="I32" i="1"/>
  <c r="G32" i="1"/>
  <c r="K31" i="1"/>
  <c r="G31" i="1"/>
  <c r="M31" i="1"/>
  <c r="I31" i="1"/>
  <c r="K28" i="1"/>
  <c r="M28" i="1"/>
  <c r="G28" i="1"/>
  <c r="I28" i="1"/>
  <c r="M15" i="1"/>
  <c r="K15" i="1"/>
  <c r="I15" i="1"/>
  <c r="G15" i="1"/>
  <c r="G14" i="1"/>
  <c r="I14" i="1"/>
  <c r="M14" i="1"/>
  <c r="K14" i="1"/>
  <c r="K13" i="1"/>
  <c r="G13" i="1"/>
  <c r="M13" i="1"/>
  <c r="I13" i="1"/>
  <c r="I11" i="1"/>
  <c r="K11" i="1"/>
  <c r="M11" i="1"/>
  <c r="G11" i="1"/>
  <c r="M38" i="1"/>
  <c r="K38" i="1"/>
  <c r="I38" i="1"/>
  <c r="G38" i="1"/>
  <c r="I36" i="1"/>
  <c r="G36" i="1"/>
  <c r="M36" i="1"/>
  <c r="K36" i="1"/>
  <c r="M29" i="1"/>
  <c r="I29" i="1"/>
  <c r="K29" i="1"/>
  <c r="G29" i="1"/>
  <c r="I26" i="1"/>
  <c r="K26" i="1"/>
  <c r="M26" i="1"/>
  <c r="G26" i="1"/>
  <c r="M25" i="1"/>
  <c r="K25" i="1"/>
  <c r="I25" i="1"/>
  <c r="G25" i="1"/>
  <c r="I24" i="1"/>
  <c r="G24" i="1"/>
  <c r="M24" i="1"/>
  <c r="K24" i="1"/>
  <c r="K23" i="1"/>
  <c r="G23" i="1"/>
  <c r="M23" i="1"/>
  <c r="I23" i="1"/>
  <c r="I22" i="1"/>
  <c r="K22" i="1"/>
  <c r="M22" i="1"/>
  <c r="G22" i="1"/>
  <c r="M21" i="1"/>
  <c r="K21" i="1"/>
  <c r="I21" i="1"/>
  <c r="G21" i="1"/>
  <c r="I20" i="1"/>
  <c r="G20" i="1"/>
  <c r="M20" i="1"/>
  <c r="K20" i="1"/>
  <c r="K18" i="1"/>
  <c r="G18" i="1"/>
  <c r="M18" i="1"/>
  <c r="I18" i="1"/>
  <c r="G17" i="1"/>
  <c r="I17" i="1"/>
  <c r="K17" i="1"/>
  <c r="M17" i="1"/>
  <c r="M16" i="1"/>
  <c r="K16" i="1"/>
  <c r="I16" i="1"/>
  <c r="G16" i="1"/>
  <c r="M10" i="1"/>
  <c r="K10" i="1"/>
  <c r="I10" i="1"/>
  <c r="G10" i="1"/>
  <c r="K9" i="1"/>
  <c r="G9" i="1"/>
  <c r="M9" i="1"/>
  <c r="I9" i="1"/>
  <c r="M8" i="1"/>
  <c r="G8" i="1"/>
  <c r="I8" i="1"/>
  <c r="K8" i="1"/>
  <c r="M7" i="1"/>
  <c r="K7" i="1"/>
  <c r="I7" i="1"/>
  <c r="G7" i="1"/>
  <c r="M6" i="1"/>
  <c r="I6" i="1"/>
  <c r="K6" i="1"/>
  <c r="G6" i="1"/>
  <c r="K5" i="1"/>
  <c r="G5" i="1"/>
  <c r="M5" i="1"/>
  <c r="I5" i="1"/>
  <c r="M4" i="1"/>
  <c r="G4" i="1"/>
  <c r="I4" i="1"/>
  <c r="K4" i="1"/>
  <c r="C83" i="1"/>
  <c r="E83" i="1"/>
  <c r="C79" i="1"/>
  <c r="E79" i="1"/>
  <c r="C75" i="1"/>
  <c r="E75" i="1"/>
  <c r="C71" i="1"/>
  <c r="E71" i="1"/>
  <c r="C67" i="1"/>
  <c r="E67" i="1"/>
  <c r="C63" i="1"/>
  <c r="E63" i="1"/>
  <c r="C59" i="1"/>
  <c r="E59" i="1"/>
  <c r="C55" i="1"/>
  <c r="E55" i="1"/>
  <c r="C51" i="1"/>
  <c r="E51" i="1"/>
  <c r="C47" i="1"/>
  <c r="E47" i="1"/>
  <c r="C43" i="1"/>
  <c r="E43" i="1"/>
  <c r="C39" i="1"/>
  <c r="E39" i="1"/>
  <c r="C35" i="1"/>
  <c r="E35" i="1"/>
  <c r="C31" i="1"/>
  <c r="E31" i="1"/>
  <c r="C27" i="1"/>
  <c r="E27" i="1"/>
  <c r="C23" i="1"/>
  <c r="E23" i="1"/>
  <c r="C19" i="1"/>
  <c r="E19" i="1"/>
  <c r="C15" i="1"/>
  <c r="E15" i="1"/>
  <c r="C11" i="1"/>
  <c r="E11" i="1"/>
  <c r="C7" i="1"/>
  <c r="E7" i="1"/>
  <c r="C82" i="1"/>
  <c r="E82" i="1"/>
  <c r="C78" i="1"/>
  <c r="E78" i="1"/>
  <c r="C74" i="1"/>
  <c r="E74" i="1"/>
  <c r="C70" i="1"/>
  <c r="E70" i="1"/>
  <c r="C66" i="1"/>
  <c r="E66" i="1"/>
  <c r="C62" i="1"/>
  <c r="E62" i="1"/>
  <c r="C58" i="1"/>
  <c r="E58" i="1"/>
  <c r="C54" i="1"/>
  <c r="E54" i="1"/>
  <c r="C50" i="1"/>
  <c r="E50" i="1"/>
  <c r="C46" i="1"/>
  <c r="E46" i="1"/>
  <c r="C42" i="1"/>
  <c r="E42" i="1"/>
  <c r="C38" i="1"/>
  <c r="E38" i="1"/>
  <c r="C34" i="1"/>
  <c r="E34" i="1"/>
  <c r="C30" i="1"/>
  <c r="E30" i="1"/>
  <c r="C26" i="1"/>
  <c r="E26" i="1"/>
  <c r="C22" i="1"/>
  <c r="E22" i="1"/>
  <c r="C18" i="1"/>
  <c r="E18" i="1"/>
  <c r="C14" i="1"/>
  <c r="E14" i="1"/>
  <c r="C10" i="1"/>
  <c r="E10" i="1"/>
  <c r="C6" i="1"/>
  <c r="E6" i="1"/>
  <c r="C81" i="1"/>
  <c r="E81" i="1"/>
  <c r="C77" i="1"/>
  <c r="E77" i="1"/>
  <c r="C73" i="1"/>
  <c r="E73" i="1"/>
  <c r="C69" i="1"/>
  <c r="E69" i="1"/>
  <c r="C65" i="1"/>
  <c r="E65" i="1"/>
  <c r="C61" i="1"/>
  <c r="E61" i="1"/>
  <c r="C57" i="1"/>
  <c r="E57" i="1"/>
  <c r="C53" i="1"/>
  <c r="E53" i="1"/>
  <c r="C49" i="1"/>
  <c r="E49" i="1"/>
  <c r="C45" i="1"/>
  <c r="E45" i="1"/>
  <c r="C41" i="1"/>
  <c r="E41" i="1"/>
  <c r="C37" i="1"/>
  <c r="E37" i="1"/>
  <c r="C33" i="1"/>
  <c r="E33" i="1"/>
  <c r="C29" i="1"/>
  <c r="E29" i="1"/>
  <c r="C25" i="1"/>
  <c r="E25" i="1"/>
  <c r="C21" i="1"/>
  <c r="E21" i="1"/>
  <c r="C17" i="1"/>
  <c r="E17" i="1"/>
  <c r="C13" i="1"/>
  <c r="E13" i="1"/>
  <c r="C9" i="1"/>
  <c r="E9" i="1"/>
  <c r="C5" i="1"/>
  <c r="E5" i="1"/>
  <c r="C80" i="1"/>
  <c r="E80" i="1"/>
  <c r="C76" i="1"/>
  <c r="E76" i="1"/>
  <c r="C72" i="1"/>
  <c r="E72" i="1"/>
  <c r="C68" i="1"/>
  <c r="E68" i="1"/>
  <c r="C64" i="1"/>
  <c r="E64" i="1"/>
  <c r="C60" i="1"/>
  <c r="E60" i="1"/>
  <c r="C56" i="1"/>
  <c r="E56" i="1"/>
  <c r="C52" i="1"/>
  <c r="E52" i="1"/>
  <c r="C48" i="1"/>
  <c r="E48" i="1"/>
  <c r="C44" i="1"/>
  <c r="E44" i="1"/>
  <c r="C40" i="1"/>
  <c r="E40" i="1"/>
  <c r="C36" i="1"/>
  <c r="E36" i="1"/>
  <c r="C32" i="1"/>
  <c r="E32" i="1"/>
  <c r="C28" i="1"/>
  <c r="E28" i="1"/>
  <c r="C24" i="1"/>
  <c r="E24" i="1"/>
  <c r="C20" i="1"/>
  <c r="E20" i="1"/>
  <c r="C16" i="1"/>
  <c r="E16" i="1"/>
  <c r="C12" i="1"/>
  <c r="E12" i="1"/>
  <c r="C8" i="1"/>
  <c r="E8" i="1"/>
  <c r="C4" i="1"/>
  <c r="E4" i="1"/>
  <c r="C87" i="1"/>
  <c r="E87" i="1"/>
  <c r="C90" i="1"/>
  <c r="E90" i="1"/>
  <c r="C86" i="1"/>
  <c r="E86" i="1"/>
  <c r="C89" i="1"/>
  <c r="E89" i="1"/>
  <c r="C85" i="1"/>
  <c r="E85" i="1"/>
  <c r="C88" i="1"/>
  <c r="E88" i="1"/>
  <c r="C84" i="1"/>
  <c r="E84" i="1"/>
  <c r="D91" i="1"/>
  <c r="F20" i="5" l="1"/>
  <c r="D20" i="5"/>
  <c r="I20" i="5"/>
  <c r="I18" i="5"/>
  <c r="I17" i="5"/>
  <c r="I16" i="5"/>
  <c r="I14" i="5"/>
  <c r="C3" i="4"/>
  <c r="F3" i="4"/>
  <c r="G3" i="4"/>
  <c r="C4" i="4"/>
  <c r="G4" i="4"/>
  <c r="C5" i="4"/>
  <c r="F5" i="4"/>
  <c r="G5" i="4"/>
  <c r="H5" i="4"/>
  <c r="C6" i="4"/>
  <c r="F6" i="4"/>
  <c r="G6" i="4"/>
  <c r="H6" i="4"/>
  <c r="C7" i="4"/>
  <c r="H7" i="4" s="1"/>
  <c r="I7" i="4" s="1"/>
  <c r="F7" i="4"/>
  <c r="G7" i="4" s="1"/>
  <c r="C8" i="4"/>
  <c r="H8" i="4"/>
  <c r="I8" i="4" s="1"/>
  <c r="C9" i="4"/>
  <c r="F9" i="4"/>
  <c r="G9" i="4"/>
  <c r="H9" i="4"/>
  <c r="I9" i="4" s="1"/>
  <c r="C10" i="4"/>
  <c r="F10" i="4"/>
  <c r="G10" i="4" s="1"/>
  <c r="H10" i="4"/>
  <c r="I10" i="4"/>
  <c r="C11" i="4"/>
  <c r="H11" i="4" s="1"/>
  <c r="F11" i="4"/>
  <c r="G11" i="4" s="1"/>
  <c r="I11" i="4"/>
  <c r="C12" i="4"/>
  <c r="F12" i="4" s="1"/>
  <c r="G12" i="4" s="1"/>
  <c r="H12" i="4"/>
  <c r="I12" i="4" s="1"/>
  <c r="C13" i="4"/>
  <c r="F13" i="4"/>
  <c r="G13" i="4"/>
  <c r="H13" i="4"/>
  <c r="I13" i="4" s="1"/>
  <c r="C14" i="4"/>
  <c r="F14" i="4"/>
  <c r="G14" i="4" s="1"/>
  <c r="H14" i="4"/>
  <c r="I14" i="4"/>
  <c r="C15" i="4"/>
  <c r="H15" i="4" s="1"/>
  <c r="F15" i="4"/>
  <c r="G15" i="4" s="1"/>
  <c r="I15" i="4"/>
  <c r="C16" i="4"/>
  <c r="H16" i="4"/>
  <c r="I16" i="4" s="1"/>
  <c r="C17" i="4"/>
  <c r="H17" i="4" s="1"/>
  <c r="I17" i="4" s="1"/>
  <c r="F17" i="4"/>
  <c r="G17" i="4"/>
  <c r="C18" i="4"/>
  <c r="F18" i="4" s="1"/>
  <c r="G18" i="4" s="1"/>
  <c r="H18" i="4"/>
  <c r="I18" i="4" s="1"/>
  <c r="C19" i="4"/>
  <c r="F19" i="4"/>
  <c r="G19" i="4" s="1"/>
  <c r="C20" i="4"/>
  <c r="H20" i="4"/>
  <c r="I20" i="4" s="1"/>
  <c r="C21" i="4"/>
  <c r="F21" i="4"/>
  <c r="G21" i="4" s="1"/>
  <c r="C22" i="4"/>
  <c r="H22" i="4"/>
  <c r="I22" i="4" s="1"/>
  <c r="C23" i="4"/>
  <c r="F23" i="4"/>
  <c r="G23" i="4" s="1"/>
  <c r="C24" i="4"/>
  <c r="H24" i="4"/>
  <c r="I24" i="4" s="1"/>
  <c r="C25" i="4"/>
  <c r="F25" i="4"/>
  <c r="G25" i="4" s="1"/>
  <c r="C26" i="4"/>
  <c r="H26" i="4"/>
  <c r="I26" i="4" s="1"/>
  <c r="C27" i="4"/>
  <c r="F27" i="4"/>
  <c r="G27" i="4" s="1"/>
  <c r="C28" i="4"/>
  <c r="H28" i="4"/>
  <c r="I28" i="4" s="1"/>
  <c r="C29" i="4"/>
  <c r="F30" i="4" s="1"/>
  <c r="G30" i="4" s="1"/>
  <c r="F29" i="4"/>
  <c r="G29" i="4" s="1"/>
  <c r="H30" i="4"/>
  <c r="I30" i="4" s="1"/>
  <c r="C31" i="4"/>
  <c r="H31" i="4" s="1"/>
  <c r="I31" i="4" s="1"/>
  <c r="F31" i="4"/>
  <c r="G31" i="4" s="1"/>
  <c r="C32" i="4"/>
  <c r="F32" i="4" s="1"/>
  <c r="G32" i="4" s="1"/>
  <c r="H32" i="4"/>
  <c r="I32" i="4" s="1"/>
  <c r="C33" i="4"/>
  <c r="F33" i="4"/>
  <c r="G33" i="4" s="1"/>
  <c r="C34" i="4"/>
  <c r="H34" i="4"/>
  <c r="I34" i="4" s="1"/>
  <c r="C35" i="4"/>
  <c r="F35" i="4"/>
  <c r="G35" i="4" s="1"/>
  <c r="C36" i="4"/>
  <c r="H36" i="4"/>
  <c r="I36" i="4" s="1"/>
  <c r="C37" i="4"/>
  <c r="F37" i="4"/>
  <c r="G37" i="4"/>
  <c r="C38" i="4"/>
  <c r="F38" i="4" s="1"/>
  <c r="G38" i="4" s="1"/>
  <c r="H38" i="4"/>
  <c r="I38" i="4" s="1"/>
  <c r="C39" i="4"/>
  <c r="F39" i="4"/>
  <c r="G39" i="4" s="1"/>
  <c r="C40" i="4"/>
  <c r="F40" i="4" s="1"/>
  <c r="G40" i="4" s="1"/>
  <c r="H40" i="4"/>
  <c r="I40" i="4" s="1"/>
  <c r="C41" i="4"/>
  <c r="F41" i="4"/>
  <c r="G41" i="4" s="1"/>
  <c r="C42" i="4"/>
  <c r="F42" i="4" s="1"/>
  <c r="G42" i="4" s="1"/>
  <c r="H42" i="4"/>
  <c r="I42" i="4" s="1"/>
  <c r="C43" i="4"/>
  <c r="F43" i="4"/>
  <c r="G43" i="4" s="1"/>
  <c r="C44" i="4"/>
  <c r="H44" i="4"/>
  <c r="I44" i="4" s="1"/>
  <c r="C45" i="4"/>
  <c r="H45" i="4" s="1"/>
  <c r="I45" i="4" s="1"/>
  <c r="F45" i="4"/>
  <c r="G45" i="4" s="1"/>
  <c r="C46" i="4"/>
  <c r="H46" i="4"/>
  <c r="I46" i="4" s="1"/>
  <c r="C47" i="4"/>
  <c r="F47" i="4"/>
  <c r="G47" i="4" s="1"/>
  <c r="C48" i="4"/>
  <c r="H48" i="4"/>
  <c r="I48" i="4"/>
  <c r="C49" i="4"/>
  <c r="F50" i="4" s="1"/>
  <c r="G50" i="4" s="1"/>
  <c r="F49" i="4"/>
  <c r="G49" i="4" s="1"/>
  <c r="C50" i="4"/>
  <c r="H50" i="4"/>
  <c r="I50" i="4" s="1"/>
  <c r="C51" i="4"/>
  <c r="H51" i="4" s="1"/>
  <c r="I51" i="4" s="1"/>
  <c r="F51" i="4"/>
  <c r="G51" i="4" s="1"/>
  <c r="C52" i="4"/>
  <c r="H52" i="4"/>
  <c r="I52" i="4" s="1"/>
  <c r="C53" i="4"/>
  <c r="F53" i="4"/>
  <c r="G53" i="4"/>
  <c r="C54" i="4"/>
  <c r="F54" i="4" s="1"/>
  <c r="G54" i="4" s="1"/>
  <c r="H54" i="4"/>
  <c r="I54" i="4" s="1"/>
  <c r="C55" i="4"/>
  <c r="F55" i="4"/>
  <c r="G55" i="4" s="1"/>
  <c r="C56" i="4"/>
  <c r="H56" i="4"/>
  <c r="I56" i="4" s="1"/>
  <c r="C57" i="4"/>
  <c r="F57" i="4"/>
  <c r="G57" i="4"/>
  <c r="H57" i="4"/>
  <c r="I57" i="4" s="1"/>
  <c r="C58" i="4"/>
  <c r="F58" i="4"/>
  <c r="G58" i="4"/>
  <c r="H58" i="4"/>
  <c r="I58" i="4" s="1"/>
  <c r="C59" i="4"/>
  <c r="H59" i="4" s="1"/>
  <c r="I59" i="4" s="1"/>
  <c r="F59" i="4"/>
  <c r="G59" i="4" s="1"/>
  <c r="C60" i="4"/>
  <c r="H60" i="4"/>
  <c r="I60" i="4" s="1"/>
  <c r="C61" i="4"/>
  <c r="H61" i="4" s="1"/>
  <c r="I61" i="4" s="1"/>
  <c r="F61" i="4"/>
  <c r="G61" i="4"/>
  <c r="C62" i="4"/>
  <c r="F62" i="4"/>
  <c r="G62" i="4" s="1"/>
  <c r="H62" i="4"/>
  <c r="I62" i="4" s="1"/>
  <c r="C63" i="4"/>
  <c r="F63" i="4"/>
  <c r="G63" i="4" s="1"/>
  <c r="C64" i="4"/>
  <c r="H64" i="4"/>
  <c r="I64" i="4"/>
  <c r="C65" i="4"/>
  <c r="F65" i="4"/>
  <c r="G65" i="4"/>
  <c r="C66" i="4"/>
  <c r="F66" i="4"/>
  <c r="G66" i="4" s="1"/>
  <c r="H66" i="4"/>
  <c r="I66" i="4" s="1"/>
  <c r="C67" i="4"/>
  <c r="F67" i="4"/>
  <c r="G67" i="4" s="1"/>
  <c r="C68" i="4"/>
  <c r="F68" i="4" s="1"/>
  <c r="G68" i="4" s="1"/>
  <c r="H68" i="4"/>
  <c r="I68" i="4"/>
  <c r="C69" i="4"/>
  <c r="F69" i="4"/>
  <c r="G69" i="4" s="1"/>
  <c r="C70" i="4"/>
  <c r="H70" i="4"/>
  <c r="I70" i="4" s="1"/>
  <c r="C71" i="4"/>
  <c r="F71" i="4"/>
  <c r="G71" i="4" s="1"/>
  <c r="C72" i="4"/>
  <c r="F72" i="4" s="1"/>
  <c r="G72" i="4" s="1"/>
  <c r="H72" i="4"/>
  <c r="I72" i="4" s="1"/>
  <c r="C73" i="4"/>
  <c r="F74" i="4" s="1"/>
  <c r="G74" i="4" s="1"/>
  <c r="F73" i="4"/>
  <c r="G73" i="4" s="1"/>
  <c r="C74" i="4"/>
  <c r="H74" i="4"/>
  <c r="I74" i="4" s="1"/>
  <c r="C75" i="4"/>
  <c r="H75" i="4" s="1"/>
  <c r="I75" i="4" s="1"/>
  <c r="F75" i="4"/>
  <c r="G75" i="4" s="1"/>
  <c r="C76" i="4"/>
  <c r="H76" i="4"/>
  <c r="I76" i="4"/>
  <c r="C77" i="4"/>
  <c r="F78" i="4" s="1"/>
  <c r="G78" i="4" s="1"/>
  <c r="F77" i="4"/>
  <c r="G77" i="4" s="1"/>
  <c r="C78" i="4"/>
  <c r="H78" i="4"/>
  <c r="I78" i="4" s="1"/>
  <c r="C79" i="4"/>
  <c r="H79" i="4" s="1"/>
  <c r="I79" i="4" s="1"/>
  <c r="F79" i="4"/>
  <c r="G79" i="4" s="1"/>
  <c r="C80" i="4"/>
  <c r="H80" i="4"/>
  <c r="I80" i="4"/>
  <c r="C81" i="4"/>
  <c r="F81" i="4"/>
  <c r="G81" i="4" s="1"/>
  <c r="C82" i="4"/>
  <c r="F82" i="4" s="1"/>
  <c r="G82" i="4" s="1"/>
  <c r="H82" i="4"/>
  <c r="I82" i="4" s="1"/>
  <c r="C83" i="4"/>
  <c r="F83" i="4"/>
  <c r="G83" i="4" s="1"/>
  <c r="C84" i="4"/>
  <c r="H84" i="4"/>
  <c r="I84" i="4" s="1"/>
  <c r="C85" i="4"/>
  <c r="F85" i="4"/>
  <c r="G85" i="4" s="1"/>
  <c r="H85" i="4"/>
  <c r="I85" i="4" s="1"/>
  <c r="C86" i="4"/>
  <c r="F86" i="4" s="1"/>
  <c r="G86" i="4" s="1"/>
  <c r="H86" i="4"/>
  <c r="I86" i="4" s="1"/>
  <c r="C87" i="4"/>
  <c r="H87" i="4" s="1"/>
  <c r="I87" i="4" s="1"/>
  <c r="F87" i="4"/>
  <c r="G87" i="4" s="1"/>
  <c r="C88" i="4"/>
  <c r="F88" i="4" s="1"/>
  <c r="G88" i="4" s="1"/>
  <c r="H88" i="4"/>
  <c r="I88" i="4" s="1"/>
  <c r="C89" i="4"/>
  <c r="F89" i="4"/>
  <c r="G89" i="4" s="1"/>
  <c r="C90" i="4"/>
  <c r="H90" i="4"/>
  <c r="I90" i="4" s="1"/>
  <c r="C91" i="4"/>
  <c r="F91" i="4"/>
  <c r="G91" i="4" s="1"/>
  <c r="C92" i="4"/>
  <c r="H92" i="4"/>
  <c r="I92" i="4" s="1"/>
  <c r="C93" i="4"/>
  <c r="H93" i="4" s="1"/>
  <c r="I93" i="4" s="1"/>
  <c r="F93" i="4"/>
  <c r="G93" i="4" s="1"/>
  <c r="C94" i="4"/>
  <c r="H94" i="4"/>
  <c r="I94" i="4" s="1"/>
  <c r="C95" i="4"/>
  <c r="F95" i="4"/>
  <c r="G95" i="4" s="1"/>
  <c r="C96" i="4"/>
  <c r="H96" i="4"/>
  <c r="I96" i="4"/>
  <c r="C97" i="4"/>
  <c r="F97" i="4"/>
  <c r="G97" i="4" s="1"/>
  <c r="C98" i="4"/>
  <c r="H99" i="4" s="1"/>
  <c r="I99" i="4" s="1"/>
  <c r="F98" i="4" l="1"/>
  <c r="G98" i="4" s="1"/>
  <c r="F96" i="4"/>
  <c r="G96" i="4" s="1"/>
  <c r="H95" i="4"/>
  <c r="I95" i="4" s="1"/>
  <c r="F94" i="4"/>
  <c r="G94" i="4" s="1"/>
  <c r="H91" i="4"/>
  <c r="I91" i="4" s="1"/>
  <c r="F90" i="4"/>
  <c r="G90" i="4" s="1"/>
  <c r="H83" i="4"/>
  <c r="I83" i="4" s="1"/>
  <c r="F80" i="4"/>
  <c r="G80" i="4" s="1"/>
  <c r="H77" i="4"/>
  <c r="I77" i="4" s="1"/>
  <c r="F76" i="4"/>
  <c r="G76" i="4" s="1"/>
  <c r="H73" i="4"/>
  <c r="I73" i="4" s="1"/>
  <c r="H71" i="4"/>
  <c r="I71" i="4" s="1"/>
  <c r="F70" i="4"/>
  <c r="G70" i="4" s="1"/>
  <c r="H67" i="4"/>
  <c r="I67" i="4" s="1"/>
  <c r="F64" i="4"/>
  <c r="G64" i="4" s="1"/>
  <c r="H63" i="4"/>
  <c r="I63" i="4" s="1"/>
  <c r="F60" i="4"/>
  <c r="G60" i="4" s="1"/>
  <c r="F56" i="4"/>
  <c r="G56" i="4" s="1"/>
  <c r="H55" i="4"/>
  <c r="I55" i="4" s="1"/>
  <c r="F52" i="4"/>
  <c r="G52" i="4" s="1"/>
  <c r="F48" i="4"/>
  <c r="G48" i="4" s="1"/>
  <c r="H47" i="4"/>
  <c r="I47" i="4" s="1"/>
  <c r="F46" i="4"/>
  <c r="G46" i="4" s="1"/>
  <c r="F44" i="4"/>
  <c r="G44" i="4" s="1"/>
  <c r="H43" i="4"/>
  <c r="I43" i="4" s="1"/>
  <c r="H41" i="4"/>
  <c r="I41" i="4" s="1"/>
  <c r="H39" i="4"/>
  <c r="I39" i="4" s="1"/>
  <c r="F28" i="4"/>
  <c r="G28" i="4" s="1"/>
  <c r="H27" i="4"/>
  <c r="I27" i="4" s="1"/>
  <c r="F26" i="4"/>
  <c r="G26" i="4" s="1"/>
  <c r="F22" i="4"/>
  <c r="G22" i="4" s="1"/>
  <c r="H21" i="4"/>
  <c r="I21" i="4" s="1"/>
  <c r="H19" i="4"/>
  <c r="I19" i="4" s="1"/>
  <c r="F36" i="4"/>
  <c r="G36" i="4" s="1"/>
  <c r="H35" i="4"/>
  <c r="I35" i="4" s="1"/>
  <c r="F34" i="4"/>
  <c r="G34" i="4" s="1"/>
  <c r="H29" i="4"/>
  <c r="I29" i="4" s="1"/>
  <c r="H25" i="4"/>
  <c r="I25" i="4" s="1"/>
  <c r="H23" i="4"/>
  <c r="I23" i="4" s="1"/>
  <c r="F24" i="4"/>
  <c r="G24" i="4" s="1"/>
  <c r="F8" i="4"/>
  <c r="H97" i="4"/>
  <c r="I97" i="4" s="1"/>
  <c r="F92" i="4"/>
  <c r="G92" i="4" s="1"/>
  <c r="H89" i="4"/>
  <c r="I89" i="4" s="1"/>
  <c r="F84" i="4"/>
  <c r="G84" i="4" s="1"/>
  <c r="H81" i="4"/>
  <c r="I81" i="4" s="1"/>
  <c r="H69" i="4"/>
  <c r="I69" i="4" s="1"/>
  <c r="H53" i="4"/>
  <c r="I53" i="4" s="1"/>
  <c r="H37" i="4"/>
  <c r="I37" i="4" s="1"/>
  <c r="F20" i="4"/>
  <c r="G20" i="4" s="1"/>
  <c r="H65" i="4"/>
  <c r="I65" i="4" s="1"/>
  <c r="H49" i="4"/>
  <c r="I49" i="4" s="1"/>
  <c r="H33" i="4"/>
  <c r="I33" i="4" s="1"/>
  <c r="F16" i="4"/>
  <c r="G16" i="4" s="1"/>
  <c r="G8" i="4" l="1"/>
  <c r="L6" i="4" l="1"/>
  <c r="J91" i="1" l="1"/>
  <c r="H91" i="1"/>
  <c r="F91" i="1"/>
  <c r="B91" i="1"/>
  <c r="L91" i="1"/>
  <c r="N91" i="1" l="1"/>
  <c r="Q91" i="1" s="1"/>
  <c r="O9" i="1"/>
  <c r="O5" i="1"/>
  <c r="O8" i="1" l="1"/>
  <c r="O7" i="1"/>
  <c r="O23" i="1"/>
  <c r="O6" i="1"/>
  <c r="O4" i="1"/>
  <c r="O22" i="1"/>
  <c r="O14" i="1"/>
  <c r="O87" i="1"/>
  <c r="O18" i="1"/>
  <c r="O10" i="1"/>
  <c r="O67" i="1"/>
  <c r="N142" i="1"/>
  <c r="O11" i="1"/>
  <c r="O88" i="1"/>
  <c r="O84" i="1"/>
  <c r="O72" i="1"/>
  <c r="O43" i="1"/>
  <c r="O42" i="1"/>
  <c r="O41" i="1"/>
  <c r="O39" i="1"/>
  <c r="O40" i="1"/>
  <c r="O27" i="1"/>
  <c r="O38" i="1"/>
  <c r="O34" i="1"/>
  <c r="O33" i="1"/>
  <c r="O31" i="1"/>
  <c r="O30" i="1"/>
  <c r="O29" i="1"/>
  <c r="O36" i="1"/>
  <c r="O26" i="1"/>
  <c r="O37" i="1"/>
  <c r="O35" i="1"/>
  <c r="O32" i="1"/>
  <c r="O28" i="1"/>
  <c r="O21" i="1"/>
  <c r="O16" i="1"/>
  <c r="O17" i="1"/>
  <c r="O20" i="1"/>
  <c r="O24" i="1"/>
  <c r="O25" i="1"/>
  <c r="O19" i="1"/>
  <c r="O15" i="1"/>
  <c r="O13" i="1"/>
  <c r="O12" i="1"/>
  <c r="O85" i="1" l="1"/>
  <c r="O89" i="1"/>
  <c r="O64" i="1"/>
  <c r="O86" i="1"/>
  <c r="O90" i="1"/>
  <c r="O52" i="1"/>
  <c r="O75" i="1"/>
  <c r="O57" i="1"/>
  <c r="O80" i="1"/>
  <c r="O79" i="1"/>
  <c r="O76" i="1"/>
  <c r="O82" i="1"/>
  <c r="O78" i="1"/>
  <c r="O77" i="1"/>
  <c r="O81" i="1"/>
  <c r="O74" i="1"/>
  <c r="O73" i="1"/>
  <c r="O71" i="1"/>
  <c r="O70" i="1"/>
  <c r="O62" i="1"/>
  <c r="O61" i="1"/>
  <c r="O58" i="1"/>
  <c r="O53" i="1"/>
  <c r="O49" i="1"/>
  <c r="O48" i="1"/>
  <c r="O46" i="1"/>
  <c r="O45" i="1"/>
  <c r="O44" i="1"/>
  <c r="O83" i="1"/>
  <c r="O69" i="1"/>
  <c r="O68" i="1"/>
  <c r="O50" i="1"/>
  <c r="O66" i="1"/>
  <c r="O65" i="1"/>
  <c r="O63" i="1"/>
  <c r="O60" i="1"/>
  <c r="O59" i="1"/>
  <c r="O56" i="1"/>
  <c r="O55" i="1"/>
  <c r="O54" i="1"/>
  <c r="O51" i="1"/>
  <c r="O47" i="1"/>
</calcChain>
</file>

<file path=xl/sharedStrings.xml><?xml version="1.0" encoding="utf-8"?>
<sst xmlns="http://schemas.openxmlformats.org/spreadsheetml/2006/main" count="320" uniqueCount="90">
  <si>
    <t>Chinook</t>
  </si>
  <si>
    <t>Sockeye</t>
  </si>
  <si>
    <t>Chum</t>
  </si>
  <si>
    <t>Pink</t>
  </si>
  <si>
    <t>Coho</t>
  </si>
  <si>
    <t>Unk</t>
  </si>
  <si>
    <t>Total</t>
  </si>
  <si>
    <t>Date</t>
  </si>
  <si>
    <t>Count</t>
  </si>
  <si>
    <t>%</t>
  </si>
  <si>
    <t>Total %</t>
  </si>
  <si>
    <t>Wheel Operating</t>
  </si>
  <si>
    <t>Reason for Not Operating</t>
  </si>
  <si>
    <t>Hubometer</t>
  </si>
  <si>
    <t>comments</t>
  </si>
  <si>
    <t>All yellow fields are days when the fish wheel did not capture fish and catch apportionment was interpolated as described in the methods.</t>
  </si>
  <si>
    <t>King on camera- accidently deleted trim video</t>
  </si>
  <si>
    <t>Counting 1 Dead king stuck in wheel on july 3, found on july 4</t>
  </si>
  <si>
    <t>Y</t>
  </si>
  <si>
    <t>tied off at 1530 no camera</t>
  </si>
  <si>
    <t>tied off at 1600</t>
  </si>
  <si>
    <t>tied of at 1515</t>
  </si>
  <si>
    <t>wheel beached in morning. Not sure when it occurred</t>
  </si>
  <si>
    <t>Y/N</t>
  </si>
  <si>
    <t xml:space="preserve">Stopped by large dead king at 0130. King counted on 4th </t>
  </si>
  <si>
    <t>Tied off at 1640, no camera</t>
  </si>
  <si>
    <t>Wheel stopped at 1745 one sockeye in camera</t>
  </si>
  <si>
    <t>Wheel Stopped stopped at 2030 due to wind</t>
  </si>
  <si>
    <t>the one sockeye dead on pontoon</t>
  </si>
  <si>
    <t>coho mort counted</t>
  </si>
  <si>
    <t>fish mort</t>
  </si>
  <si>
    <t>wheel beached when arrived</t>
  </si>
  <si>
    <t>beached when we arrived</t>
  </si>
  <si>
    <t>hitting bottom intermittently</t>
  </si>
  <si>
    <t>didn’t spin overnight</t>
  </si>
  <si>
    <t>wheel stopped by debris; beached itsef at 1600</t>
  </si>
  <si>
    <t>started at 0830,stopped de to low water at 1651</t>
  </si>
  <si>
    <t>started spinning at 0338</t>
  </si>
  <si>
    <t>TOTAL:</t>
  </si>
  <si>
    <t>Stop</t>
  </si>
  <si>
    <t>Crew arrived to fish live box for day</t>
  </si>
  <si>
    <t>Start</t>
  </si>
  <si>
    <t>Camera not working</t>
  </si>
  <si>
    <t xml:space="preserve">Worked on baskets and livebox, etc. </t>
  </si>
  <si>
    <t>Camera used overnight</t>
  </si>
  <si>
    <t>Tied off for possible paddle installation</t>
  </si>
  <si>
    <t>Camera not set up for overnight sampling</t>
  </si>
  <si>
    <t>Percent Sampled</t>
  </si>
  <si>
    <t>Unsampled</t>
  </si>
  <si>
    <t>Sampled</t>
  </si>
  <si>
    <t xml:space="preserve">Total Fish Wheel Study Period </t>
  </si>
  <si>
    <t>First day</t>
  </si>
  <si>
    <t>Days</t>
  </si>
  <si>
    <t>Hours</t>
  </si>
  <si>
    <t>Comment</t>
  </si>
  <si>
    <t>Action</t>
  </si>
  <si>
    <t>Date Time</t>
  </si>
  <si>
    <t>Time</t>
  </si>
  <si>
    <t>Unidentified</t>
  </si>
  <si>
    <t>Video</t>
  </si>
  <si>
    <t>Live Box</t>
  </si>
  <si>
    <t>Count per Identification Method</t>
  </si>
  <si>
    <t>Species Captured</t>
  </si>
  <si>
    <t>Camera off</t>
  </si>
  <si>
    <t xml:space="preserve">camera not recording </t>
  </si>
  <si>
    <t>Camera and Wheel stopped</t>
  </si>
  <si>
    <t>Log stuck on wheel</t>
  </si>
  <si>
    <t>Fish stopped wheel in low flow</t>
  </si>
  <si>
    <t>Beached wheel</t>
  </si>
  <si>
    <t>Beached at unknown time-assumed midnight</t>
  </si>
  <si>
    <t>Wheel and camera stopped</t>
  </si>
  <si>
    <t>Stopped spinning at unknown time-assumed midnight</t>
  </si>
  <si>
    <t>Camera stopped</t>
  </si>
  <si>
    <t>Low flow</t>
  </si>
  <si>
    <t>Light out-too dark to see fish passing</t>
  </si>
  <si>
    <t>Daylight</t>
  </si>
  <si>
    <t>Wheel stopped-low flow</t>
  </si>
  <si>
    <t>Tied off due to debris build up</t>
  </si>
  <si>
    <t>Low flow and fish stuck on basket</t>
  </si>
  <si>
    <t>Beached</t>
  </si>
  <si>
    <t>Low flow-pushing wheel out</t>
  </si>
  <si>
    <t>No light on chute-fish are not visible, too dark</t>
  </si>
  <si>
    <t xml:space="preserve">Low flow= END OF SEASON </t>
  </si>
  <si>
    <t xml:space="preserve">Total Without Unknown: </t>
  </si>
  <si>
    <t>Technicial Difficulties</t>
  </si>
  <si>
    <t>Debris</t>
  </si>
  <si>
    <t>Low Flow</t>
  </si>
  <si>
    <t>Wheel Maintenance</t>
  </si>
  <si>
    <t>Unknown</t>
  </si>
  <si>
    <t xml:space="preserve">624 total caught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</si>
</sst>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;@"/>
    <numFmt numFmtId="165" formatCode="0.0%"/>
    <numFmt numFmtId="166" formatCode="0.0"/>
    <numFmt numFmtId="167" formatCode="m/d/yy;@"/>
    <numFmt numFmtId="168" formatCode="yyyy\-mm\-dd\ \ \ \ hh:mm:ss"/>
    <numFmt numFmtId="169" formatCode="#,##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0"/>
      <name val="Arial"/>
      <family val="2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86">
    <xf numFmtId="0" fontId="0" fillId="0" borderId="0" xfId="0"/>
    <xf numFmtId="164" fontId="0" fillId="0" borderId="0" xfId="0" applyNumberFormat="1"/>
    <xf numFmtId="1" fontId="3" fillId="0" borderId="0" xfId="1" applyNumberFormat="1" applyFont="1" applyAlignment="1">
      <alignment horizontal="center" vertical="center"/>
    </xf>
    <xf numFmtId="0" fontId="1" fillId="0" borderId="0" xfId="1" applyAlignment="1">
      <alignment horizontal="center"/>
    </xf>
    <xf numFmtId="10" fontId="1" fillId="0" borderId="0" xfId="1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right"/>
    </xf>
    <xf numFmtId="10" fontId="1" fillId="0" borderId="0" xfId="1" applyNumberFormat="1" applyFont="1" applyAlignment="1">
      <alignment horizontal="right"/>
    </xf>
    <xf numFmtId="0" fontId="1" fillId="2" borderId="0" xfId="1" applyFill="1" applyAlignment="1">
      <alignment horizontal="center"/>
    </xf>
    <xf numFmtId="164" fontId="1" fillId="0" borderId="0" xfId="1" applyNumberFormat="1" applyFont="1" applyAlignment="1">
      <alignment horizontal="right"/>
    </xf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0" fontId="6" fillId="0" borderId="0" xfId="2" applyAlignment="1" applyProtection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center"/>
    </xf>
    <xf numFmtId="20" fontId="0" fillId="0" borderId="0" xfId="0" applyNumberFormat="1"/>
    <xf numFmtId="21" fontId="0" fillId="0" borderId="0" xfId="0" applyNumberFormat="1"/>
    <xf numFmtId="166" fontId="9" fillId="4" borderId="0" xfId="5" applyNumberFormat="1"/>
    <xf numFmtId="166" fontId="8" fillId="3" borderId="0" xfId="4" applyNumberFormat="1"/>
    <xf numFmtId="0" fontId="9" fillId="4" borderId="0" xfId="5"/>
    <xf numFmtId="0" fontId="10" fillId="0" borderId="0" xfId="6" applyFill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9" fontId="0" fillId="6" borderId="3" xfId="0" applyNumberFormat="1" applyFill="1" applyBorder="1" applyAlignment="1">
      <alignment horizontal="center"/>
    </xf>
    <xf numFmtId="0" fontId="11" fillId="6" borderId="4" xfId="0" applyFont="1" applyFill="1" applyBorder="1" applyAlignment="1">
      <alignment horizontal="right"/>
    </xf>
    <xf numFmtId="169" fontId="0" fillId="6" borderId="3" xfId="0" applyNumberFormat="1" applyFill="1" applyBorder="1" applyAlignment="1">
      <alignment horizontal="center"/>
    </xf>
    <xf numFmtId="0" fontId="11" fillId="6" borderId="6" xfId="0" applyFont="1" applyFill="1" applyBorder="1"/>
    <xf numFmtId="166" fontId="11" fillId="0" borderId="7" xfId="0" applyNumberFormat="1" applyFont="1" applyBorder="1" applyAlignment="1">
      <alignment horizontal="right"/>
    </xf>
    <xf numFmtId="2" fontId="11" fillId="0" borderId="7" xfId="0" applyNumberFormat="1" applyFont="1" applyBorder="1" applyAlignment="1">
      <alignment horizontal="right"/>
    </xf>
    <xf numFmtId="0" fontId="11" fillId="0" borderId="7" xfId="0" applyFont="1" applyBorder="1"/>
    <xf numFmtId="168" fontId="0" fillId="0" borderId="7" xfId="0" applyNumberFormat="1" applyFill="1" applyBorder="1" applyAlignment="1">
      <alignment horizontal="center" vertical="center"/>
    </xf>
    <xf numFmtId="167" fontId="11" fillId="0" borderId="7" xfId="0" applyNumberFormat="1" applyFont="1" applyBorder="1"/>
    <xf numFmtId="165" fontId="0" fillId="0" borderId="0" xfId="0" applyNumberFormat="1"/>
    <xf numFmtId="165" fontId="0" fillId="0" borderId="8" xfId="0" applyNumberFormat="1" applyBorder="1"/>
    <xf numFmtId="0" fontId="0" fillId="0" borderId="8" xfId="0" applyBorder="1"/>
    <xf numFmtId="9" fontId="0" fillId="0" borderId="8" xfId="3" applyFont="1" applyBorder="1"/>
    <xf numFmtId="165" fontId="13" fillId="0" borderId="8" xfId="0" applyNumberFormat="1" applyFont="1" applyBorder="1"/>
    <xf numFmtId="0" fontId="13" fillId="0" borderId="8" xfId="0" applyFont="1" applyBorder="1"/>
    <xf numFmtId="0" fontId="14" fillId="0" borderId="8" xfId="0" applyFont="1" applyBorder="1"/>
    <xf numFmtId="165" fontId="13" fillId="0" borderId="8" xfId="3" applyNumberFormat="1" applyFont="1" applyBorder="1"/>
    <xf numFmtId="0" fontId="13" fillId="0" borderId="10" xfId="0" applyFont="1" applyBorder="1" applyAlignment="1">
      <alignment horizontal="center"/>
    </xf>
    <xf numFmtId="0" fontId="11" fillId="0" borderId="12" xfId="0" applyFont="1" applyBorder="1"/>
    <xf numFmtId="0" fontId="11" fillId="0" borderId="13" xfId="0" applyFont="1" applyBorder="1"/>
    <xf numFmtId="0" fontId="11" fillId="6" borderId="9" xfId="0" applyFont="1" applyFill="1" applyBorder="1" applyAlignment="1">
      <alignment horizontal="center"/>
    </xf>
    <xf numFmtId="169" fontId="0" fillId="6" borderId="0" xfId="0" applyNumberFormat="1" applyFill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166" fontId="0" fillId="0" borderId="8" xfId="0" applyNumberFormat="1" applyBorder="1"/>
    <xf numFmtId="0" fontId="0" fillId="0" borderId="20" xfId="0" applyBorder="1"/>
    <xf numFmtId="166" fontId="0" fillId="0" borderId="19" xfId="0" applyNumberFormat="1" applyBorder="1"/>
    <xf numFmtId="0" fontId="0" fillId="0" borderId="8" xfId="0" applyBorder="1" applyAlignment="1">
      <alignment horizontal="right"/>
    </xf>
    <xf numFmtId="0" fontId="11" fillId="0" borderId="8" xfId="0" applyFont="1" applyBorder="1"/>
    <xf numFmtId="0" fontId="2" fillId="0" borderId="0" xfId="1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2" fontId="8" fillId="3" borderId="0" xfId="4" applyNumberFormat="1" applyAlignment="1">
      <alignment horizontal="center"/>
    </xf>
    <xf numFmtId="166" fontId="9" fillId="4" borderId="0" xfId="5" applyNumberFormat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7">
    <cellStyle name="Bad" xfId="5" builtinId="27"/>
    <cellStyle name="Good" xfId="4" builtinId="26"/>
    <cellStyle name="Hyperlink" xfId="2" builtinId="8"/>
    <cellStyle name="Neutral" xfId="6" builtinId="28"/>
    <cellStyle name="Normal" xfId="0" builtinId="0"/>
    <cellStyle name="Normal_Sheet1" xfId="1"/>
    <cellStyle name="Percent" xfId="3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67210133216101E-2"/>
          <c:y val="4.1844977090099697E-2"/>
          <c:w val="0.88577083037034166"/>
          <c:h val="0.83156093745928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'2012vs2013vs2014vs2015'!$B$1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'2012vs2013vs2014vs2015'!$A$2:$A$7</c:f>
              <c:strCache>
                <c:ptCount val="6"/>
                <c:pt idx="0">
                  <c:v>Chinook</c:v>
                </c:pt>
                <c:pt idx="1">
                  <c:v>Sockeye</c:v>
                </c:pt>
                <c:pt idx="2">
                  <c:v>Pink</c:v>
                </c:pt>
                <c:pt idx="3">
                  <c:v>Chum</c:v>
                </c:pt>
                <c:pt idx="4">
                  <c:v>Coho</c:v>
                </c:pt>
                <c:pt idx="5">
                  <c:v>Unknown</c:v>
                </c:pt>
              </c:strCache>
            </c:strRef>
          </c:cat>
          <c:val>
            <c:numRef>
              <c:f>'2012vs2013vs2014vs2015'!$B$2:$B$7</c:f>
              <c:numCache>
                <c:formatCode>General</c:formatCode>
                <c:ptCount val="6"/>
                <c:pt idx="0">
                  <c:v>26</c:v>
                </c:pt>
                <c:pt idx="1">
                  <c:v>83</c:v>
                </c:pt>
                <c:pt idx="2">
                  <c:v>11</c:v>
                </c:pt>
                <c:pt idx="3">
                  <c:v>35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'2012vs2013vs2014vs2015'!$C$1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'2012vs2013vs2014vs2015'!$A$2:$A$7</c:f>
              <c:strCache>
                <c:ptCount val="6"/>
                <c:pt idx="0">
                  <c:v>Chinook</c:v>
                </c:pt>
                <c:pt idx="1">
                  <c:v>Sockeye</c:v>
                </c:pt>
                <c:pt idx="2">
                  <c:v>Pink</c:v>
                </c:pt>
                <c:pt idx="3">
                  <c:v>Chum</c:v>
                </c:pt>
                <c:pt idx="4">
                  <c:v>Coho</c:v>
                </c:pt>
                <c:pt idx="5">
                  <c:v>Unknown</c:v>
                </c:pt>
              </c:strCache>
            </c:strRef>
          </c:cat>
          <c:val>
            <c:numRef>
              <c:f>'2012vs2013vs2014vs2015'!$C$2:$C$7</c:f>
              <c:numCache>
                <c:formatCode>General</c:formatCode>
                <c:ptCount val="6"/>
                <c:pt idx="1">
                  <c:v>17</c:v>
                </c:pt>
                <c:pt idx="2">
                  <c:v>25</c:v>
                </c:pt>
                <c:pt idx="3">
                  <c:v>21</c:v>
                </c:pt>
                <c:pt idx="4">
                  <c:v>45</c:v>
                </c:pt>
              </c:numCache>
            </c:numRef>
          </c:val>
        </c:ser>
        <c:ser>
          <c:idx val="2"/>
          <c:order val="2"/>
          <c:tx>
            <c:strRef>
              <c:f>'2012vs2013vs2014vs2015'!$D$1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'2012vs2013vs2014vs2015'!$A$2:$A$7</c:f>
              <c:strCache>
                <c:ptCount val="6"/>
                <c:pt idx="0">
                  <c:v>Chinook</c:v>
                </c:pt>
                <c:pt idx="1">
                  <c:v>Sockeye</c:v>
                </c:pt>
                <c:pt idx="2">
                  <c:v>Pink</c:v>
                </c:pt>
                <c:pt idx="3">
                  <c:v>Chum</c:v>
                </c:pt>
                <c:pt idx="4">
                  <c:v>Coho</c:v>
                </c:pt>
                <c:pt idx="5">
                  <c:v>Unknown</c:v>
                </c:pt>
              </c:strCache>
            </c:strRef>
          </c:cat>
          <c:val>
            <c:numRef>
              <c:f>'2012vs2013vs2014vs2015'!$D$2:$D$7</c:f>
              <c:numCache>
                <c:formatCode>General</c:formatCode>
                <c:ptCount val="6"/>
                <c:pt idx="0">
                  <c:v>10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48</c:v>
                </c:pt>
                <c:pt idx="5">
                  <c:v>25</c:v>
                </c:pt>
              </c:numCache>
            </c:numRef>
          </c:val>
        </c:ser>
        <c:ser>
          <c:idx val="3"/>
          <c:order val="3"/>
          <c:tx>
            <c:strRef>
              <c:f>'2012vs2013vs2014vs2015'!$E$1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'2012vs2013vs2014vs2015'!$A$2:$A$7</c:f>
              <c:strCache>
                <c:ptCount val="6"/>
                <c:pt idx="0">
                  <c:v>Chinook</c:v>
                </c:pt>
                <c:pt idx="1">
                  <c:v>Sockeye</c:v>
                </c:pt>
                <c:pt idx="2">
                  <c:v>Pink</c:v>
                </c:pt>
                <c:pt idx="3">
                  <c:v>Chum</c:v>
                </c:pt>
                <c:pt idx="4">
                  <c:v>Coho</c:v>
                </c:pt>
                <c:pt idx="5">
                  <c:v>Unknown</c:v>
                </c:pt>
              </c:strCache>
            </c:strRef>
          </c:cat>
          <c:val>
            <c:numRef>
              <c:f>'2012vs2013vs2014vs2015'!$E$2:$E$7</c:f>
              <c:numCache>
                <c:formatCode>General</c:formatCode>
                <c:ptCount val="6"/>
                <c:pt idx="0">
                  <c:v>14</c:v>
                </c:pt>
                <c:pt idx="1">
                  <c:v>27</c:v>
                </c:pt>
                <c:pt idx="2">
                  <c:v>47</c:v>
                </c:pt>
                <c:pt idx="3">
                  <c:v>55</c:v>
                </c:pt>
                <c:pt idx="4">
                  <c:v>41</c:v>
                </c:pt>
                <c:pt idx="5">
                  <c:v>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877776"/>
        <c:axId val="172878336"/>
      </c:barChart>
      <c:catAx>
        <c:axId val="1728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Species</a:t>
                </a:r>
              </a:p>
            </c:rich>
          </c:tx>
          <c:layout>
            <c:manualLayout>
              <c:xMode val="edge"/>
              <c:yMode val="edge"/>
              <c:x val="0.48898646289903419"/>
              <c:y val="0.93074641314860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8336"/>
        <c:crosses val="autoZero"/>
        <c:auto val="1"/>
        <c:lblAlgn val="ctr"/>
        <c:lblOffset val="100"/>
        <c:noMultiLvlLbl val="0"/>
      </c:catAx>
      <c:valAx>
        <c:axId val="1728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Catch (# of Fish)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93416447944022"/>
          <c:y val="6.0763342082239678E-2"/>
          <c:w val="0.29558253494175296"/>
          <c:h val="6.4194448246869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5</xdr:row>
      <xdr:rowOff>4761</xdr:rowOff>
    </xdr:from>
    <xdr:to>
      <xdr:col>16</xdr:col>
      <xdr:colOff>161924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abSelected="1" topLeftCell="F1" workbookViewId="0">
      <pane ySplit="1" topLeftCell="A79" activePane="bottomLeft" state="frozen"/>
      <selection pane="bottomLeft" activeCell="N81" sqref="N81:N90"/>
    </sheetView>
  </sheetViews>
  <sheetFormatPr defaultRowHeight="15" x14ac:dyDescent="0.25"/>
  <cols>
    <col min="16" max="16" width="22.85546875" customWidth="1"/>
    <col min="17" max="17" width="4.7109375" customWidth="1"/>
  </cols>
  <sheetData>
    <row r="1" spans="1:19" ht="21" x14ac:dyDescent="0.25">
      <c r="A1" s="1"/>
      <c r="B1" s="62" t="s">
        <v>0</v>
      </c>
      <c r="C1" s="62"/>
      <c r="D1" s="62" t="s">
        <v>1</v>
      </c>
      <c r="E1" s="62"/>
      <c r="F1" s="62" t="s">
        <v>2</v>
      </c>
      <c r="G1" s="62"/>
      <c r="H1" s="62" t="s">
        <v>3</v>
      </c>
      <c r="I1" s="62"/>
      <c r="J1" s="62" t="s">
        <v>4</v>
      </c>
      <c r="K1" s="62"/>
      <c r="L1" s="62" t="s">
        <v>5</v>
      </c>
      <c r="M1" s="62"/>
      <c r="N1" s="2" t="s">
        <v>6</v>
      </c>
    </row>
    <row r="2" spans="1:19" ht="30" x14ac:dyDescent="0.25">
      <c r="A2" s="63" t="s">
        <v>7</v>
      </c>
      <c r="B2" s="3" t="s">
        <v>8</v>
      </c>
      <c r="C2" s="4" t="s">
        <v>9</v>
      </c>
      <c r="D2" s="3" t="s">
        <v>8</v>
      </c>
      <c r="E2" s="4" t="s">
        <v>9</v>
      </c>
      <c r="F2" s="3" t="s">
        <v>8</v>
      </c>
      <c r="G2" s="4" t="s">
        <v>9</v>
      </c>
      <c r="H2" s="3" t="s">
        <v>8</v>
      </c>
      <c r="I2" s="4" t="s">
        <v>9</v>
      </c>
      <c r="J2" s="3" t="s">
        <v>8</v>
      </c>
      <c r="K2" s="4" t="s">
        <v>9</v>
      </c>
      <c r="L2" s="3" t="s">
        <v>8</v>
      </c>
      <c r="M2" s="4" t="s">
        <v>9</v>
      </c>
      <c r="N2" s="5"/>
      <c r="O2" s="65" t="s">
        <v>10</v>
      </c>
      <c r="P2" s="67" t="s">
        <v>11</v>
      </c>
      <c r="Q2" s="67" t="s">
        <v>12</v>
      </c>
      <c r="R2" s="67" t="s">
        <v>13</v>
      </c>
      <c r="S2" s="6" t="s">
        <v>14</v>
      </c>
    </row>
    <row r="3" spans="1:19" x14ac:dyDescent="0.25">
      <c r="A3" s="64"/>
      <c r="B3" s="7"/>
      <c r="C3" s="8"/>
      <c r="D3" s="7"/>
      <c r="E3" s="8"/>
      <c r="F3" s="7"/>
      <c r="G3" s="8"/>
      <c r="H3" s="7"/>
      <c r="I3" s="8"/>
      <c r="J3" s="7"/>
      <c r="K3" s="8"/>
      <c r="L3" s="7"/>
      <c r="M3" s="8"/>
      <c r="O3" s="66"/>
      <c r="P3" s="68"/>
      <c r="Q3" s="69"/>
      <c r="R3" s="70"/>
      <c r="S3" s="9" t="s">
        <v>15</v>
      </c>
    </row>
    <row r="4" spans="1:19" x14ac:dyDescent="0.25">
      <c r="A4" s="10">
        <v>42173</v>
      </c>
      <c r="B4">
        <v>0</v>
      </c>
      <c r="C4" s="11">
        <f>IFERROR(B4/N4, 0)</f>
        <v>0</v>
      </c>
      <c r="D4">
        <v>0</v>
      </c>
      <c r="E4" s="11">
        <f>IFERROR(D4/N4,0)</f>
        <v>0</v>
      </c>
      <c r="F4">
        <v>0</v>
      </c>
      <c r="G4" s="11">
        <f>IFERROR(F4/N4,0)</f>
        <v>0</v>
      </c>
      <c r="H4">
        <v>0</v>
      </c>
      <c r="I4" s="11">
        <f>IFERROR(H4/N4,0)</f>
        <v>0</v>
      </c>
      <c r="J4">
        <v>0</v>
      </c>
      <c r="K4" s="11">
        <f>IFERROR(J4/N4,0)</f>
        <v>0</v>
      </c>
      <c r="L4">
        <v>0</v>
      </c>
      <c r="M4" s="11">
        <f>IFERROR(L4/N4,0)</f>
        <v>0</v>
      </c>
      <c r="N4">
        <f t="shared" ref="N4:N67" si="0">B4+D4+F4+H4+J4+L4</f>
        <v>0</v>
      </c>
      <c r="O4" s="12">
        <f>C4+E4+G4+I4+K4+M4</f>
        <v>0</v>
      </c>
      <c r="P4" t="s">
        <v>18</v>
      </c>
      <c r="S4" t="s">
        <v>19</v>
      </c>
    </row>
    <row r="5" spans="1:19" x14ac:dyDescent="0.25">
      <c r="A5" s="10">
        <v>42174</v>
      </c>
      <c r="B5">
        <v>0</v>
      </c>
      <c r="C5" s="11">
        <f t="shared" ref="C5:C68" si="1">IFERROR(B5/N5, 0)</f>
        <v>0</v>
      </c>
      <c r="D5">
        <v>0</v>
      </c>
      <c r="E5" s="11">
        <f t="shared" ref="E5:E68" si="2">IFERROR(D5/N5,0)</f>
        <v>0</v>
      </c>
      <c r="F5">
        <v>0</v>
      </c>
      <c r="G5" s="11">
        <f t="shared" ref="G5:G68" si="3">IFERROR(F5/N5,0)</f>
        <v>0</v>
      </c>
      <c r="H5">
        <v>0</v>
      </c>
      <c r="I5" s="11">
        <f t="shared" ref="I5:I68" si="4">IFERROR(H5/N5,0)</f>
        <v>0</v>
      </c>
      <c r="J5">
        <v>0</v>
      </c>
      <c r="K5" s="11">
        <f t="shared" ref="K5:K68" si="5">IFERROR(J5/N5,0)</f>
        <v>0</v>
      </c>
      <c r="L5">
        <v>0</v>
      </c>
      <c r="M5" s="11">
        <f t="shared" ref="M5:M68" si="6">IFERROR(L5/N5,0)</f>
        <v>0</v>
      </c>
      <c r="N5">
        <f t="shared" si="0"/>
        <v>0</v>
      </c>
      <c r="O5" s="12">
        <f t="shared" ref="O5:O68" si="7">C5+E5+G5+I5+K5+M5</f>
        <v>0</v>
      </c>
      <c r="P5" t="s">
        <v>18</v>
      </c>
      <c r="S5" t="s">
        <v>19</v>
      </c>
    </row>
    <row r="6" spans="1:19" x14ac:dyDescent="0.25">
      <c r="A6" s="10">
        <v>42175</v>
      </c>
      <c r="B6">
        <v>0</v>
      </c>
      <c r="C6" s="11">
        <f t="shared" si="1"/>
        <v>0</v>
      </c>
      <c r="D6">
        <v>0</v>
      </c>
      <c r="E6" s="11">
        <f t="shared" si="2"/>
        <v>0</v>
      </c>
      <c r="F6">
        <v>0</v>
      </c>
      <c r="G6" s="11">
        <f t="shared" si="3"/>
        <v>0</v>
      </c>
      <c r="H6">
        <v>0</v>
      </c>
      <c r="I6" s="11">
        <f t="shared" si="4"/>
        <v>0</v>
      </c>
      <c r="J6">
        <v>0</v>
      </c>
      <c r="K6" s="11">
        <f t="shared" si="5"/>
        <v>0</v>
      </c>
      <c r="L6">
        <v>0</v>
      </c>
      <c r="M6" s="11">
        <f t="shared" si="6"/>
        <v>0</v>
      </c>
      <c r="N6">
        <f t="shared" si="0"/>
        <v>0</v>
      </c>
      <c r="O6" s="12">
        <f t="shared" si="7"/>
        <v>0</v>
      </c>
      <c r="P6" t="s">
        <v>18</v>
      </c>
      <c r="S6" t="s">
        <v>20</v>
      </c>
    </row>
    <row r="7" spans="1:19" x14ac:dyDescent="0.25">
      <c r="A7" s="10">
        <v>42176</v>
      </c>
      <c r="B7">
        <v>0</v>
      </c>
      <c r="C7" s="11">
        <f t="shared" si="1"/>
        <v>0</v>
      </c>
      <c r="D7">
        <v>0</v>
      </c>
      <c r="E7" s="11">
        <f t="shared" si="2"/>
        <v>0</v>
      </c>
      <c r="F7">
        <v>0</v>
      </c>
      <c r="G7" s="11">
        <f t="shared" si="3"/>
        <v>0</v>
      </c>
      <c r="H7">
        <v>0</v>
      </c>
      <c r="I7" s="11">
        <f t="shared" si="4"/>
        <v>0</v>
      </c>
      <c r="J7">
        <v>0</v>
      </c>
      <c r="K7" s="11">
        <f t="shared" si="5"/>
        <v>0</v>
      </c>
      <c r="L7">
        <v>0</v>
      </c>
      <c r="M7" s="11">
        <f t="shared" si="6"/>
        <v>0</v>
      </c>
      <c r="N7">
        <f t="shared" si="0"/>
        <v>0</v>
      </c>
      <c r="O7" s="12">
        <f t="shared" si="7"/>
        <v>0</v>
      </c>
      <c r="P7" t="s">
        <v>18</v>
      </c>
      <c r="S7" t="s">
        <v>21</v>
      </c>
    </row>
    <row r="8" spans="1:19" x14ac:dyDescent="0.25">
      <c r="A8" s="10">
        <v>42177</v>
      </c>
      <c r="B8">
        <v>0</v>
      </c>
      <c r="C8" s="11">
        <f t="shared" si="1"/>
        <v>0</v>
      </c>
      <c r="D8">
        <v>0</v>
      </c>
      <c r="E8" s="11">
        <f t="shared" si="2"/>
        <v>0</v>
      </c>
      <c r="F8">
        <v>0</v>
      </c>
      <c r="G8" s="11">
        <f t="shared" si="3"/>
        <v>0</v>
      </c>
      <c r="H8">
        <v>0</v>
      </c>
      <c r="I8" s="11">
        <f t="shared" si="4"/>
        <v>0</v>
      </c>
      <c r="J8">
        <v>0</v>
      </c>
      <c r="K8" s="11">
        <f t="shared" si="5"/>
        <v>0</v>
      </c>
      <c r="L8">
        <v>0</v>
      </c>
      <c r="M8" s="11">
        <f t="shared" si="6"/>
        <v>0</v>
      </c>
      <c r="N8">
        <f t="shared" si="0"/>
        <v>0</v>
      </c>
      <c r="O8" s="12">
        <f t="shared" si="7"/>
        <v>0</v>
      </c>
      <c r="P8" t="s">
        <v>18</v>
      </c>
    </row>
    <row r="9" spans="1:19" x14ac:dyDescent="0.25">
      <c r="A9" s="10">
        <v>42178</v>
      </c>
      <c r="B9">
        <v>1</v>
      </c>
      <c r="C9" s="11">
        <f t="shared" si="1"/>
        <v>1</v>
      </c>
      <c r="D9">
        <v>0</v>
      </c>
      <c r="E9" s="11">
        <f t="shared" si="2"/>
        <v>0</v>
      </c>
      <c r="F9">
        <v>0</v>
      </c>
      <c r="G9" s="11">
        <f t="shared" si="3"/>
        <v>0</v>
      </c>
      <c r="H9">
        <v>0</v>
      </c>
      <c r="I9" s="11">
        <f t="shared" si="4"/>
        <v>0</v>
      </c>
      <c r="J9">
        <v>0</v>
      </c>
      <c r="K9" s="11">
        <f t="shared" si="5"/>
        <v>0</v>
      </c>
      <c r="L9">
        <v>0</v>
      </c>
      <c r="M9" s="11">
        <f t="shared" si="6"/>
        <v>0</v>
      </c>
      <c r="N9">
        <f t="shared" si="0"/>
        <v>1</v>
      </c>
      <c r="O9" s="12">
        <f t="shared" si="7"/>
        <v>1</v>
      </c>
      <c r="P9" s="13" t="s">
        <v>18</v>
      </c>
      <c r="S9" t="s">
        <v>16</v>
      </c>
    </row>
    <row r="10" spans="1:19" x14ac:dyDescent="0.25">
      <c r="A10" s="10">
        <v>42179</v>
      </c>
      <c r="B10">
        <v>0</v>
      </c>
      <c r="C10" s="11">
        <f t="shared" si="1"/>
        <v>0</v>
      </c>
      <c r="D10">
        <v>0</v>
      </c>
      <c r="E10" s="11">
        <f t="shared" si="2"/>
        <v>0</v>
      </c>
      <c r="F10">
        <v>0</v>
      </c>
      <c r="G10" s="11">
        <f t="shared" si="3"/>
        <v>0</v>
      </c>
      <c r="H10">
        <v>0</v>
      </c>
      <c r="I10" s="11">
        <f t="shared" si="4"/>
        <v>0</v>
      </c>
      <c r="J10">
        <v>0</v>
      </c>
      <c r="K10" s="11">
        <f t="shared" si="5"/>
        <v>0</v>
      </c>
      <c r="L10">
        <v>1</v>
      </c>
      <c r="M10" s="11">
        <f t="shared" si="6"/>
        <v>1</v>
      </c>
      <c r="N10">
        <f t="shared" si="0"/>
        <v>1</v>
      </c>
      <c r="O10" s="12">
        <f t="shared" si="7"/>
        <v>1</v>
      </c>
      <c r="P10" s="13" t="s">
        <v>18</v>
      </c>
      <c r="S10" s="13"/>
    </row>
    <row r="11" spans="1:19" x14ac:dyDescent="0.25">
      <c r="A11" s="10">
        <v>42180</v>
      </c>
      <c r="B11">
        <v>0</v>
      </c>
      <c r="C11" s="11">
        <f t="shared" si="1"/>
        <v>0</v>
      </c>
      <c r="D11">
        <v>1</v>
      </c>
      <c r="E11" s="11">
        <f t="shared" si="2"/>
        <v>1</v>
      </c>
      <c r="F11">
        <v>0</v>
      </c>
      <c r="G11" s="11">
        <f t="shared" si="3"/>
        <v>0</v>
      </c>
      <c r="H11">
        <v>0</v>
      </c>
      <c r="I11" s="11">
        <f t="shared" si="4"/>
        <v>0</v>
      </c>
      <c r="J11">
        <v>0</v>
      </c>
      <c r="K11" s="11">
        <f t="shared" si="5"/>
        <v>0</v>
      </c>
      <c r="L11">
        <v>0</v>
      </c>
      <c r="M11" s="11">
        <f t="shared" si="6"/>
        <v>0</v>
      </c>
      <c r="N11">
        <f t="shared" si="0"/>
        <v>1</v>
      </c>
      <c r="O11" s="12">
        <f t="shared" si="7"/>
        <v>1</v>
      </c>
      <c r="P11" s="13" t="s">
        <v>18</v>
      </c>
    </row>
    <row r="12" spans="1:19" x14ac:dyDescent="0.25">
      <c r="A12" s="10">
        <v>42181</v>
      </c>
      <c r="B12">
        <v>0</v>
      </c>
      <c r="C12" s="11">
        <f t="shared" si="1"/>
        <v>0</v>
      </c>
      <c r="D12">
        <v>0</v>
      </c>
      <c r="E12" s="11">
        <f t="shared" si="2"/>
        <v>0</v>
      </c>
      <c r="F12">
        <v>0</v>
      </c>
      <c r="G12" s="11">
        <f t="shared" si="3"/>
        <v>0</v>
      </c>
      <c r="H12">
        <v>0</v>
      </c>
      <c r="I12" s="11">
        <f t="shared" si="4"/>
        <v>0</v>
      </c>
      <c r="J12">
        <v>0</v>
      </c>
      <c r="K12" s="11">
        <f t="shared" si="5"/>
        <v>0</v>
      </c>
      <c r="L12">
        <v>0</v>
      </c>
      <c r="M12" s="11">
        <f t="shared" si="6"/>
        <v>0</v>
      </c>
      <c r="N12">
        <f t="shared" si="0"/>
        <v>0</v>
      </c>
      <c r="O12" s="12">
        <f t="shared" si="7"/>
        <v>0</v>
      </c>
      <c r="P12" s="13" t="s">
        <v>18</v>
      </c>
    </row>
    <row r="13" spans="1:19" x14ac:dyDescent="0.25">
      <c r="A13" s="10">
        <v>42182</v>
      </c>
      <c r="B13">
        <v>0</v>
      </c>
      <c r="C13" s="11">
        <f t="shared" si="1"/>
        <v>0</v>
      </c>
      <c r="D13">
        <v>0</v>
      </c>
      <c r="E13" s="11">
        <f t="shared" si="2"/>
        <v>0</v>
      </c>
      <c r="F13">
        <v>0</v>
      </c>
      <c r="G13" s="11">
        <f t="shared" si="3"/>
        <v>0</v>
      </c>
      <c r="H13">
        <v>0</v>
      </c>
      <c r="I13" s="11">
        <f t="shared" si="4"/>
        <v>0</v>
      </c>
      <c r="J13">
        <v>0</v>
      </c>
      <c r="K13" s="11">
        <f t="shared" si="5"/>
        <v>0</v>
      </c>
      <c r="L13">
        <v>0</v>
      </c>
      <c r="M13" s="11">
        <f t="shared" si="6"/>
        <v>0</v>
      </c>
      <c r="N13">
        <f t="shared" si="0"/>
        <v>0</v>
      </c>
      <c r="O13" s="12">
        <f t="shared" si="7"/>
        <v>0</v>
      </c>
      <c r="P13" s="13" t="s">
        <v>18</v>
      </c>
    </row>
    <row r="14" spans="1:19" x14ac:dyDescent="0.25">
      <c r="A14" s="10">
        <v>42183</v>
      </c>
      <c r="B14">
        <v>0</v>
      </c>
      <c r="C14" s="11">
        <f t="shared" si="1"/>
        <v>0</v>
      </c>
      <c r="D14">
        <v>0</v>
      </c>
      <c r="E14" s="11">
        <f t="shared" si="2"/>
        <v>0</v>
      </c>
      <c r="F14">
        <v>0</v>
      </c>
      <c r="G14" s="11">
        <f t="shared" si="3"/>
        <v>0</v>
      </c>
      <c r="H14">
        <v>0</v>
      </c>
      <c r="I14" s="11">
        <f t="shared" si="4"/>
        <v>0</v>
      </c>
      <c r="J14">
        <v>0</v>
      </c>
      <c r="K14" s="11">
        <f t="shared" si="5"/>
        <v>0</v>
      </c>
      <c r="L14">
        <v>0</v>
      </c>
      <c r="M14" s="11">
        <f t="shared" si="6"/>
        <v>0</v>
      </c>
      <c r="N14">
        <f t="shared" si="0"/>
        <v>0</v>
      </c>
      <c r="O14" s="12">
        <f t="shared" si="7"/>
        <v>0</v>
      </c>
      <c r="P14" s="13" t="s">
        <v>18</v>
      </c>
    </row>
    <row r="15" spans="1:19" x14ac:dyDescent="0.25">
      <c r="A15" s="10">
        <v>42184</v>
      </c>
      <c r="B15">
        <v>1</v>
      </c>
      <c r="C15" s="11">
        <f t="shared" si="1"/>
        <v>1</v>
      </c>
      <c r="D15">
        <v>0</v>
      </c>
      <c r="E15" s="11">
        <f t="shared" si="2"/>
        <v>0</v>
      </c>
      <c r="F15">
        <v>0</v>
      </c>
      <c r="G15" s="11">
        <f t="shared" si="3"/>
        <v>0</v>
      </c>
      <c r="H15">
        <v>0</v>
      </c>
      <c r="I15" s="11">
        <f t="shared" si="4"/>
        <v>0</v>
      </c>
      <c r="J15">
        <v>0</v>
      </c>
      <c r="K15" s="11">
        <f t="shared" si="5"/>
        <v>0</v>
      </c>
      <c r="L15">
        <v>0</v>
      </c>
      <c r="M15" s="11">
        <f t="shared" si="6"/>
        <v>0</v>
      </c>
      <c r="N15">
        <f t="shared" si="0"/>
        <v>1</v>
      </c>
      <c r="O15" s="12">
        <f t="shared" si="7"/>
        <v>1</v>
      </c>
      <c r="P15" s="13" t="s">
        <v>18</v>
      </c>
      <c r="S15" t="s">
        <v>22</v>
      </c>
    </row>
    <row r="16" spans="1:19" x14ac:dyDescent="0.25">
      <c r="A16" s="10">
        <v>42185</v>
      </c>
      <c r="B16">
        <v>1</v>
      </c>
      <c r="C16" s="11">
        <f t="shared" si="1"/>
        <v>1</v>
      </c>
      <c r="D16">
        <v>0</v>
      </c>
      <c r="E16" s="11">
        <f t="shared" si="2"/>
        <v>0</v>
      </c>
      <c r="F16">
        <v>0</v>
      </c>
      <c r="G16" s="11">
        <f t="shared" si="3"/>
        <v>0</v>
      </c>
      <c r="H16">
        <v>0</v>
      </c>
      <c r="I16" s="11">
        <f t="shared" si="4"/>
        <v>0</v>
      </c>
      <c r="J16">
        <v>0</v>
      </c>
      <c r="K16" s="11">
        <f t="shared" si="5"/>
        <v>0</v>
      </c>
      <c r="L16">
        <v>0</v>
      </c>
      <c r="M16" s="11">
        <f t="shared" si="6"/>
        <v>0</v>
      </c>
      <c r="N16">
        <f t="shared" si="0"/>
        <v>1</v>
      </c>
      <c r="O16" s="12">
        <f t="shared" si="7"/>
        <v>1</v>
      </c>
      <c r="P16" s="13" t="s">
        <v>18</v>
      </c>
    </row>
    <row r="17" spans="1:19" x14ac:dyDescent="0.25">
      <c r="A17" s="10">
        <v>42186</v>
      </c>
      <c r="B17">
        <v>2</v>
      </c>
      <c r="C17" s="11">
        <f t="shared" si="1"/>
        <v>1</v>
      </c>
      <c r="D17">
        <v>0</v>
      </c>
      <c r="E17" s="11">
        <f t="shared" si="2"/>
        <v>0</v>
      </c>
      <c r="F17">
        <v>0</v>
      </c>
      <c r="G17" s="11">
        <f t="shared" si="3"/>
        <v>0</v>
      </c>
      <c r="H17">
        <v>0</v>
      </c>
      <c r="I17" s="11">
        <f t="shared" si="4"/>
        <v>0</v>
      </c>
      <c r="J17">
        <v>0</v>
      </c>
      <c r="K17" s="11">
        <f t="shared" si="5"/>
        <v>0</v>
      </c>
      <c r="L17">
        <v>0</v>
      </c>
      <c r="M17" s="11">
        <f t="shared" si="6"/>
        <v>0</v>
      </c>
      <c r="N17">
        <f t="shared" si="0"/>
        <v>2</v>
      </c>
      <c r="O17" s="12">
        <f t="shared" si="7"/>
        <v>1</v>
      </c>
      <c r="P17" s="13" t="s">
        <v>18</v>
      </c>
    </row>
    <row r="18" spans="1:19" x14ac:dyDescent="0.25">
      <c r="A18" s="10">
        <v>42187</v>
      </c>
      <c r="B18">
        <v>1</v>
      </c>
      <c r="C18" s="11">
        <f t="shared" si="1"/>
        <v>1</v>
      </c>
      <c r="D18">
        <v>0</v>
      </c>
      <c r="E18" s="11">
        <f t="shared" si="2"/>
        <v>0</v>
      </c>
      <c r="F18">
        <v>0</v>
      </c>
      <c r="G18" s="11">
        <f t="shared" si="3"/>
        <v>0</v>
      </c>
      <c r="H18">
        <v>0</v>
      </c>
      <c r="I18" s="11">
        <f t="shared" si="4"/>
        <v>0</v>
      </c>
      <c r="J18">
        <v>0</v>
      </c>
      <c r="K18" s="11">
        <f t="shared" si="5"/>
        <v>0</v>
      </c>
      <c r="L18">
        <v>0</v>
      </c>
      <c r="M18" s="11">
        <f t="shared" si="6"/>
        <v>0</v>
      </c>
      <c r="N18">
        <f t="shared" si="0"/>
        <v>1</v>
      </c>
      <c r="O18" s="12">
        <f t="shared" si="7"/>
        <v>1</v>
      </c>
      <c r="P18" s="13" t="s">
        <v>18</v>
      </c>
    </row>
    <row r="19" spans="1:19" x14ac:dyDescent="0.25">
      <c r="A19" s="10">
        <v>42188</v>
      </c>
      <c r="B19">
        <v>1</v>
      </c>
      <c r="C19" s="11">
        <f t="shared" si="1"/>
        <v>1</v>
      </c>
      <c r="D19">
        <v>0</v>
      </c>
      <c r="E19" s="11">
        <f t="shared" si="2"/>
        <v>0</v>
      </c>
      <c r="F19">
        <v>0</v>
      </c>
      <c r="G19" s="11">
        <f t="shared" si="3"/>
        <v>0</v>
      </c>
      <c r="H19">
        <v>0</v>
      </c>
      <c r="I19" s="11">
        <f t="shared" si="4"/>
        <v>0</v>
      </c>
      <c r="J19">
        <v>0</v>
      </c>
      <c r="K19" s="11">
        <f t="shared" si="5"/>
        <v>0</v>
      </c>
      <c r="L19">
        <v>0</v>
      </c>
      <c r="M19" s="11">
        <f t="shared" si="6"/>
        <v>0</v>
      </c>
      <c r="N19">
        <f t="shared" si="0"/>
        <v>1</v>
      </c>
      <c r="O19" s="12">
        <f t="shared" si="7"/>
        <v>1</v>
      </c>
      <c r="P19" s="13" t="s">
        <v>23</v>
      </c>
      <c r="Q19" t="s">
        <v>30</v>
      </c>
      <c r="S19" t="s">
        <v>24</v>
      </c>
    </row>
    <row r="20" spans="1:19" x14ac:dyDescent="0.25">
      <c r="A20" s="10">
        <v>42189</v>
      </c>
      <c r="B20">
        <v>1</v>
      </c>
      <c r="C20" s="11">
        <f t="shared" si="1"/>
        <v>1</v>
      </c>
      <c r="D20">
        <v>0</v>
      </c>
      <c r="E20" s="11">
        <f t="shared" si="2"/>
        <v>0</v>
      </c>
      <c r="F20">
        <v>0</v>
      </c>
      <c r="G20" s="11">
        <f t="shared" si="3"/>
        <v>0</v>
      </c>
      <c r="H20">
        <v>0</v>
      </c>
      <c r="I20" s="11">
        <f t="shared" si="4"/>
        <v>0</v>
      </c>
      <c r="J20">
        <v>0</v>
      </c>
      <c r="K20" s="11">
        <f t="shared" si="5"/>
        <v>0</v>
      </c>
      <c r="L20">
        <v>0</v>
      </c>
      <c r="M20" s="11">
        <f t="shared" si="6"/>
        <v>0</v>
      </c>
      <c r="N20">
        <f t="shared" si="0"/>
        <v>1</v>
      </c>
      <c r="O20" s="12">
        <f t="shared" si="7"/>
        <v>1</v>
      </c>
      <c r="P20" s="13" t="s">
        <v>18</v>
      </c>
      <c r="S20" t="s">
        <v>17</v>
      </c>
    </row>
    <row r="21" spans="1:19" x14ac:dyDescent="0.25">
      <c r="A21" s="10">
        <v>42190</v>
      </c>
      <c r="B21">
        <v>0</v>
      </c>
      <c r="C21" s="11">
        <f t="shared" si="1"/>
        <v>0</v>
      </c>
      <c r="D21">
        <v>0</v>
      </c>
      <c r="E21" s="11">
        <f t="shared" si="2"/>
        <v>0</v>
      </c>
      <c r="F21">
        <v>0</v>
      </c>
      <c r="G21" s="11">
        <f t="shared" si="3"/>
        <v>0</v>
      </c>
      <c r="H21">
        <v>0</v>
      </c>
      <c r="I21" s="11">
        <f t="shared" si="4"/>
        <v>0</v>
      </c>
      <c r="J21">
        <v>0</v>
      </c>
      <c r="K21" s="11">
        <f t="shared" si="5"/>
        <v>0</v>
      </c>
      <c r="L21">
        <v>0</v>
      </c>
      <c r="M21" s="11">
        <f t="shared" si="6"/>
        <v>0</v>
      </c>
      <c r="N21">
        <f t="shared" si="0"/>
        <v>0</v>
      </c>
      <c r="O21" s="12">
        <f t="shared" si="7"/>
        <v>0</v>
      </c>
      <c r="P21" s="13" t="s">
        <v>18</v>
      </c>
      <c r="S21" t="s">
        <v>25</v>
      </c>
    </row>
    <row r="22" spans="1:19" x14ac:dyDescent="0.25">
      <c r="A22" s="10">
        <v>42191</v>
      </c>
      <c r="B22">
        <v>0</v>
      </c>
      <c r="C22" s="11">
        <f t="shared" si="1"/>
        <v>0</v>
      </c>
      <c r="D22">
        <v>0</v>
      </c>
      <c r="E22" s="11">
        <f t="shared" si="2"/>
        <v>0</v>
      </c>
      <c r="F22">
        <v>0</v>
      </c>
      <c r="G22" s="11">
        <f t="shared" si="3"/>
        <v>0</v>
      </c>
      <c r="H22">
        <v>0</v>
      </c>
      <c r="I22" s="11">
        <f t="shared" si="4"/>
        <v>0</v>
      </c>
      <c r="J22">
        <v>0</v>
      </c>
      <c r="K22" s="11">
        <f t="shared" si="5"/>
        <v>0</v>
      </c>
      <c r="L22">
        <v>0</v>
      </c>
      <c r="M22" s="11">
        <f t="shared" si="6"/>
        <v>0</v>
      </c>
      <c r="N22">
        <f t="shared" si="0"/>
        <v>0</v>
      </c>
      <c r="O22" s="12">
        <f t="shared" si="7"/>
        <v>0</v>
      </c>
      <c r="P22" s="13" t="s">
        <v>18</v>
      </c>
    </row>
    <row r="23" spans="1:19" x14ac:dyDescent="0.25">
      <c r="A23" s="10">
        <v>42192</v>
      </c>
      <c r="B23">
        <v>0</v>
      </c>
      <c r="C23" s="11">
        <f t="shared" si="1"/>
        <v>0</v>
      </c>
      <c r="D23">
        <v>0</v>
      </c>
      <c r="E23" s="11">
        <f t="shared" si="2"/>
        <v>0</v>
      </c>
      <c r="F23">
        <v>0</v>
      </c>
      <c r="G23" s="11">
        <f t="shared" si="3"/>
        <v>0</v>
      </c>
      <c r="H23">
        <v>0</v>
      </c>
      <c r="I23" s="11">
        <f t="shared" si="4"/>
        <v>0</v>
      </c>
      <c r="J23">
        <v>0</v>
      </c>
      <c r="K23" s="11">
        <f t="shared" si="5"/>
        <v>0</v>
      </c>
      <c r="L23">
        <v>0</v>
      </c>
      <c r="M23" s="11">
        <f t="shared" si="6"/>
        <v>0</v>
      </c>
      <c r="N23">
        <f t="shared" si="0"/>
        <v>0</v>
      </c>
      <c r="O23" s="12">
        <f t="shared" si="7"/>
        <v>0</v>
      </c>
      <c r="P23" s="13" t="s">
        <v>23</v>
      </c>
      <c r="S23" t="s">
        <v>31</v>
      </c>
    </row>
    <row r="24" spans="1:19" x14ac:dyDescent="0.25">
      <c r="A24" s="10">
        <v>42193</v>
      </c>
      <c r="B24">
        <v>1</v>
      </c>
      <c r="C24" s="11">
        <f t="shared" si="1"/>
        <v>1</v>
      </c>
      <c r="D24">
        <v>0</v>
      </c>
      <c r="E24" s="11">
        <f t="shared" si="2"/>
        <v>0</v>
      </c>
      <c r="F24">
        <v>0</v>
      </c>
      <c r="G24" s="11">
        <f t="shared" si="3"/>
        <v>0</v>
      </c>
      <c r="H24">
        <v>0</v>
      </c>
      <c r="I24" s="11">
        <f t="shared" si="4"/>
        <v>0</v>
      </c>
      <c r="J24">
        <v>0</v>
      </c>
      <c r="K24" s="11">
        <f t="shared" si="5"/>
        <v>0</v>
      </c>
      <c r="L24">
        <v>0</v>
      </c>
      <c r="M24" s="11">
        <f t="shared" si="6"/>
        <v>0</v>
      </c>
      <c r="N24">
        <f t="shared" si="0"/>
        <v>1</v>
      </c>
      <c r="O24" s="12">
        <f t="shared" si="7"/>
        <v>1</v>
      </c>
      <c r="P24" s="13" t="s">
        <v>18</v>
      </c>
    </row>
    <row r="25" spans="1:19" x14ac:dyDescent="0.25">
      <c r="A25" s="10">
        <v>42194</v>
      </c>
      <c r="B25">
        <v>1</v>
      </c>
      <c r="C25" s="11">
        <f t="shared" si="1"/>
        <v>1</v>
      </c>
      <c r="D25">
        <v>0</v>
      </c>
      <c r="E25" s="11">
        <f t="shared" si="2"/>
        <v>0</v>
      </c>
      <c r="F25">
        <v>0</v>
      </c>
      <c r="G25" s="11">
        <f t="shared" si="3"/>
        <v>0</v>
      </c>
      <c r="H25">
        <v>0</v>
      </c>
      <c r="I25" s="11">
        <f t="shared" si="4"/>
        <v>0</v>
      </c>
      <c r="J25">
        <v>0</v>
      </c>
      <c r="K25" s="11">
        <f t="shared" si="5"/>
        <v>0</v>
      </c>
      <c r="L25">
        <v>0</v>
      </c>
      <c r="M25" s="11">
        <f t="shared" si="6"/>
        <v>0</v>
      </c>
      <c r="N25">
        <f t="shared" si="0"/>
        <v>1</v>
      </c>
      <c r="O25" s="12">
        <f t="shared" si="7"/>
        <v>1</v>
      </c>
      <c r="P25" s="13" t="s">
        <v>23</v>
      </c>
      <c r="S25" t="s">
        <v>32</v>
      </c>
    </row>
    <row r="26" spans="1:19" x14ac:dyDescent="0.25">
      <c r="A26" s="10">
        <v>42195</v>
      </c>
      <c r="B26">
        <v>0</v>
      </c>
      <c r="C26" s="11">
        <f t="shared" si="1"/>
        <v>0</v>
      </c>
      <c r="D26">
        <v>0</v>
      </c>
      <c r="E26" s="11">
        <f t="shared" si="2"/>
        <v>0</v>
      </c>
      <c r="F26">
        <v>0</v>
      </c>
      <c r="G26" s="11">
        <f t="shared" si="3"/>
        <v>0</v>
      </c>
      <c r="H26">
        <v>0</v>
      </c>
      <c r="I26" s="11">
        <f t="shared" si="4"/>
        <v>0</v>
      </c>
      <c r="J26">
        <v>0</v>
      </c>
      <c r="K26" s="11">
        <f t="shared" si="5"/>
        <v>0</v>
      </c>
      <c r="L26">
        <v>1</v>
      </c>
      <c r="M26" s="11">
        <f t="shared" si="6"/>
        <v>1</v>
      </c>
      <c r="N26">
        <f t="shared" si="0"/>
        <v>1</v>
      </c>
      <c r="O26" s="12">
        <f t="shared" si="7"/>
        <v>1</v>
      </c>
      <c r="P26" s="13" t="s">
        <v>18</v>
      </c>
    </row>
    <row r="27" spans="1:19" x14ac:dyDescent="0.25">
      <c r="A27" s="10">
        <v>42196</v>
      </c>
      <c r="B27">
        <v>0</v>
      </c>
      <c r="C27" s="11">
        <f t="shared" si="1"/>
        <v>0</v>
      </c>
      <c r="D27">
        <v>0</v>
      </c>
      <c r="E27" s="11">
        <f t="shared" si="2"/>
        <v>0</v>
      </c>
      <c r="F27">
        <v>0</v>
      </c>
      <c r="G27" s="11">
        <f t="shared" si="3"/>
        <v>0</v>
      </c>
      <c r="H27">
        <v>0</v>
      </c>
      <c r="I27" s="11">
        <f t="shared" si="4"/>
        <v>0</v>
      </c>
      <c r="J27">
        <v>0</v>
      </c>
      <c r="K27" s="11">
        <f t="shared" si="5"/>
        <v>0</v>
      </c>
      <c r="L27">
        <v>0</v>
      </c>
      <c r="M27" s="11">
        <f t="shared" si="6"/>
        <v>0</v>
      </c>
      <c r="N27">
        <f t="shared" si="0"/>
        <v>0</v>
      </c>
      <c r="O27" s="12">
        <f t="shared" si="7"/>
        <v>0</v>
      </c>
      <c r="P27" s="13" t="s">
        <v>23</v>
      </c>
      <c r="S27" t="s">
        <v>33</v>
      </c>
    </row>
    <row r="28" spans="1:19" x14ac:dyDescent="0.25">
      <c r="A28" s="10">
        <v>42197</v>
      </c>
      <c r="B28">
        <v>0</v>
      </c>
      <c r="C28" s="11">
        <f t="shared" si="1"/>
        <v>0</v>
      </c>
      <c r="D28">
        <v>1</v>
      </c>
      <c r="E28" s="11">
        <f t="shared" si="2"/>
        <v>1</v>
      </c>
      <c r="F28">
        <v>0</v>
      </c>
      <c r="G28" s="11">
        <f t="shared" si="3"/>
        <v>0</v>
      </c>
      <c r="H28">
        <v>0</v>
      </c>
      <c r="I28" s="11">
        <f t="shared" si="4"/>
        <v>0</v>
      </c>
      <c r="J28">
        <v>0</v>
      </c>
      <c r="K28" s="11">
        <f t="shared" si="5"/>
        <v>0</v>
      </c>
      <c r="L28">
        <v>0</v>
      </c>
      <c r="M28" s="11">
        <f t="shared" si="6"/>
        <v>0</v>
      </c>
      <c r="N28">
        <f t="shared" si="0"/>
        <v>1</v>
      </c>
      <c r="O28" s="12">
        <f t="shared" si="7"/>
        <v>1</v>
      </c>
      <c r="P28" s="13" t="s">
        <v>23</v>
      </c>
      <c r="S28" t="s">
        <v>26</v>
      </c>
    </row>
    <row r="29" spans="1:19" x14ac:dyDescent="0.25">
      <c r="A29" s="10">
        <v>42198</v>
      </c>
      <c r="B29">
        <v>1</v>
      </c>
      <c r="C29" s="11">
        <f t="shared" si="1"/>
        <v>1</v>
      </c>
      <c r="D29">
        <v>0</v>
      </c>
      <c r="E29" s="11">
        <f t="shared" si="2"/>
        <v>0</v>
      </c>
      <c r="F29">
        <v>0</v>
      </c>
      <c r="G29" s="11">
        <f t="shared" si="3"/>
        <v>0</v>
      </c>
      <c r="H29">
        <v>0</v>
      </c>
      <c r="I29" s="11">
        <f t="shared" si="4"/>
        <v>0</v>
      </c>
      <c r="J29">
        <v>0</v>
      </c>
      <c r="K29" s="11">
        <f t="shared" si="5"/>
        <v>0</v>
      </c>
      <c r="L29">
        <v>0</v>
      </c>
      <c r="M29" s="11">
        <f t="shared" si="6"/>
        <v>0</v>
      </c>
      <c r="N29">
        <f t="shared" si="0"/>
        <v>1</v>
      </c>
      <c r="O29" s="12">
        <f t="shared" si="7"/>
        <v>1</v>
      </c>
      <c r="P29" s="13" t="s">
        <v>23</v>
      </c>
      <c r="S29" t="s">
        <v>34</v>
      </c>
    </row>
    <row r="30" spans="1:19" x14ac:dyDescent="0.25">
      <c r="A30" s="10">
        <v>42199</v>
      </c>
      <c r="B30">
        <v>0</v>
      </c>
      <c r="C30" s="11">
        <f t="shared" si="1"/>
        <v>0</v>
      </c>
      <c r="D30">
        <v>2</v>
      </c>
      <c r="E30" s="11">
        <f t="shared" si="2"/>
        <v>1</v>
      </c>
      <c r="F30">
        <v>0</v>
      </c>
      <c r="G30" s="11">
        <f t="shared" si="3"/>
        <v>0</v>
      </c>
      <c r="H30">
        <v>0</v>
      </c>
      <c r="I30" s="11">
        <f t="shared" si="4"/>
        <v>0</v>
      </c>
      <c r="J30">
        <v>0</v>
      </c>
      <c r="K30" s="11">
        <f t="shared" si="5"/>
        <v>0</v>
      </c>
      <c r="L30">
        <v>0</v>
      </c>
      <c r="M30" s="11">
        <f t="shared" si="6"/>
        <v>0</v>
      </c>
      <c r="N30">
        <f t="shared" si="0"/>
        <v>2</v>
      </c>
      <c r="O30" s="12">
        <f t="shared" si="7"/>
        <v>1</v>
      </c>
      <c r="P30" s="13" t="s">
        <v>18</v>
      </c>
    </row>
    <row r="31" spans="1:19" x14ac:dyDescent="0.25">
      <c r="A31" s="10">
        <v>42200</v>
      </c>
      <c r="B31">
        <v>0</v>
      </c>
      <c r="C31" s="11">
        <f t="shared" si="1"/>
        <v>0</v>
      </c>
      <c r="D31">
        <v>0</v>
      </c>
      <c r="E31" s="11">
        <f t="shared" si="2"/>
        <v>0</v>
      </c>
      <c r="F31">
        <v>0</v>
      </c>
      <c r="G31" s="11">
        <f t="shared" si="3"/>
        <v>0</v>
      </c>
      <c r="H31">
        <v>0</v>
      </c>
      <c r="I31" s="11">
        <f t="shared" si="4"/>
        <v>0</v>
      </c>
      <c r="J31">
        <v>0</v>
      </c>
      <c r="K31" s="11">
        <f t="shared" si="5"/>
        <v>0</v>
      </c>
      <c r="L31">
        <v>0</v>
      </c>
      <c r="M31" s="11">
        <f t="shared" si="6"/>
        <v>0</v>
      </c>
      <c r="N31">
        <f t="shared" si="0"/>
        <v>0</v>
      </c>
      <c r="O31" s="12">
        <f t="shared" si="7"/>
        <v>0</v>
      </c>
      <c r="P31" s="13" t="s">
        <v>18</v>
      </c>
    </row>
    <row r="32" spans="1:19" x14ac:dyDescent="0.25">
      <c r="A32" s="10">
        <v>42201</v>
      </c>
      <c r="B32">
        <v>2</v>
      </c>
      <c r="C32" s="11">
        <f t="shared" si="1"/>
        <v>0.66666666666666663</v>
      </c>
      <c r="D32">
        <v>1</v>
      </c>
      <c r="E32" s="11">
        <f t="shared" si="2"/>
        <v>0.33333333333333331</v>
      </c>
      <c r="F32">
        <v>0</v>
      </c>
      <c r="G32" s="11">
        <f t="shared" si="3"/>
        <v>0</v>
      </c>
      <c r="H32">
        <v>0</v>
      </c>
      <c r="I32" s="11">
        <f t="shared" si="4"/>
        <v>0</v>
      </c>
      <c r="J32">
        <v>0</v>
      </c>
      <c r="K32" s="11">
        <f t="shared" si="5"/>
        <v>0</v>
      </c>
      <c r="L32">
        <v>0</v>
      </c>
      <c r="M32" s="11">
        <f t="shared" si="6"/>
        <v>0</v>
      </c>
      <c r="N32">
        <f t="shared" si="0"/>
        <v>3</v>
      </c>
      <c r="O32" s="12">
        <f t="shared" si="7"/>
        <v>1</v>
      </c>
      <c r="P32" s="13" t="s">
        <v>18</v>
      </c>
      <c r="S32" t="s">
        <v>27</v>
      </c>
    </row>
    <row r="33" spans="1:19" x14ac:dyDescent="0.25">
      <c r="A33" s="10">
        <v>42202</v>
      </c>
      <c r="B33">
        <v>0</v>
      </c>
      <c r="C33" s="11">
        <f t="shared" si="1"/>
        <v>0</v>
      </c>
      <c r="D33">
        <v>1</v>
      </c>
      <c r="E33" s="11">
        <f t="shared" si="2"/>
        <v>1</v>
      </c>
      <c r="F33">
        <v>0</v>
      </c>
      <c r="G33" s="11">
        <f t="shared" si="3"/>
        <v>0</v>
      </c>
      <c r="H33">
        <v>0</v>
      </c>
      <c r="I33" s="11">
        <f t="shared" si="4"/>
        <v>0</v>
      </c>
      <c r="J33">
        <v>0</v>
      </c>
      <c r="K33" s="11">
        <f t="shared" si="5"/>
        <v>0</v>
      </c>
      <c r="L33">
        <v>0</v>
      </c>
      <c r="M33" s="11">
        <f t="shared" si="6"/>
        <v>0</v>
      </c>
      <c r="N33">
        <f t="shared" si="0"/>
        <v>1</v>
      </c>
      <c r="O33" s="12">
        <f t="shared" si="7"/>
        <v>1</v>
      </c>
      <c r="P33" s="13" t="s">
        <v>18</v>
      </c>
    </row>
    <row r="34" spans="1:19" x14ac:dyDescent="0.25">
      <c r="A34" s="10">
        <v>42203</v>
      </c>
      <c r="B34">
        <v>0</v>
      </c>
      <c r="C34" s="11">
        <f t="shared" si="1"/>
        <v>0</v>
      </c>
      <c r="D34">
        <v>0</v>
      </c>
      <c r="E34" s="11">
        <f t="shared" si="2"/>
        <v>0</v>
      </c>
      <c r="F34">
        <v>0</v>
      </c>
      <c r="G34" s="11">
        <f t="shared" si="3"/>
        <v>0</v>
      </c>
      <c r="H34">
        <v>0</v>
      </c>
      <c r="I34" s="11">
        <f t="shared" si="4"/>
        <v>0</v>
      </c>
      <c r="J34">
        <v>0</v>
      </c>
      <c r="K34" s="11">
        <f t="shared" si="5"/>
        <v>0</v>
      </c>
      <c r="L34">
        <v>0</v>
      </c>
      <c r="M34" s="11">
        <f t="shared" si="6"/>
        <v>0</v>
      </c>
      <c r="N34">
        <f t="shared" si="0"/>
        <v>0</v>
      </c>
      <c r="O34" s="12">
        <f t="shared" si="7"/>
        <v>0</v>
      </c>
      <c r="P34" s="13" t="s">
        <v>18</v>
      </c>
    </row>
    <row r="35" spans="1:19" x14ac:dyDescent="0.25">
      <c r="A35" s="10">
        <v>42204</v>
      </c>
      <c r="B35">
        <v>0</v>
      </c>
      <c r="C35" s="11">
        <f t="shared" si="1"/>
        <v>0</v>
      </c>
      <c r="D35">
        <v>5</v>
      </c>
      <c r="E35" s="11">
        <f t="shared" si="2"/>
        <v>0.83333333333333337</v>
      </c>
      <c r="F35">
        <v>1</v>
      </c>
      <c r="G35" s="11">
        <f t="shared" si="3"/>
        <v>0.16666666666666666</v>
      </c>
      <c r="H35">
        <v>0</v>
      </c>
      <c r="I35" s="11">
        <f t="shared" si="4"/>
        <v>0</v>
      </c>
      <c r="J35">
        <v>0</v>
      </c>
      <c r="K35" s="11">
        <f t="shared" si="5"/>
        <v>0</v>
      </c>
      <c r="L35">
        <v>0</v>
      </c>
      <c r="M35" s="11">
        <f t="shared" si="6"/>
        <v>0</v>
      </c>
      <c r="N35">
        <f t="shared" si="0"/>
        <v>6</v>
      </c>
      <c r="O35" s="12">
        <f t="shared" si="7"/>
        <v>1</v>
      </c>
      <c r="P35" s="13" t="s">
        <v>18</v>
      </c>
      <c r="S35" t="s">
        <v>28</v>
      </c>
    </row>
    <row r="36" spans="1:19" x14ac:dyDescent="0.25">
      <c r="A36" s="10">
        <v>42205</v>
      </c>
      <c r="B36">
        <v>0</v>
      </c>
      <c r="C36" s="11">
        <f t="shared" si="1"/>
        <v>0</v>
      </c>
      <c r="D36">
        <v>1</v>
      </c>
      <c r="E36" s="11">
        <f t="shared" si="2"/>
        <v>0.5</v>
      </c>
      <c r="F36">
        <v>0</v>
      </c>
      <c r="G36" s="11">
        <f t="shared" si="3"/>
        <v>0</v>
      </c>
      <c r="H36">
        <v>0</v>
      </c>
      <c r="I36" s="11">
        <f t="shared" si="4"/>
        <v>0</v>
      </c>
      <c r="J36">
        <v>0</v>
      </c>
      <c r="K36" s="11">
        <f t="shared" si="5"/>
        <v>0</v>
      </c>
      <c r="L36">
        <v>1</v>
      </c>
      <c r="M36" s="11">
        <f t="shared" si="6"/>
        <v>0.5</v>
      </c>
      <c r="N36">
        <f t="shared" si="0"/>
        <v>2</v>
      </c>
      <c r="O36" s="12">
        <f t="shared" si="7"/>
        <v>1</v>
      </c>
      <c r="P36" s="13" t="s">
        <v>18</v>
      </c>
    </row>
    <row r="37" spans="1:19" x14ac:dyDescent="0.25">
      <c r="A37" s="10">
        <v>42206</v>
      </c>
      <c r="B37">
        <v>1</v>
      </c>
      <c r="C37" s="11">
        <f t="shared" si="1"/>
        <v>0.16666666666666666</v>
      </c>
      <c r="D37">
        <v>4</v>
      </c>
      <c r="E37" s="11">
        <f t="shared" si="2"/>
        <v>0.66666666666666663</v>
      </c>
      <c r="F37">
        <v>0</v>
      </c>
      <c r="G37" s="11">
        <f t="shared" si="3"/>
        <v>0</v>
      </c>
      <c r="H37">
        <v>0</v>
      </c>
      <c r="I37" s="11">
        <f t="shared" si="4"/>
        <v>0</v>
      </c>
      <c r="J37">
        <v>1</v>
      </c>
      <c r="K37" s="11">
        <f t="shared" si="5"/>
        <v>0.16666666666666666</v>
      </c>
      <c r="L37">
        <v>0</v>
      </c>
      <c r="M37" s="11">
        <f t="shared" si="6"/>
        <v>0</v>
      </c>
      <c r="N37">
        <f t="shared" si="0"/>
        <v>6</v>
      </c>
      <c r="O37" s="12">
        <f t="shared" si="7"/>
        <v>0.99999999999999989</v>
      </c>
      <c r="P37" s="13" t="s">
        <v>18</v>
      </c>
    </row>
    <row r="38" spans="1:19" x14ac:dyDescent="0.25">
      <c r="A38" s="10">
        <v>42207</v>
      </c>
      <c r="B38">
        <v>0</v>
      </c>
      <c r="C38" s="11">
        <f t="shared" si="1"/>
        <v>0</v>
      </c>
      <c r="D38">
        <v>0</v>
      </c>
      <c r="E38" s="11">
        <f t="shared" si="2"/>
        <v>0</v>
      </c>
      <c r="F38">
        <v>2</v>
      </c>
      <c r="G38" s="11">
        <f t="shared" si="3"/>
        <v>0.5</v>
      </c>
      <c r="H38">
        <v>1</v>
      </c>
      <c r="I38" s="11">
        <f t="shared" si="4"/>
        <v>0.25</v>
      </c>
      <c r="J38">
        <v>0</v>
      </c>
      <c r="K38" s="11">
        <f t="shared" si="5"/>
        <v>0</v>
      </c>
      <c r="L38">
        <v>1</v>
      </c>
      <c r="M38" s="11">
        <f t="shared" si="6"/>
        <v>0.25</v>
      </c>
      <c r="N38">
        <f t="shared" si="0"/>
        <v>4</v>
      </c>
      <c r="O38" s="12">
        <f t="shared" si="7"/>
        <v>1</v>
      </c>
      <c r="P38" s="13" t="s">
        <v>18</v>
      </c>
    </row>
    <row r="39" spans="1:19" x14ac:dyDescent="0.25">
      <c r="A39" s="10">
        <v>42208</v>
      </c>
      <c r="B39">
        <v>0</v>
      </c>
      <c r="C39" s="11">
        <f t="shared" si="1"/>
        <v>0</v>
      </c>
      <c r="D39">
        <v>0</v>
      </c>
      <c r="E39" s="11">
        <f t="shared" si="2"/>
        <v>0</v>
      </c>
      <c r="F39">
        <v>1</v>
      </c>
      <c r="G39" s="11">
        <f t="shared" si="3"/>
        <v>0.25</v>
      </c>
      <c r="H39">
        <v>3</v>
      </c>
      <c r="I39" s="11">
        <f t="shared" si="4"/>
        <v>0.75</v>
      </c>
      <c r="J39">
        <v>0</v>
      </c>
      <c r="K39" s="11">
        <f t="shared" si="5"/>
        <v>0</v>
      </c>
      <c r="L39">
        <v>0</v>
      </c>
      <c r="M39" s="11">
        <f t="shared" si="6"/>
        <v>0</v>
      </c>
      <c r="N39">
        <f t="shared" si="0"/>
        <v>4</v>
      </c>
      <c r="O39" s="12">
        <f t="shared" si="7"/>
        <v>1</v>
      </c>
      <c r="P39" s="13" t="s">
        <v>18</v>
      </c>
      <c r="S39" s="14"/>
    </row>
    <row r="40" spans="1:19" x14ac:dyDescent="0.25">
      <c r="A40" s="10">
        <v>42209</v>
      </c>
      <c r="B40">
        <v>0</v>
      </c>
      <c r="C40" s="11">
        <f t="shared" si="1"/>
        <v>0</v>
      </c>
      <c r="D40">
        <v>1</v>
      </c>
      <c r="E40" s="11">
        <f t="shared" si="2"/>
        <v>7.6923076923076927E-2</v>
      </c>
      <c r="F40">
        <v>1</v>
      </c>
      <c r="G40" s="11">
        <f t="shared" si="3"/>
        <v>7.6923076923076927E-2</v>
      </c>
      <c r="H40">
        <v>3</v>
      </c>
      <c r="I40" s="11">
        <f t="shared" si="4"/>
        <v>0.23076923076923078</v>
      </c>
      <c r="J40">
        <v>0</v>
      </c>
      <c r="K40" s="11">
        <f t="shared" si="5"/>
        <v>0</v>
      </c>
      <c r="L40">
        <v>8</v>
      </c>
      <c r="M40" s="11">
        <f t="shared" si="6"/>
        <v>0.61538461538461542</v>
      </c>
      <c r="N40">
        <f t="shared" si="0"/>
        <v>13</v>
      </c>
      <c r="O40" s="12">
        <f t="shared" si="7"/>
        <v>1</v>
      </c>
      <c r="P40" s="13" t="s">
        <v>18</v>
      </c>
    </row>
    <row r="41" spans="1:19" x14ac:dyDescent="0.25">
      <c r="A41" s="10">
        <v>42210</v>
      </c>
      <c r="B41">
        <v>0</v>
      </c>
      <c r="C41" s="11">
        <f t="shared" si="1"/>
        <v>0</v>
      </c>
      <c r="D41">
        <v>0</v>
      </c>
      <c r="E41" s="11">
        <f t="shared" si="2"/>
        <v>0</v>
      </c>
      <c r="F41">
        <v>1</v>
      </c>
      <c r="G41" s="11">
        <f t="shared" si="3"/>
        <v>0.5</v>
      </c>
      <c r="H41">
        <v>0</v>
      </c>
      <c r="I41" s="11">
        <f t="shared" si="4"/>
        <v>0</v>
      </c>
      <c r="J41">
        <v>1</v>
      </c>
      <c r="K41" s="11">
        <f t="shared" si="5"/>
        <v>0.5</v>
      </c>
      <c r="L41">
        <v>0</v>
      </c>
      <c r="M41" s="11">
        <f t="shared" si="6"/>
        <v>0</v>
      </c>
      <c r="N41">
        <f t="shared" si="0"/>
        <v>2</v>
      </c>
      <c r="O41" s="12">
        <f t="shared" si="7"/>
        <v>1</v>
      </c>
      <c r="P41" s="13" t="s">
        <v>18</v>
      </c>
      <c r="S41" s="14"/>
    </row>
    <row r="42" spans="1:19" x14ac:dyDescent="0.25">
      <c r="A42" s="10">
        <v>42211</v>
      </c>
      <c r="B42">
        <v>0</v>
      </c>
      <c r="C42" s="11">
        <f t="shared" si="1"/>
        <v>0</v>
      </c>
      <c r="D42">
        <v>1</v>
      </c>
      <c r="E42" s="11">
        <f t="shared" si="2"/>
        <v>0.16666666666666666</v>
      </c>
      <c r="F42">
        <v>1</v>
      </c>
      <c r="G42" s="11">
        <f t="shared" si="3"/>
        <v>0.16666666666666666</v>
      </c>
      <c r="H42">
        <v>0</v>
      </c>
      <c r="I42" s="11">
        <f t="shared" si="4"/>
        <v>0</v>
      </c>
      <c r="J42">
        <v>3</v>
      </c>
      <c r="K42" s="11">
        <f t="shared" si="5"/>
        <v>0.5</v>
      </c>
      <c r="L42">
        <v>1</v>
      </c>
      <c r="M42" s="11">
        <f t="shared" si="6"/>
        <v>0.16666666666666666</v>
      </c>
      <c r="N42">
        <f t="shared" si="0"/>
        <v>6</v>
      </c>
      <c r="O42" s="12">
        <f t="shared" si="7"/>
        <v>0.99999999999999989</v>
      </c>
      <c r="P42" s="13" t="s">
        <v>18</v>
      </c>
    </row>
    <row r="43" spans="1:19" x14ac:dyDescent="0.25">
      <c r="A43" s="10">
        <v>42212</v>
      </c>
      <c r="B43">
        <v>0</v>
      </c>
      <c r="C43" s="11">
        <f t="shared" si="1"/>
        <v>0</v>
      </c>
      <c r="D43">
        <v>2</v>
      </c>
      <c r="E43" s="11">
        <f t="shared" si="2"/>
        <v>0.33333333333333331</v>
      </c>
      <c r="F43">
        <v>2</v>
      </c>
      <c r="G43" s="11">
        <f t="shared" si="3"/>
        <v>0.33333333333333331</v>
      </c>
      <c r="H43">
        <v>0</v>
      </c>
      <c r="I43" s="11">
        <f t="shared" si="4"/>
        <v>0</v>
      </c>
      <c r="J43">
        <v>1</v>
      </c>
      <c r="K43" s="11">
        <f t="shared" si="5"/>
        <v>0.16666666666666666</v>
      </c>
      <c r="L43">
        <v>1</v>
      </c>
      <c r="M43" s="11">
        <f t="shared" si="6"/>
        <v>0.16666666666666666</v>
      </c>
      <c r="N43">
        <f t="shared" si="0"/>
        <v>6</v>
      </c>
      <c r="O43" s="12">
        <f t="shared" si="7"/>
        <v>0.99999999999999989</v>
      </c>
      <c r="P43" s="13" t="s">
        <v>18</v>
      </c>
    </row>
    <row r="44" spans="1:19" x14ac:dyDescent="0.25">
      <c r="A44" s="10">
        <v>42213</v>
      </c>
      <c r="B44">
        <v>0</v>
      </c>
      <c r="C44" s="11">
        <f t="shared" si="1"/>
        <v>0</v>
      </c>
      <c r="D44">
        <v>1</v>
      </c>
      <c r="E44" s="11">
        <f t="shared" si="2"/>
        <v>0.125</v>
      </c>
      <c r="F44">
        <v>3</v>
      </c>
      <c r="G44" s="11">
        <f t="shared" si="3"/>
        <v>0.375</v>
      </c>
      <c r="H44">
        <v>3</v>
      </c>
      <c r="I44" s="11">
        <f t="shared" si="4"/>
        <v>0.375</v>
      </c>
      <c r="J44">
        <v>1</v>
      </c>
      <c r="K44" s="11">
        <f t="shared" si="5"/>
        <v>0.125</v>
      </c>
      <c r="L44">
        <v>0</v>
      </c>
      <c r="M44" s="11">
        <f t="shared" si="6"/>
        <v>0</v>
      </c>
      <c r="N44">
        <f t="shared" si="0"/>
        <v>8</v>
      </c>
      <c r="O44" s="12">
        <f t="shared" si="7"/>
        <v>1</v>
      </c>
      <c r="P44" s="13" t="s">
        <v>18</v>
      </c>
    </row>
    <row r="45" spans="1:19" x14ac:dyDescent="0.25">
      <c r="A45" s="10">
        <v>42214</v>
      </c>
      <c r="B45">
        <v>0</v>
      </c>
      <c r="C45" s="11">
        <f t="shared" si="1"/>
        <v>0</v>
      </c>
      <c r="D45">
        <v>0</v>
      </c>
      <c r="E45" s="11">
        <f t="shared" si="2"/>
        <v>0</v>
      </c>
      <c r="F45">
        <v>1</v>
      </c>
      <c r="G45" s="11">
        <f t="shared" si="3"/>
        <v>0.16666666666666666</v>
      </c>
      <c r="H45">
        <v>2</v>
      </c>
      <c r="I45" s="11">
        <f t="shared" si="4"/>
        <v>0.33333333333333331</v>
      </c>
      <c r="J45">
        <v>1</v>
      </c>
      <c r="K45" s="11">
        <f t="shared" si="5"/>
        <v>0.16666666666666666</v>
      </c>
      <c r="L45">
        <v>2</v>
      </c>
      <c r="M45" s="11">
        <f t="shared" si="6"/>
        <v>0.33333333333333331</v>
      </c>
      <c r="N45">
        <f t="shared" si="0"/>
        <v>6</v>
      </c>
      <c r="O45" s="12">
        <f t="shared" si="7"/>
        <v>1</v>
      </c>
      <c r="P45" s="13" t="s">
        <v>18</v>
      </c>
    </row>
    <row r="46" spans="1:19" x14ac:dyDescent="0.25">
      <c r="A46" s="10">
        <v>42215</v>
      </c>
      <c r="B46">
        <v>0</v>
      </c>
      <c r="C46" s="11">
        <f t="shared" si="1"/>
        <v>0</v>
      </c>
      <c r="D46">
        <v>2</v>
      </c>
      <c r="E46" s="11">
        <f t="shared" si="2"/>
        <v>0.15384615384615385</v>
      </c>
      <c r="F46">
        <v>4</v>
      </c>
      <c r="G46" s="11">
        <f t="shared" si="3"/>
        <v>0.30769230769230771</v>
      </c>
      <c r="H46">
        <v>0</v>
      </c>
      <c r="I46" s="11">
        <f t="shared" si="4"/>
        <v>0</v>
      </c>
      <c r="J46">
        <v>6</v>
      </c>
      <c r="K46" s="11">
        <f t="shared" si="5"/>
        <v>0.46153846153846156</v>
      </c>
      <c r="L46">
        <v>1</v>
      </c>
      <c r="M46" s="11">
        <f t="shared" si="6"/>
        <v>7.6923076923076927E-2</v>
      </c>
      <c r="N46">
        <f t="shared" si="0"/>
        <v>13</v>
      </c>
      <c r="O46" s="12">
        <f t="shared" si="7"/>
        <v>1</v>
      </c>
      <c r="P46" s="13" t="s">
        <v>18</v>
      </c>
    </row>
    <row r="47" spans="1:19" x14ac:dyDescent="0.25">
      <c r="A47" s="10">
        <v>42216</v>
      </c>
      <c r="B47">
        <v>0</v>
      </c>
      <c r="C47" s="11">
        <f t="shared" si="1"/>
        <v>0</v>
      </c>
      <c r="D47">
        <v>0</v>
      </c>
      <c r="E47" s="11">
        <f t="shared" si="2"/>
        <v>0</v>
      </c>
      <c r="F47">
        <v>3</v>
      </c>
      <c r="G47" s="11">
        <f t="shared" si="3"/>
        <v>0.27272727272727271</v>
      </c>
      <c r="H47">
        <v>4</v>
      </c>
      <c r="I47" s="11">
        <f t="shared" si="4"/>
        <v>0.36363636363636365</v>
      </c>
      <c r="J47">
        <v>2</v>
      </c>
      <c r="K47" s="11">
        <f t="shared" si="5"/>
        <v>0.18181818181818182</v>
      </c>
      <c r="L47">
        <v>2</v>
      </c>
      <c r="M47" s="11">
        <f t="shared" si="6"/>
        <v>0.18181818181818182</v>
      </c>
      <c r="N47">
        <f t="shared" si="0"/>
        <v>11</v>
      </c>
      <c r="O47" s="12">
        <f t="shared" si="7"/>
        <v>1</v>
      </c>
      <c r="P47" s="13" t="s">
        <v>18</v>
      </c>
    </row>
    <row r="48" spans="1:19" x14ac:dyDescent="0.25">
      <c r="A48" s="10">
        <v>42217</v>
      </c>
      <c r="B48">
        <v>0</v>
      </c>
      <c r="C48" s="11">
        <f t="shared" si="1"/>
        <v>0</v>
      </c>
      <c r="D48">
        <v>0</v>
      </c>
      <c r="E48" s="11">
        <f t="shared" si="2"/>
        <v>0</v>
      </c>
      <c r="F48">
        <v>2</v>
      </c>
      <c r="G48" s="11">
        <f t="shared" si="3"/>
        <v>0.5</v>
      </c>
      <c r="H48">
        <v>0</v>
      </c>
      <c r="I48" s="11">
        <f t="shared" si="4"/>
        <v>0</v>
      </c>
      <c r="J48">
        <v>2</v>
      </c>
      <c r="K48" s="11">
        <f t="shared" si="5"/>
        <v>0.5</v>
      </c>
      <c r="L48">
        <v>0</v>
      </c>
      <c r="M48" s="11">
        <f t="shared" si="6"/>
        <v>0</v>
      </c>
      <c r="N48">
        <f t="shared" si="0"/>
        <v>4</v>
      </c>
      <c r="O48" s="12">
        <f t="shared" si="7"/>
        <v>1</v>
      </c>
      <c r="P48" s="13" t="s">
        <v>18</v>
      </c>
    </row>
    <row r="49" spans="1:17" x14ac:dyDescent="0.25">
      <c r="A49" s="10">
        <v>42218</v>
      </c>
      <c r="B49">
        <v>0</v>
      </c>
      <c r="C49" s="11">
        <f t="shared" si="1"/>
        <v>0</v>
      </c>
      <c r="D49">
        <v>1</v>
      </c>
      <c r="E49" s="11">
        <f t="shared" si="2"/>
        <v>0.16666666666666666</v>
      </c>
      <c r="F49">
        <v>2</v>
      </c>
      <c r="G49" s="11">
        <f t="shared" si="3"/>
        <v>0.33333333333333331</v>
      </c>
      <c r="H49">
        <v>0</v>
      </c>
      <c r="I49" s="11">
        <f t="shared" si="4"/>
        <v>0</v>
      </c>
      <c r="J49">
        <v>0</v>
      </c>
      <c r="K49" s="11">
        <f t="shared" si="5"/>
        <v>0</v>
      </c>
      <c r="L49">
        <v>3</v>
      </c>
      <c r="M49" s="11">
        <f t="shared" si="6"/>
        <v>0.5</v>
      </c>
      <c r="N49">
        <f t="shared" si="0"/>
        <v>6</v>
      </c>
      <c r="O49" s="12">
        <f t="shared" si="7"/>
        <v>1</v>
      </c>
      <c r="P49" s="13" t="s">
        <v>18</v>
      </c>
    </row>
    <row r="50" spans="1:17" x14ac:dyDescent="0.25">
      <c r="A50" s="10">
        <v>42219</v>
      </c>
      <c r="B50">
        <v>0</v>
      </c>
      <c r="C50" s="11">
        <f t="shared" si="1"/>
        <v>0</v>
      </c>
      <c r="D50">
        <v>0</v>
      </c>
      <c r="E50" s="11">
        <f t="shared" si="2"/>
        <v>0</v>
      </c>
      <c r="F50">
        <v>1</v>
      </c>
      <c r="G50" s="11">
        <f t="shared" si="3"/>
        <v>0.33333333333333331</v>
      </c>
      <c r="H50">
        <v>0</v>
      </c>
      <c r="I50" s="11">
        <f t="shared" si="4"/>
        <v>0</v>
      </c>
      <c r="J50">
        <v>0</v>
      </c>
      <c r="K50" s="11">
        <f t="shared" si="5"/>
        <v>0</v>
      </c>
      <c r="L50">
        <v>2</v>
      </c>
      <c r="M50" s="11">
        <f t="shared" si="6"/>
        <v>0.66666666666666663</v>
      </c>
      <c r="N50">
        <f t="shared" si="0"/>
        <v>3</v>
      </c>
      <c r="O50" s="12">
        <f t="shared" si="7"/>
        <v>1</v>
      </c>
      <c r="P50" s="13" t="s">
        <v>18</v>
      </c>
    </row>
    <row r="51" spans="1:17" x14ac:dyDescent="0.25">
      <c r="A51" s="10">
        <v>42220</v>
      </c>
      <c r="B51">
        <v>0</v>
      </c>
      <c r="C51" s="11">
        <f t="shared" si="1"/>
        <v>0</v>
      </c>
      <c r="D51">
        <v>0</v>
      </c>
      <c r="E51" s="11">
        <f t="shared" si="2"/>
        <v>0</v>
      </c>
      <c r="F51">
        <v>2</v>
      </c>
      <c r="G51" s="11">
        <f t="shared" si="3"/>
        <v>0.25</v>
      </c>
      <c r="H51">
        <v>4</v>
      </c>
      <c r="I51" s="11">
        <f t="shared" si="4"/>
        <v>0.5</v>
      </c>
      <c r="J51">
        <v>1</v>
      </c>
      <c r="K51" s="11">
        <f t="shared" si="5"/>
        <v>0.125</v>
      </c>
      <c r="L51">
        <v>1</v>
      </c>
      <c r="M51" s="11">
        <f t="shared" si="6"/>
        <v>0.125</v>
      </c>
      <c r="N51">
        <f t="shared" si="0"/>
        <v>8</v>
      </c>
      <c r="O51" s="12">
        <f t="shared" si="7"/>
        <v>1</v>
      </c>
      <c r="P51" s="13" t="s">
        <v>18</v>
      </c>
    </row>
    <row r="52" spans="1:17" x14ac:dyDescent="0.25">
      <c r="A52" s="10">
        <v>42221</v>
      </c>
      <c r="B52">
        <v>0</v>
      </c>
      <c r="C52" s="11">
        <f t="shared" si="1"/>
        <v>0</v>
      </c>
      <c r="D52">
        <v>0</v>
      </c>
      <c r="E52" s="11">
        <f t="shared" si="2"/>
        <v>0</v>
      </c>
      <c r="F52">
        <v>3</v>
      </c>
      <c r="G52" s="11">
        <f t="shared" si="3"/>
        <v>0.375</v>
      </c>
      <c r="H52">
        <v>4</v>
      </c>
      <c r="I52" s="11">
        <f t="shared" si="4"/>
        <v>0.5</v>
      </c>
      <c r="J52">
        <v>1</v>
      </c>
      <c r="K52" s="11">
        <f t="shared" si="5"/>
        <v>0.125</v>
      </c>
      <c r="L52">
        <v>0</v>
      </c>
      <c r="M52" s="11">
        <f t="shared" si="6"/>
        <v>0</v>
      </c>
      <c r="N52">
        <f t="shared" si="0"/>
        <v>8</v>
      </c>
      <c r="O52" s="12">
        <f t="shared" si="7"/>
        <v>1</v>
      </c>
      <c r="P52" s="13" t="s">
        <v>18</v>
      </c>
    </row>
    <row r="53" spans="1:17" x14ac:dyDescent="0.25">
      <c r="A53" s="10">
        <v>42222</v>
      </c>
      <c r="B53">
        <v>0</v>
      </c>
      <c r="C53" s="11">
        <f t="shared" si="1"/>
        <v>0</v>
      </c>
      <c r="D53">
        <v>1</v>
      </c>
      <c r="E53" s="11">
        <f t="shared" si="2"/>
        <v>7.1428571428571425E-2</v>
      </c>
      <c r="F53">
        <v>9</v>
      </c>
      <c r="G53" s="11">
        <f t="shared" si="3"/>
        <v>0.6428571428571429</v>
      </c>
      <c r="H53">
        <v>0</v>
      </c>
      <c r="I53" s="11">
        <f t="shared" si="4"/>
        <v>0</v>
      </c>
      <c r="J53">
        <v>1</v>
      </c>
      <c r="K53" s="11">
        <f t="shared" si="5"/>
        <v>7.1428571428571425E-2</v>
      </c>
      <c r="L53">
        <v>3</v>
      </c>
      <c r="M53" s="11">
        <f t="shared" si="6"/>
        <v>0.21428571428571427</v>
      </c>
      <c r="N53">
        <f t="shared" si="0"/>
        <v>14</v>
      </c>
      <c r="O53" s="12">
        <f t="shared" si="7"/>
        <v>1</v>
      </c>
      <c r="P53" s="13" t="s">
        <v>18</v>
      </c>
    </row>
    <row r="54" spans="1:17" x14ac:dyDescent="0.25">
      <c r="A54" s="10">
        <v>42223</v>
      </c>
      <c r="B54">
        <v>0</v>
      </c>
      <c r="C54" s="11">
        <f t="shared" si="1"/>
        <v>0</v>
      </c>
      <c r="D54">
        <v>0</v>
      </c>
      <c r="E54" s="11">
        <f t="shared" si="2"/>
        <v>0</v>
      </c>
      <c r="F54">
        <v>2</v>
      </c>
      <c r="G54" s="11">
        <f t="shared" si="3"/>
        <v>0.2857142857142857</v>
      </c>
      <c r="H54">
        <v>4</v>
      </c>
      <c r="I54" s="11">
        <f t="shared" si="4"/>
        <v>0.5714285714285714</v>
      </c>
      <c r="J54">
        <v>1</v>
      </c>
      <c r="K54" s="11">
        <f t="shared" si="5"/>
        <v>0.14285714285714285</v>
      </c>
      <c r="L54">
        <v>0</v>
      </c>
      <c r="M54" s="11">
        <f t="shared" si="6"/>
        <v>0</v>
      </c>
      <c r="N54">
        <f t="shared" si="0"/>
        <v>7</v>
      </c>
      <c r="O54" s="12">
        <f t="shared" si="7"/>
        <v>1</v>
      </c>
      <c r="P54" s="13" t="s">
        <v>18</v>
      </c>
    </row>
    <row r="55" spans="1:17" x14ac:dyDescent="0.25">
      <c r="A55" s="10">
        <v>42224</v>
      </c>
      <c r="B55">
        <v>0</v>
      </c>
      <c r="C55" s="11">
        <f t="shared" si="1"/>
        <v>0</v>
      </c>
      <c r="D55">
        <v>1</v>
      </c>
      <c r="E55" s="11">
        <f t="shared" si="2"/>
        <v>0.1</v>
      </c>
      <c r="F55">
        <v>4</v>
      </c>
      <c r="G55" s="11">
        <f t="shared" si="3"/>
        <v>0.4</v>
      </c>
      <c r="H55">
        <v>0</v>
      </c>
      <c r="I55" s="11">
        <f t="shared" si="4"/>
        <v>0</v>
      </c>
      <c r="J55">
        <v>2</v>
      </c>
      <c r="K55" s="11">
        <f t="shared" si="5"/>
        <v>0.2</v>
      </c>
      <c r="L55">
        <v>3</v>
      </c>
      <c r="M55" s="11">
        <f t="shared" si="6"/>
        <v>0.3</v>
      </c>
      <c r="N55">
        <f t="shared" si="0"/>
        <v>10</v>
      </c>
      <c r="O55" s="12">
        <f t="shared" si="7"/>
        <v>1</v>
      </c>
      <c r="P55" s="13" t="s">
        <v>18</v>
      </c>
    </row>
    <row r="56" spans="1:17" x14ac:dyDescent="0.25">
      <c r="A56" s="10">
        <v>42225</v>
      </c>
      <c r="B56">
        <v>0</v>
      </c>
      <c r="C56" s="11">
        <f t="shared" si="1"/>
        <v>0</v>
      </c>
      <c r="D56">
        <v>0</v>
      </c>
      <c r="E56" s="11">
        <f t="shared" si="2"/>
        <v>0</v>
      </c>
      <c r="F56">
        <v>2</v>
      </c>
      <c r="G56" s="11">
        <f t="shared" si="3"/>
        <v>0.5</v>
      </c>
      <c r="H56">
        <v>1</v>
      </c>
      <c r="I56" s="11">
        <f t="shared" si="4"/>
        <v>0.25</v>
      </c>
      <c r="J56">
        <v>1</v>
      </c>
      <c r="K56" s="11">
        <f t="shared" si="5"/>
        <v>0.25</v>
      </c>
      <c r="L56">
        <v>0</v>
      </c>
      <c r="M56" s="11">
        <f t="shared" si="6"/>
        <v>0</v>
      </c>
      <c r="N56">
        <f t="shared" si="0"/>
        <v>4</v>
      </c>
      <c r="O56" s="12">
        <f t="shared" si="7"/>
        <v>1</v>
      </c>
      <c r="P56" s="13" t="s">
        <v>18</v>
      </c>
    </row>
    <row r="57" spans="1:17" x14ac:dyDescent="0.25">
      <c r="A57" s="10">
        <v>42226</v>
      </c>
      <c r="B57">
        <v>0</v>
      </c>
      <c r="C57" s="11">
        <f t="shared" si="1"/>
        <v>0</v>
      </c>
      <c r="D57">
        <v>0</v>
      </c>
      <c r="E57" s="11">
        <f t="shared" si="2"/>
        <v>0</v>
      </c>
      <c r="F57">
        <v>1</v>
      </c>
      <c r="G57" s="11">
        <f t="shared" si="3"/>
        <v>0.14285714285714285</v>
      </c>
      <c r="H57">
        <v>1</v>
      </c>
      <c r="I57" s="11">
        <f t="shared" si="4"/>
        <v>0.14285714285714285</v>
      </c>
      <c r="J57">
        <v>4</v>
      </c>
      <c r="K57" s="11">
        <f t="shared" si="5"/>
        <v>0.5714285714285714</v>
      </c>
      <c r="L57">
        <v>1</v>
      </c>
      <c r="M57" s="11">
        <f t="shared" si="6"/>
        <v>0.14285714285714285</v>
      </c>
      <c r="N57">
        <f t="shared" si="0"/>
        <v>7</v>
      </c>
      <c r="O57" s="12">
        <f t="shared" si="7"/>
        <v>1</v>
      </c>
      <c r="P57" t="s">
        <v>18</v>
      </c>
    </row>
    <row r="58" spans="1:17" x14ac:dyDescent="0.25">
      <c r="A58" s="10">
        <v>42227</v>
      </c>
      <c r="B58">
        <v>0</v>
      </c>
      <c r="C58" s="11">
        <f t="shared" si="1"/>
        <v>0</v>
      </c>
      <c r="D58">
        <v>1</v>
      </c>
      <c r="E58" s="11">
        <f t="shared" si="2"/>
        <v>0.25</v>
      </c>
      <c r="F58">
        <v>1</v>
      </c>
      <c r="G58" s="11">
        <f t="shared" si="3"/>
        <v>0.25</v>
      </c>
      <c r="H58">
        <v>2</v>
      </c>
      <c r="I58" s="11">
        <f t="shared" si="4"/>
        <v>0.5</v>
      </c>
      <c r="J58">
        <v>0</v>
      </c>
      <c r="K58" s="11">
        <f t="shared" si="5"/>
        <v>0</v>
      </c>
      <c r="L58">
        <v>0</v>
      </c>
      <c r="M58" s="11">
        <f t="shared" si="6"/>
        <v>0</v>
      </c>
      <c r="N58">
        <f t="shared" si="0"/>
        <v>4</v>
      </c>
      <c r="O58" s="12">
        <f t="shared" si="7"/>
        <v>1</v>
      </c>
      <c r="P58" s="13" t="s">
        <v>18</v>
      </c>
    </row>
    <row r="59" spans="1:17" x14ac:dyDescent="0.25">
      <c r="A59" s="10">
        <v>42228</v>
      </c>
      <c r="B59">
        <v>0</v>
      </c>
      <c r="C59" s="11">
        <f t="shared" si="1"/>
        <v>0</v>
      </c>
      <c r="D59">
        <v>0</v>
      </c>
      <c r="E59" s="11">
        <f t="shared" si="2"/>
        <v>0</v>
      </c>
      <c r="F59">
        <v>0</v>
      </c>
      <c r="G59" s="11">
        <f t="shared" si="3"/>
        <v>0</v>
      </c>
      <c r="H59">
        <v>1</v>
      </c>
      <c r="I59" s="11">
        <f t="shared" si="4"/>
        <v>1</v>
      </c>
      <c r="J59">
        <v>0</v>
      </c>
      <c r="K59" s="11">
        <f t="shared" si="5"/>
        <v>0</v>
      </c>
      <c r="L59">
        <v>0</v>
      </c>
      <c r="M59" s="11">
        <f t="shared" si="6"/>
        <v>0</v>
      </c>
      <c r="N59">
        <f t="shared" si="0"/>
        <v>1</v>
      </c>
      <c r="O59" s="12">
        <f t="shared" si="7"/>
        <v>1</v>
      </c>
      <c r="P59" s="13" t="s">
        <v>23</v>
      </c>
      <c r="Q59" t="s">
        <v>35</v>
      </c>
    </row>
    <row r="60" spans="1:17" x14ac:dyDescent="0.25">
      <c r="A60" s="10">
        <v>42229</v>
      </c>
      <c r="B60">
        <v>0</v>
      </c>
      <c r="C60" s="11">
        <f t="shared" si="1"/>
        <v>0</v>
      </c>
      <c r="D60">
        <v>0</v>
      </c>
      <c r="E60" s="11">
        <f t="shared" si="2"/>
        <v>0</v>
      </c>
      <c r="F60">
        <v>0</v>
      </c>
      <c r="G60" s="11">
        <f t="shared" si="3"/>
        <v>0</v>
      </c>
      <c r="H60">
        <v>0</v>
      </c>
      <c r="I60" s="11">
        <f t="shared" si="4"/>
        <v>0</v>
      </c>
      <c r="J60">
        <v>0</v>
      </c>
      <c r="K60" s="11">
        <f t="shared" si="5"/>
        <v>0</v>
      </c>
      <c r="L60">
        <v>0</v>
      </c>
      <c r="M60" s="11">
        <f t="shared" si="6"/>
        <v>0</v>
      </c>
      <c r="N60">
        <f t="shared" si="0"/>
        <v>0</v>
      </c>
      <c r="O60" s="12">
        <f t="shared" si="7"/>
        <v>0</v>
      </c>
      <c r="P60" s="13" t="s">
        <v>23</v>
      </c>
      <c r="Q60" t="s">
        <v>36</v>
      </c>
    </row>
    <row r="61" spans="1:17" x14ac:dyDescent="0.25">
      <c r="A61" s="10">
        <v>42230</v>
      </c>
      <c r="B61">
        <v>0</v>
      </c>
      <c r="C61" s="11">
        <f t="shared" si="1"/>
        <v>0</v>
      </c>
      <c r="D61">
        <v>0</v>
      </c>
      <c r="E61" s="11">
        <f t="shared" si="2"/>
        <v>0</v>
      </c>
      <c r="F61">
        <v>1</v>
      </c>
      <c r="G61" s="11">
        <f t="shared" si="3"/>
        <v>1</v>
      </c>
      <c r="H61">
        <v>0</v>
      </c>
      <c r="I61" s="11">
        <f t="shared" si="4"/>
        <v>0</v>
      </c>
      <c r="J61">
        <v>0</v>
      </c>
      <c r="K61" s="11">
        <f t="shared" si="5"/>
        <v>0</v>
      </c>
      <c r="L61">
        <v>0</v>
      </c>
      <c r="M61" s="11">
        <f t="shared" si="6"/>
        <v>0</v>
      </c>
      <c r="N61">
        <f t="shared" si="0"/>
        <v>1</v>
      </c>
      <c r="O61" s="12">
        <f t="shared" si="7"/>
        <v>1</v>
      </c>
      <c r="P61" s="13" t="s">
        <v>23</v>
      </c>
      <c r="Q61" t="s">
        <v>37</v>
      </c>
    </row>
    <row r="62" spans="1:17" x14ac:dyDescent="0.25">
      <c r="A62" s="10">
        <v>42231</v>
      </c>
      <c r="B62">
        <v>0</v>
      </c>
      <c r="C62" s="11">
        <f t="shared" si="1"/>
        <v>0</v>
      </c>
      <c r="D62">
        <v>0</v>
      </c>
      <c r="E62" s="11">
        <f t="shared" si="2"/>
        <v>0</v>
      </c>
      <c r="F62">
        <v>0</v>
      </c>
      <c r="G62" s="11">
        <f t="shared" si="3"/>
        <v>0</v>
      </c>
      <c r="H62">
        <v>0</v>
      </c>
      <c r="I62" s="11">
        <f t="shared" si="4"/>
        <v>0</v>
      </c>
      <c r="J62">
        <v>1</v>
      </c>
      <c r="K62" s="11">
        <f t="shared" si="5"/>
        <v>1</v>
      </c>
      <c r="L62">
        <v>0</v>
      </c>
      <c r="M62" s="11">
        <f t="shared" si="6"/>
        <v>0</v>
      </c>
      <c r="N62">
        <f t="shared" si="0"/>
        <v>1</v>
      </c>
      <c r="O62" s="12">
        <f t="shared" si="7"/>
        <v>1</v>
      </c>
    </row>
    <row r="63" spans="1:17" x14ac:dyDescent="0.25">
      <c r="A63" s="10">
        <v>42232</v>
      </c>
      <c r="B63">
        <v>0</v>
      </c>
      <c r="C63" s="11">
        <f t="shared" si="1"/>
        <v>0</v>
      </c>
      <c r="D63">
        <v>0</v>
      </c>
      <c r="E63" s="11">
        <f t="shared" si="2"/>
        <v>0</v>
      </c>
      <c r="F63">
        <v>0</v>
      </c>
      <c r="G63" s="11">
        <f t="shared" si="3"/>
        <v>0</v>
      </c>
      <c r="H63">
        <v>1</v>
      </c>
      <c r="I63" s="11">
        <f t="shared" si="4"/>
        <v>1</v>
      </c>
      <c r="J63">
        <v>0</v>
      </c>
      <c r="K63" s="11">
        <f t="shared" si="5"/>
        <v>0</v>
      </c>
      <c r="L63">
        <v>0</v>
      </c>
      <c r="M63" s="11">
        <f t="shared" si="6"/>
        <v>0</v>
      </c>
      <c r="N63">
        <f t="shared" si="0"/>
        <v>1</v>
      </c>
      <c r="O63" s="12">
        <f t="shared" si="7"/>
        <v>1</v>
      </c>
    </row>
    <row r="64" spans="1:17" x14ac:dyDescent="0.25">
      <c r="A64" s="10">
        <v>42233</v>
      </c>
      <c r="B64">
        <v>0</v>
      </c>
      <c r="C64" s="11">
        <f t="shared" si="1"/>
        <v>0</v>
      </c>
      <c r="D64">
        <v>0</v>
      </c>
      <c r="E64" s="11">
        <f t="shared" si="2"/>
        <v>0</v>
      </c>
      <c r="F64">
        <v>0</v>
      </c>
      <c r="G64" s="11">
        <f t="shared" si="3"/>
        <v>0</v>
      </c>
      <c r="H64">
        <v>3</v>
      </c>
      <c r="I64" s="11">
        <f t="shared" si="4"/>
        <v>0.6</v>
      </c>
      <c r="J64">
        <v>2</v>
      </c>
      <c r="K64" s="11">
        <f t="shared" si="5"/>
        <v>0.4</v>
      </c>
      <c r="L64">
        <v>0</v>
      </c>
      <c r="M64" s="11">
        <f t="shared" si="6"/>
        <v>0</v>
      </c>
      <c r="N64">
        <f t="shared" si="0"/>
        <v>5</v>
      </c>
      <c r="O64" s="12">
        <f t="shared" si="7"/>
        <v>1</v>
      </c>
    </row>
    <row r="65" spans="1:19" x14ac:dyDescent="0.25">
      <c r="A65" s="10">
        <v>42234</v>
      </c>
      <c r="B65">
        <v>0</v>
      </c>
      <c r="C65" s="11">
        <f t="shared" si="1"/>
        <v>0</v>
      </c>
      <c r="D65">
        <v>0</v>
      </c>
      <c r="E65" s="11">
        <f t="shared" si="2"/>
        <v>0</v>
      </c>
      <c r="F65">
        <v>0</v>
      </c>
      <c r="G65" s="11">
        <f t="shared" si="3"/>
        <v>0</v>
      </c>
      <c r="H65">
        <v>1</v>
      </c>
      <c r="I65" s="11">
        <f t="shared" si="4"/>
        <v>1</v>
      </c>
      <c r="J65">
        <v>0</v>
      </c>
      <c r="K65" s="11">
        <f t="shared" si="5"/>
        <v>0</v>
      </c>
      <c r="L65">
        <v>0</v>
      </c>
      <c r="M65" s="11">
        <f t="shared" si="6"/>
        <v>0</v>
      </c>
      <c r="N65">
        <f t="shared" si="0"/>
        <v>1</v>
      </c>
      <c r="O65" s="12">
        <f t="shared" si="7"/>
        <v>1</v>
      </c>
    </row>
    <row r="66" spans="1:19" x14ac:dyDescent="0.25">
      <c r="A66" s="10">
        <v>42235</v>
      </c>
      <c r="B66">
        <v>0</v>
      </c>
      <c r="C66" s="11">
        <f t="shared" si="1"/>
        <v>0</v>
      </c>
      <c r="D66">
        <v>0</v>
      </c>
      <c r="E66" s="11">
        <f t="shared" si="2"/>
        <v>0</v>
      </c>
      <c r="F66">
        <v>0</v>
      </c>
      <c r="G66" s="11">
        <f t="shared" si="3"/>
        <v>0</v>
      </c>
      <c r="H66">
        <v>1</v>
      </c>
      <c r="I66" s="11">
        <f t="shared" si="4"/>
        <v>0.33333333333333331</v>
      </c>
      <c r="J66">
        <v>1</v>
      </c>
      <c r="K66" s="11">
        <f t="shared" si="5"/>
        <v>0.33333333333333331</v>
      </c>
      <c r="L66">
        <v>1</v>
      </c>
      <c r="M66" s="11">
        <f t="shared" si="6"/>
        <v>0.33333333333333331</v>
      </c>
      <c r="N66">
        <f t="shared" si="0"/>
        <v>3</v>
      </c>
      <c r="O66" s="12">
        <f t="shared" si="7"/>
        <v>1</v>
      </c>
    </row>
    <row r="67" spans="1:19" x14ac:dyDescent="0.25">
      <c r="A67" s="10">
        <v>42236</v>
      </c>
      <c r="B67">
        <v>0</v>
      </c>
      <c r="C67" s="11">
        <f t="shared" si="1"/>
        <v>0</v>
      </c>
      <c r="D67">
        <v>0</v>
      </c>
      <c r="E67" s="11">
        <f t="shared" si="2"/>
        <v>0</v>
      </c>
      <c r="F67">
        <v>0</v>
      </c>
      <c r="G67" s="11">
        <f t="shared" si="3"/>
        <v>0</v>
      </c>
      <c r="H67">
        <v>2</v>
      </c>
      <c r="I67" s="11">
        <f t="shared" si="4"/>
        <v>0.66666666666666663</v>
      </c>
      <c r="J67">
        <v>1</v>
      </c>
      <c r="K67" s="11">
        <f t="shared" si="5"/>
        <v>0.33333333333333331</v>
      </c>
      <c r="L67">
        <v>0</v>
      </c>
      <c r="M67" s="11">
        <f t="shared" si="6"/>
        <v>0</v>
      </c>
      <c r="N67">
        <f t="shared" si="0"/>
        <v>3</v>
      </c>
      <c r="O67" s="12">
        <f t="shared" si="7"/>
        <v>1</v>
      </c>
    </row>
    <row r="68" spans="1:19" x14ac:dyDescent="0.25">
      <c r="A68" s="10">
        <v>42237</v>
      </c>
      <c r="B68">
        <v>0</v>
      </c>
      <c r="C68" s="11">
        <f t="shared" si="1"/>
        <v>0</v>
      </c>
      <c r="D68">
        <v>0</v>
      </c>
      <c r="E68" s="11">
        <f t="shared" si="2"/>
        <v>0</v>
      </c>
      <c r="F68">
        <v>0</v>
      </c>
      <c r="G68" s="11">
        <f t="shared" si="3"/>
        <v>0</v>
      </c>
      <c r="H68">
        <v>1</v>
      </c>
      <c r="I68" s="11">
        <f t="shared" si="4"/>
        <v>0.5</v>
      </c>
      <c r="J68">
        <v>1</v>
      </c>
      <c r="K68" s="11">
        <f t="shared" si="5"/>
        <v>0.5</v>
      </c>
      <c r="L68">
        <v>0</v>
      </c>
      <c r="M68" s="11">
        <f t="shared" si="6"/>
        <v>0</v>
      </c>
      <c r="N68">
        <f t="shared" ref="N68:N90" si="8">B68+D68+F68+H68+J68+L68</f>
        <v>2</v>
      </c>
      <c r="O68" s="12">
        <f t="shared" si="7"/>
        <v>1</v>
      </c>
      <c r="S68" t="s">
        <v>29</v>
      </c>
    </row>
    <row r="69" spans="1:19" x14ac:dyDescent="0.25">
      <c r="A69" s="10">
        <v>42238</v>
      </c>
      <c r="B69">
        <v>0</v>
      </c>
      <c r="C69" s="11">
        <f t="shared" ref="C69:C90" si="9">IFERROR(B69/N69, 0)</f>
        <v>0</v>
      </c>
      <c r="D69">
        <v>0</v>
      </c>
      <c r="E69" s="11">
        <f t="shared" ref="E69:E90" si="10">IFERROR(D69/N69,0)</f>
        <v>0</v>
      </c>
      <c r="F69">
        <v>1</v>
      </c>
      <c r="G69" s="11">
        <f t="shared" ref="G69:G90" si="11">IFERROR(F69/N69,0)</f>
        <v>0.33333333333333331</v>
      </c>
      <c r="H69">
        <v>1</v>
      </c>
      <c r="I69" s="11">
        <f t="shared" ref="I69:I90" si="12">IFERROR(H69/N69,0)</f>
        <v>0.33333333333333331</v>
      </c>
      <c r="J69">
        <v>1</v>
      </c>
      <c r="K69" s="11">
        <f t="shared" ref="K69:K90" si="13">IFERROR(J69/N69,0)</f>
        <v>0.33333333333333331</v>
      </c>
      <c r="L69">
        <v>0</v>
      </c>
      <c r="M69" s="11">
        <f t="shared" ref="M69:M90" si="14">IFERROR(L69/N69,0)</f>
        <v>0</v>
      </c>
      <c r="N69">
        <f t="shared" si="8"/>
        <v>3</v>
      </c>
      <c r="O69" s="12">
        <f t="shared" ref="O69:O90" si="15">C69+E69+G69+I69+K69+M69</f>
        <v>1</v>
      </c>
    </row>
    <row r="70" spans="1:19" x14ac:dyDescent="0.25">
      <c r="A70" s="10">
        <v>42239</v>
      </c>
      <c r="B70">
        <v>0</v>
      </c>
      <c r="C70" s="11">
        <f t="shared" si="9"/>
        <v>0</v>
      </c>
      <c r="D70">
        <v>0</v>
      </c>
      <c r="E70" s="11">
        <f t="shared" si="10"/>
        <v>0</v>
      </c>
      <c r="F70">
        <v>2</v>
      </c>
      <c r="G70" s="11">
        <f t="shared" si="11"/>
        <v>0.66666666666666663</v>
      </c>
      <c r="H70">
        <v>0</v>
      </c>
      <c r="I70" s="11">
        <f t="shared" si="12"/>
        <v>0</v>
      </c>
      <c r="J70">
        <v>1</v>
      </c>
      <c r="K70" s="11">
        <f t="shared" si="13"/>
        <v>0.33333333333333331</v>
      </c>
      <c r="L70">
        <v>0</v>
      </c>
      <c r="M70" s="11">
        <f t="shared" si="14"/>
        <v>0</v>
      </c>
      <c r="N70">
        <f t="shared" si="8"/>
        <v>3</v>
      </c>
      <c r="O70" s="12">
        <f t="shared" si="15"/>
        <v>1</v>
      </c>
    </row>
    <row r="71" spans="1:19" x14ac:dyDescent="0.25">
      <c r="A71" s="10">
        <v>42240</v>
      </c>
      <c r="B71">
        <v>0</v>
      </c>
      <c r="C71" s="11">
        <f t="shared" si="9"/>
        <v>0</v>
      </c>
      <c r="D71">
        <v>0</v>
      </c>
      <c r="E71" s="11">
        <f t="shared" si="10"/>
        <v>0</v>
      </c>
      <c r="F71">
        <v>0</v>
      </c>
      <c r="G71" s="11">
        <f t="shared" si="11"/>
        <v>0</v>
      </c>
      <c r="H71">
        <v>1</v>
      </c>
      <c r="I71" s="11">
        <f t="shared" si="12"/>
        <v>1</v>
      </c>
      <c r="J71">
        <v>0</v>
      </c>
      <c r="K71" s="11">
        <f t="shared" si="13"/>
        <v>0</v>
      </c>
      <c r="L71">
        <v>0</v>
      </c>
      <c r="M71" s="11">
        <f t="shared" si="14"/>
        <v>0</v>
      </c>
      <c r="N71">
        <f t="shared" si="8"/>
        <v>1</v>
      </c>
      <c r="O71" s="12">
        <f t="shared" si="15"/>
        <v>1</v>
      </c>
    </row>
    <row r="72" spans="1:19" x14ac:dyDescent="0.25">
      <c r="A72" s="10">
        <v>42241</v>
      </c>
      <c r="B72">
        <v>0</v>
      </c>
      <c r="C72" s="11">
        <f t="shared" si="9"/>
        <v>0</v>
      </c>
      <c r="D72">
        <v>0</v>
      </c>
      <c r="E72" s="11">
        <f t="shared" si="10"/>
        <v>0</v>
      </c>
      <c r="F72">
        <v>0</v>
      </c>
      <c r="G72" s="11">
        <f t="shared" si="11"/>
        <v>0</v>
      </c>
      <c r="H72">
        <v>0</v>
      </c>
      <c r="I72" s="11">
        <f t="shared" si="12"/>
        <v>0</v>
      </c>
      <c r="J72">
        <v>0</v>
      </c>
      <c r="K72" s="11">
        <f t="shared" si="13"/>
        <v>0</v>
      </c>
      <c r="L72">
        <v>0</v>
      </c>
      <c r="M72" s="11">
        <f t="shared" si="14"/>
        <v>0</v>
      </c>
      <c r="N72">
        <f t="shared" si="8"/>
        <v>0</v>
      </c>
      <c r="O72" s="12">
        <f t="shared" si="15"/>
        <v>0</v>
      </c>
    </row>
    <row r="73" spans="1:19" x14ac:dyDescent="0.25">
      <c r="A73" s="10">
        <v>42242</v>
      </c>
      <c r="B73">
        <v>0</v>
      </c>
      <c r="C73" s="11">
        <f t="shared" si="9"/>
        <v>0</v>
      </c>
      <c r="D73">
        <v>0</v>
      </c>
      <c r="E73" s="11">
        <f t="shared" si="10"/>
        <v>0</v>
      </c>
      <c r="F73">
        <v>0</v>
      </c>
      <c r="G73" s="11">
        <f t="shared" si="11"/>
        <v>0</v>
      </c>
      <c r="H73">
        <v>0</v>
      </c>
      <c r="I73" s="11">
        <f t="shared" si="12"/>
        <v>0</v>
      </c>
      <c r="J73">
        <v>2</v>
      </c>
      <c r="K73" s="11">
        <f t="shared" si="13"/>
        <v>1</v>
      </c>
      <c r="L73">
        <v>0</v>
      </c>
      <c r="M73" s="11">
        <f t="shared" si="14"/>
        <v>0</v>
      </c>
      <c r="N73">
        <f t="shared" si="8"/>
        <v>2</v>
      </c>
      <c r="O73" s="12">
        <f t="shared" si="15"/>
        <v>1</v>
      </c>
    </row>
    <row r="74" spans="1:19" x14ac:dyDescent="0.25">
      <c r="A74" s="10">
        <v>42243</v>
      </c>
      <c r="B74">
        <v>0</v>
      </c>
      <c r="C74" s="11">
        <f t="shared" si="9"/>
        <v>0</v>
      </c>
      <c r="D74">
        <v>0</v>
      </c>
      <c r="E74" s="11">
        <f t="shared" si="10"/>
        <v>0</v>
      </c>
      <c r="F74">
        <v>1</v>
      </c>
      <c r="G74" s="11">
        <f t="shared" si="11"/>
        <v>0.16666666666666666</v>
      </c>
      <c r="H74">
        <v>3</v>
      </c>
      <c r="I74" s="11">
        <f t="shared" si="12"/>
        <v>0.5</v>
      </c>
      <c r="J74">
        <v>2</v>
      </c>
      <c r="K74" s="11">
        <f t="shared" si="13"/>
        <v>0.33333333333333331</v>
      </c>
      <c r="L74">
        <v>0</v>
      </c>
      <c r="M74" s="11">
        <f t="shared" si="14"/>
        <v>0</v>
      </c>
      <c r="N74">
        <f t="shared" si="8"/>
        <v>6</v>
      </c>
      <c r="O74" s="12">
        <f t="shared" si="15"/>
        <v>1</v>
      </c>
    </row>
    <row r="75" spans="1:19" x14ac:dyDescent="0.25">
      <c r="A75" s="10">
        <v>42244</v>
      </c>
      <c r="B75">
        <v>0</v>
      </c>
      <c r="C75" s="11">
        <f t="shared" si="9"/>
        <v>0</v>
      </c>
      <c r="D75">
        <v>0</v>
      </c>
      <c r="E75" s="11">
        <f t="shared" si="10"/>
        <v>0</v>
      </c>
      <c r="F75">
        <v>1</v>
      </c>
      <c r="G75" s="11">
        <f t="shared" si="11"/>
        <v>1</v>
      </c>
      <c r="H75">
        <v>0</v>
      </c>
      <c r="I75" s="11">
        <f t="shared" si="12"/>
        <v>0</v>
      </c>
      <c r="J75">
        <v>0</v>
      </c>
      <c r="K75" s="11">
        <f t="shared" si="13"/>
        <v>0</v>
      </c>
      <c r="L75">
        <v>0</v>
      </c>
      <c r="M75" s="11">
        <f t="shared" si="14"/>
        <v>0</v>
      </c>
      <c r="N75">
        <f t="shared" si="8"/>
        <v>1</v>
      </c>
      <c r="O75" s="12">
        <f t="shared" si="15"/>
        <v>1</v>
      </c>
    </row>
    <row r="76" spans="1:19" x14ac:dyDescent="0.25">
      <c r="A76" s="10">
        <v>42245</v>
      </c>
      <c r="B76">
        <v>0</v>
      </c>
      <c r="C76" s="11">
        <f t="shared" si="9"/>
        <v>0</v>
      </c>
      <c r="D76">
        <v>0</v>
      </c>
      <c r="E76" s="11">
        <f t="shared" si="10"/>
        <v>0</v>
      </c>
      <c r="F76">
        <v>0</v>
      </c>
      <c r="G76" s="11">
        <f t="shared" si="11"/>
        <v>0</v>
      </c>
      <c r="H76">
        <v>0</v>
      </c>
      <c r="I76" s="11">
        <f t="shared" si="12"/>
        <v>0</v>
      </c>
      <c r="J76">
        <v>0</v>
      </c>
      <c r="K76" s="11">
        <f t="shared" si="13"/>
        <v>0</v>
      </c>
      <c r="L76">
        <v>0</v>
      </c>
      <c r="M76" s="11">
        <f t="shared" si="14"/>
        <v>0</v>
      </c>
      <c r="N76">
        <f t="shared" si="8"/>
        <v>0</v>
      </c>
      <c r="O76" s="12">
        <f t="shared" si="15"/>
        <v>0</v>
      </c>
    </row>
    <row r="77" spans="1:19" x14ac:dyDescent="0.25">
      <c r="A77" s="10">
        <v>42246</v>
      </c>
      <c r="B77">
        <v>0</v>
      </c>
      <c r="C77" s="11">
        <f t="shared" si="9"/>
        <v>0</v>
      </c>
      <c r="D77">
        <v>0</v>
      </c>
      <c r="E77" s="11">
        <f t="shared" si="10"/>
        <v>0</v>
      </c>
      <c r="F77">
        <v>0</v>
      </c>
      <c r="G77" s="11">
        <f t="shared" si="11"/>
        <v>0</v>
      </c>
      <c r="H77">
        <v>0</v>
      </c>
      <c r="I77" s="11">
        <f t="shared" si="12"/>
        <v>0</v>
      </c>
      <c r="J77">
        <v>0</v>
      </c>
      <c r="K77" s="11">
        <f t="shared" si="13"/>
        <v>0</v>
      </c>
      <c r="L77">
        <v>0</v>
      </c>
      <c r="M77" s="11">
        <f t="shared" si="14"/>
        <v>0</v>
      </c>
      <c r="N77">
        <f t="shared" si="8"/>
        <v>0</v>
      </c>
      <c r="O77" s="12">
        <f t="shared" si="15"/>
        <v>0</v>
      </c>
    </row>
    <row r="78" spans="1:19" x14ac:dyDescent="0.25">
      <c r="A78" s="10">
        <v>42247</v>
      </c>
      <c r="B78">
        <v>0</v>
      </c>
      <c r="C78" s="11">
        <f t="shared" si="9"/>
        <v>0</v>
      </c>
      <c r="D78">
        <v>0</v>
      </c>
      <c r="E78" s="11">
        <f t="shared" si="10"/>
        <v>0</v>
      </c>
      <c r="F78">
        <v>0</v>
      </c>
      <c r="G78" s="11">
        <f t="shared" si="11"/>
        <v>0</v>
      </c>
      <c r="H78">
        <v>0</v>
      </c>
      <c r="I78" s="11">
        <f t="shared" si="12"/>
        <v>0</v>
      </c>
      <c r="J78">
        <v>0</v>
      </c>
      <c r="K78" s="11">
        <f t="shared" si="13"/>
        <v>0</v>
      </c>
      <c r="L78">
        <v>0</v>
      </c>
      <c r="M78" s="11">
        <f t="shared" si="14"/>
        <v>0</v>
      </c>
      <c r="N78">
        <f t="shared" si="8"/>
        <v>0</v>
      </c>
      <c r="O78" s="12">
        <f t="shared" si="15"/>
        <v>0</v>
      </c>
    </row>
    <row r="79" spans="1:19" x14ac:dyDescent="0.25">
      <c r="A79" s="10">
        <v>42248</v>
      </c>
      <c r="B79">
        <v>0</v>
      </c>
      <c r="C79" s="11">
        <f t="shared" si="9"/>
        <v>0</v>
      </c>
      <c r="D79">
        <v>0</v>
      </c>
      <c r="E79" s="11">
        <f t="shared" si="10"/>
        <v>0</v>
      </c>
      <c r="F79">
        <v>0</v>
      </c>
      <c r="G79" s="11">
        <f t="shared" si="11"/>
        <v>0</v>
      </c>
      <c r="H79">
        <v>0</v>
      </c>
      <c r="I79" s="11">
        <f t="shared" si="12"/>
        <v>0</v>
      </c>
      <c r="J79">
        <v>0</v>
      </c>
      <c r="K79" s="11">
        <f t="shared" si="13"/>
        <v>0</v>
      </c>
      <c r="L79">
        <v>0</v>
      </c>
      <c r="M79" s="11">
        <f t="shared" si="14"/>
        <v>0</v>
      </c>
      <c r="N79">
        <f t="shared" si="8"/>
        <v>0</v>
      </c>
      <c r="O79" s="12">
        <f t="shared" si="15"/>
        <v>0</v>
      </c>
    </row>
    <row r="80" spans="1:19" x14ac:dyDescent="0.25">
      <c r="A80" s="10">
        <v>42249</v>
      </c>
      <c r="B80">
        <v>0</v>
      </c>
      <c r="C80" s="11">
        <f t="shared" si="9"/>
        <v>0</v>
      </c>
      <c r="D80">
        <v>0</v>
      </c>
      <c r="E80" s="11">
        <f t="shared" si="10"/>
        <v>0</v>
      </c>
      <c r="F80">
        <v>0</v>
      </c>
      <c r="G80" s="11">
        <f t="shared" si="11"/>
        <v>0</v>
      </c>
      <c r="H80">
        <v>0</v>
      </c>
      <c r="I80" s="11">
        <f t="shared" si="12"/>
        <v>0</v>
      </c>
      <c r="J80">
        <v>0</v>
      </c>
      <c r="K80" s="11">
        <f t="shared" si="13"/>
        <v>0</v>
      </c>
      <c r="L80">
        <v>0</v>
      </c>
      <c r="M80" s="11">
        <f t="shared" si="14"/>
        <v>0</v>
      </c>
      <c r="N80">
        <f t="shared" si="8"/>
        <v>0</v>
      </c>
      <c r="O80" s="12">
        <f t="shared" si="15"/>
        <v>0</v>
      </c>
    </row>
    <row r="81" spans="1:19" x14ac:dyDescent="0.25">
      <c r="A81" s="10">
        <v>42250</v>
      </c>
      <c r="B81">
        <v>0</v>
      </c>
      <c r="C81" s="11">
        <f t="shared" si="9"/>
        <v>0</v>
      </c>
      <c r="D81">
        <v>0</v>
      </c>
      <c r="E81" s="11">
        <f t="shared" si="10"/>
        <v>0</v>
      </c>
      <c r="F81">
        <v>0</v>
      </c>
      <c r="G81" s="11">
        <f t="shared" si="11"/>
        <v>0</v>
      </c>
      <c r="H81">
        <v>0</v>
      </c>
      <c r="I81" s="11">
        <f t="shared" si="12"/>
        <v>0</v>
      </c>
      <c r="J81">
        <v>0</v>
      </c>
      <c r="K81" s="11">
        <f t="shared" si="13"/>
        <v>0</v>
      </c>
      <c r="L81">
        <v>0</v>
      </c>
      <c r="M81" s="11">
        <f t="shared" si="14"/>
        <v>0</v>
      </c>
      <c r="N81">
        <f t="shared" si="8"/>
        <v>0</v>
      </c>
      <c r="O81" s="12">
        <f t="shared" si="15"/>
        <v>0</v>
      </c>
    </row>
    <row r="82" spans="1:19" x14ac:dyDescent="0.25">
      <c r="A82" s="10">
        <v>42251</v>
      </c>
      <c r="B82">
        <v>0</v>
      </c>
      <c r="C82" s="11">
        <f t="shared" si="9"/>
        <v>0</v>
      </c>
      <c r="D82">
        <v>0</v>
      </c>
      <c r="E82" s="11">
        <f t="shared" si="10"/>
        <v>0</v>
      </c>
      <c r="F82">
        <v>0</v>
      </c>
      <c r="G82" s="11">
        <f t="shared" si="11"/>
        <v>0</v>
      </c>
      <c r="H82">
        <v>0</v>
      </c>
      <c r="I82" s="11">
        <f t="shared" si="12"/>
        <v>0</v>
      </c>
      <c r="J82">
        <v>0</v>
      </c>
      <c r="K82" s="11">
        <f t="shared" si="13"/>
        <v>0</v>
      </c>
      <c r="L82">
        <v>0</v>
      </c>
      <c r="M82" s="11">
        <f t="shared" si="14"/>
        <v>0</v>
      </c>
      <c r="N82">
        <f t="shared" si="8"/>
        <v>0</v>
      </c>
      <c r="O82" s="12">
        <f t="shared" si="15"/>
        <v>0</v>
      </c>
    </row>
    <row r="83" spans="1:19" x14ac:dyDescent="0.25">
      <c r="A83" s="10">
        <v>42252</v>
      </c>
      <c r="B83">
        <v>0</v>
      </c>
      <c r="C83" s="11">
        <f t="shared" si="9"/>
        <v>0</v>
      </c>
      <c r="D83">
        <v>0</v>
      </c>
      <c r="E83" s="11">
        <f t="shared" si="10"/>
        <v>0</v>
      </c>
      <c r="F83">
        <v>0</v>
      </c>
      <c r="G83" s="11">
        <f t="shared" si="11"/>
        <v>0</v>
      </c>
      <c r="H83">
        <v>0</v>
      </c>
      <c r="I83" s="11">
        <f t="shared" si="12"/>
        <v>0</v>
      </c>
      <c r="J83">
        <v>0</v>
      </c>
      <c r="K83" s="11">
        <f t="shared" si="13"/>
        <v>0</v>
      </c>
      <c r="L83">
        <v>0</v>
      </c>
      <c r="M83" s="11">
        <f t="shared" si="14"/>
        <v>0</v>
      </c>
      <c r="N83">
        <f t="shared" si="8"/>
        <v>0</v>
      </c>
      <c r="O83" s="12">
        <f t="shared" si="15"/>
        <v>0</v>
      </c>
    </row>
    <row r="84" spans="1:19" x14ac:dyDescent="0.25">
      <c r="A84" s="10">
        <v>42253</v>
      </c>
      <c r="B84">
        <v>0</v>
      </c>
      <c r="C84" s="11">
        <f t="shared" si="9"/>
        <v>0</v>
      </c>
      <c r="D84">
        <v>0</v>
      </c>
      <c r="E84" s="11">
        <f t="shared" si="10"/>
        <v>0</v>
      </c>
      <c r="F84">
        <v>0</v>
      </c>
      <c r="G84" s="11">
        <f t="shared" si="11"/>
        <v>0</v>
      </c>
      <c r="H84">
        <v>0</v>
      </c>
      <c r="I84" s="11">
        <f t="shared" si="12"/>
        <v>0</v>
      </c>
      <c r="J84">
        <v>0</v>
      </c>
      <c r="K84" s="11">
        <f t="shared" si="13"/>
        <v>0</v>
      </c>
      <c r="L84">
        <v>0</v>
      </c>
      <c r="M84" s="11">
        <f t="shared" si="14"/>
        <v>0</v>
      </c>
      <c r="N84">
        <f t="shared" si="8"/>
        <v>0</v>
      </c>
      <c r="O84" s="12">
        <f t="shared" si="15"/>
        <v>0</v>
      </c>
    </row>
    <row r="85" spans="1:19" x14ac:dyDescent="0.25">
      <c r="A85" s="10">
        <v>42254</v>
      </c>
      <c r="B85">
        <v>0</v>
      </c>
      <c r="C85" s="11">
        <f t="shared" si="9"/>
        <v>0</v>
      </c>
      <c r="D85">
        <v>0</v>
      </c>
      <c r="E85" s="11">
        <f t="shared" si="10"/>
        <v>0</v>
      </c>
      <c r="F85">
        <v>0</v>
      </c>
      <c r="G85" s="11">
        <f t="shared" si="11"/>
        <v>0</v>
      </c>
      <c r="H85">
        <v>0</v>
      </c>
      <c r="I85" s="11">
        <f t="shared" si="12"/>
        <v>0</v>
      </c>
      <c r="J85">
        <v>0</v>
      </c>
      <c r="K85" s="11">
        <f t="shared" si="13"/>
        <v>0</v>
      </c>
      <c r="L85">
        <v>0</v>
      </c>
      <c r="M85" s="11">
        <f t="shared" si="14"/>
        <v>0</v>
      </c>
      <c r="N85">
        <f t="shared" si="8"/>
        <v>0</v>
      </c>
      <c r="O85" s="12">
        <f t="shared" si="15"/>
        <v>0</v>
      </c>
    </row>
    <row r="86" spans="1:19" x14ac:dyDescent="0.25">
      <c r="A86" s="10">
        <v>42255</v>
      </c>
      <c r="B86">
        <v>0</v>
      </c>
      <c r="C86" s="11">
        <f t="shared" si="9"/>
        <v>0</v>
      </c>
      <c r="D86">
        <v>0</v>
      </c>
      <c r="E86" s="11">
        <f t="shared" si="10"/>
        <v>0</v>
      </c>
      <c r="F86">
        <v>0</v>
      </c>
      <c r="G86" s="11">
        <f t="shared" si="11"/>
        <v>0</v>
      </c>
      <c r="H86">
        <v>0</v>
      </c>
      <c r="I86" s="11">
        <f t="shared" si="12"/>
        <v>0</v>
      </c>
      <c r="J86">
        <v>0</v>
      </c>
      <c r="K86" s="11">
        <f t="shared" si="13"/>
        <v>0</v>
      </c>
      <c r="L86">
        <v>0</v>
      </c>
      <c r="M86" s="11">
        <f t="shared" si="14"/>
        <v>0</v>
      </c>
      <c r="N86">
        <f t="shared" si="8"/>
        <v>0</v>
      </c>
      <c r="O86" s="12">
        <f t="shared" si="15"/>
        <v>0</v>
      </c>
    </row>
    <row r="87" spans="1:19" x14ac:dyDescent="0.25">
      <c r="A87" s="10">
        <v>42256</v>
      </c>
      <c r="B87">
        <v>0</v>
      </c>
      <c r="C87" s="11">
        <f t="shared" si="9"/>
        <v>0</v>
      </c>
      <c r="D87">
        <v>0</v>
      </c>
      <c r="E87" s="11">
        <f t="shared" si="10"/>
        <v>0</v>
      </c>
      <c r="F87">
        <v>0</v>
      </c>
      <c r="G87" s="11">
        <f t="shared" si="11"/>
        <v>0</v>
      </c>
      <c r="H87">
        <v>0</v>
      </c>
      <c r="I87" s="11">
        <f t="shared" si="12"/>
        <v>0</v>
      </c>
      <c r="J87">
        <v>0</v>
      </c>
      <c r="K87" s="11">
        <f t="shared" si="13"/>
        <v>0</v>
      </c>
      <c r="L87">
        <v>0</v>
      </c>
      <c r="M87" s="11">
        <f t="shared" si="14"/>
        <v>0</v>
      </c>
      <c r="N87">
        <f t="shared" si="8"/>
        <v>0</v>
      </c>
      <c r="O87" s="12">
        <f t="shared" si="15"/>
        <v>0</v>
      </c>
    </row>
    <row r="88" spans="1:19" x14ac:dyDescent="0.25">
      <c r="A88" s="10">
        <v>42257</v>
      </c>
      <c r="B88">
        <v>0</v>
      </c>
      <c r="C88" s="11">
        <f t="shared" si="9"/>
        <v>0</v>
      </c>
      <c r="D88">
        <v>0</v>
      </c>
      <c r="E88" s="11">
        <f t="shared" si="10"/>
        <v>0</v>
      </c>
      <c r="F88">
        <v>0</v>
      </c>
      <c r="G88" s="11">
        <f t="shared" si="11"/>
        <v>0</v>
      </c>
      <c r="H88">
        <v>0</v>
      </c>
      <c r="I88" s="11">
        <f t="shared" si="12"/>
        <v>0</v>
      </c>
      <c r="J88">
        <v>0</v>
      </c>
      <c r="K88" s="11">
        <f t="shared" si="13"/>
        <v>0</v>
      </c>
      <c r="L88">
        <v>0</v>
      </c>
      <c r="M88" s="11">
        <f t="shared" si="14"/>
        <v>0</v>
      </c>
      <c r="N88">
        <f t="shared" si="8"/>
        <v>0</v>
      </c>
      <c r="O88" s="12">
        <f t="shared" si="15"/>
        <v>0</v>
      </c>
    </row>
    <row r="89" spans="1:19" x14ac:dyDescent="0.25">
      <c r="A89" s="10">
        <v>42258</v>
      </c>
      <c r="B89">
        <v>0</v>
      </c>
      <c r="C89" s="11">
        <f t="shared" si="9"/>
        <v>0</v>
      </c>
      <c r="D89">
        <v>0</v>
      </c>
      <c r="E89" s="11">
        <f t="shared" si="10"/>
        <v>0</v>
      </c>
      <c r="F89">
        <v>0</v>
      </c>
      <c r="G89" s="11">
        <f t="shared" si="11"/>
        <v>0</v>
      </c>
      <c r="H89">
        <v>0</v>
      </c>
      <c r="I89" s="11">
        <f t="shared" si="12"/>
        <v>0</v>
      </c>
      <c r="J89">
        <v>0</v>
      </c>
      <c r="K89" s="11">
        <f t="shared" si="13"/>
        <v>0</v>
      </c>
      <c r="L89">
        <v>0</v>
      </c>
      <c r="M89" s="11">
        <f t="shared" si="14"/>
        <v>0</v>
      </c>
      <c r="N89">
        <f t="shared" si="8"/>
        <v>0</v>
      </c>
      <c r="O89" s="12">
        <f t="shared" si="15"/>
        <v>0</v>
      </c>
      <c r="S89" s="13"/>
    </row>
    <row r="90" spans="1:19" ht="15.75" thickBot="1" x14ac:dyDescent="0.3">
      <c r="A90" s="10">
        <v>42259</v>
      </c>
      <c r="B90">
        <v>0</v>
      </c>
      <c r="C90" s="11">
        <f t="shared" si="9"/>
        <v>0</v>
      </c>
      <c r="D90">
        <v>0</v>
      </c>
      <c r="E90" s="11">
        <f t="shared" si="10"/>
        <v>0</v>
      </c>
      <c r="F90">
        <v>0</v>
      </c>
      <c r="G90" s="11">
        <f t="shared" si="11"/>
        <v>0</v>
      </c>
      <c r="H90">
        <v>0</v>
      </c>
      <c r="I90" s="11">
        <f t="shared" si="12"/>
        <v>0</v>
      </c>
      <c r="J90">
        <v>0</v>
      </c>
      <c r="K90" s="11">
        <f t="shared" si="13"/>
        <v>0</v>
      </c>
      <c r="L90">
        <v>0</v>
      </c>
      <c r="M90" s="11">
        <f t="shared" si="14"/>
        <v>0</v>
      </c>
      <c r="N90">
        <f t="shared" si="8"/>
        <v>0</v>
      </c>
      <c r="O90" s="12">
        <f t="shared" si="15"/>
        <v>0</v>
      </c>
    </row>
    <row r="91" spans="1:19" ht="21.75" thickBot="1" x14ac:dyDescent="0.4">
      <c r="A91" s="15" t="s">
        <v>38</v>
      </c>
      <c r="B91" s="16">
        <f>SUM(B4:B90)</f>
        <v>14</v>
      </c>
      <c r="C91" s="16"/>
      <c r="D91" s="16">
        <f>SUM(D4:D90)</f>
        <v>27</v>
      </c>
      <c r="E91" s="16"/>
      <c r="F91" s="16">
        <f>SUM(F4:F90)</f>
        <v>55</v>
      </c>
      <c r="G91" s="16"/>
      <c r="H91" s="16">
        <f>SUM(H4:H90)</f>
        <v>47</v>
      </c>
      <c r="I91" s="16"/>
      <c r="J91" s="16">
        <f>SUM(J4:J90)</f>
        <v>41</v>
      </c>
      <c r="K91" s="16"/>
      <c r="L91" s="16">
        <f>SUM(L4:L90)</f>
        <v>33</v>
      </c>
      <c r="M91" s="16"/>
      <c r="N91" s="16">
        <f>SUM(B91:L91)</f>
        <v>217</v>
      </c>
      <c r="O91" s="16"/>
      <c r="P91" s="48" t="s">
        <v>83</v>
      </c>
      <c r="Q91" s="49">
        <f>(N91-L91)</f>
        <v>184</v>
      </c>
      <c r="R91" s="16"/>
    </row>
    <row r="142" spans="14:14" x14ac:dyDescent="0.25">
      <c r="N142">
        <f>SUM(N4:N141)</f>
        <v>434</v>
      </c>
    </row>
  </sheetData>
  <mergeCells count="11">
    <mergeCell ref="A2:A3"/>
    <mergeCell ref="O2:O3"/>
    <mergeCell ref="P2:P3"/>
    <mergeCell ref="Q2:Q3"/>
    <mergeCell ref="R2:R3"/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ignoredErrors>
    <ignoredError sqref="O2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activeCell="P3" sqref="P3"/>
    </sheetView>
  </sheetViews>
  <sheetFormatPr defaultRowHeight="15" x14ac:dyDescent="0.25"/>
  <cols>
    <col min="1" max="1" width="8" style="20" customWidth="1"/>
    <col min="2" max="2" width="12.7109375" bestFit="1" customWidth="1"/>
    <col min="3" max="3" width="19.5703125" bestFit="1" customWidth="1"/>
    <col min="4" max="4" width="6.5703125" customWidth="1"/>
    <col min="5" max="5" width="65.42578125" customWidth="1"/>
    <col min="6" max="6" width="8.5703125" style="19" customWidth="1"/>
    <col min="7" max="9" width="8.5703125" style="18" customWidth="1"/>
    <col min="11" max="11" width="28.5703125" bestFit="1" customWidth="1"/>
    <col min="12" max="12" width="13.7109375" style="17" customWidth="1"/>
    <col min="14" max="14" width="20.28515625" bestFit="1" customWidth="1"/>
    <col min="17" max="17" width="19.42578125" bestFit="1" customWidth="1"/>
  </cols>
  <sheetData>
    <row r="1" spans="1:17" ht="15.75" thickBot="1" x14ac:dyDescent="0.3">
      <c r="F1" s="71" t="s">
        <v>49</v>
      </c>
      <c r="G1" s="71"/>
      <c r="H1" s="72" t="s">
        <v>48</v>
      </c>
      <c r="I1" s="72"/>
    </row>
    <row r="2" spans="1:17" s="16" customFormat="1" x14ac:dyDescent="0.25">
      <c r="A2" s="38" t="s">
        <v>7</v>
      </c>
      <c r="B2" s="36" t="s">
        <v>57</v>
      </c>
      <c r="C2" s="37" t="s">
        <v>56</v>
      </c>
      <c r="D2" s="36" t="s">
        <v>55</v>
      </c>
      <c r="E2" s="36" t="s">
        <v>54</v>
      </c>
      <c r="F2" s="35" t="s">
        <v>52</v>
      </c>
      <c r="G2" s="34" t="s">
        <v>53</v>
      </c>
      <c r="H2" s="34" t="s">
        <v>52</v>
      </c>
      <c r="I2" s="34" t="s">
        <v>53</v>
      </c>
      <c r="K2" s="33"/>
      <c r="L2" s="50" t="s">
        <v>52</v>
      </c>
      <c r="M2" s="52"/>
      <c r="N2" s="53" t="s">
        <v>84</v>
      </c>
      <c r="O2" s="53" t="s">
        <v>85</v>
      </c>
      <c r="P2" s="53" t="s">
        <v>86</v>
      </c>
      <c r="Q2" s="54" t="s">
        <v>87</v>
      </c>
    </row>
    <row r="3" spans="1:17" x14ac:dyDescent="0.25">
      <c r="A3" s="20">
        <v>42173</v>
      </c>
      <c r="B3" s="22">
        <v>0.57291666666666663</v>
      </c>
      <c r="C3" s="21">
        <f t="shared" ref="C3:C16" si="0">B3+A3</f>
        <v>42173.572916666664</v>
      </c>
      <c r="D3" t="s">
        <v>41</v>
      </c>
      <c r="E3" t="s">
        <v>51</v>
      </c>
      <c r="F3" s="18" t="str">
        <f>IF(D3="Stop", C3-C2,"")</f>
        <v/>
      </c>
      <c r="G3" s="18" t="str">
        <f t="shared" ref="G3:G34" si="1">IFERROR(F3*24,"")</f>
        <v/>
      </c>
      <c r="K3" s="31" t="s">
        <v>50</v>
      </c>
      <c r="L3" s="51">
        <f>C110-C3</f>
        <v>85.79861111111677</v>
      </c>
      <c r="M3" s="55" t="s">
        <v>53</v>
      </c>
      <c r="N3" s="57">
        <f>SUM(I5,I7,I9,I11,I17,I19,I25,I29,I51,I25,I31,I43,I49,I51,I53, I55,I57, I93, I101)</f>
        <v>166.71666666684905</v>
      </c>
      <c r="O3" s="57">
        <f>SUM(I23,I69)</f>
        <v>4.9999999998835847</v>
      </c>
      <c r="P3" s="57">
        <f>SUM(I27,I45,I47,I59,I61,I63,I65,I71,I67,I73,I75,I77,I79,I81,I83,I87,I89,I91,I95,I97,I99,I103,I105,I107,I109)</f>
        <v>216.36666666611563</v>
      </c>
      <c r="Q3" s="59">
        <f>SUM(I13,I15)</f>
        <v>2.0000000000582077</v>
      </c>
    </row>
    <row r="4" spans="1:17" ht="15.75" thickBot="1" x14ac:dyDescent="0.3">
      <c r="A4" s="20">
        <v>42173</v>
      </c>
      <c r="B4" s="22">
        <v>0.64583333333333337</v>
      </c>
      <c r="C4" s="21">
        <f t="shared" si="0"/>
        <v>42173.645833333336</v>
      </c>
      <c r="D4" t="s">
        <v>39</v>
      </c>
      <c r="E4" t="s">
        <v>46</v>
      </c>
      <c r="F4" s="18">
        <v>2</v>
      </c>
      <c r="G4" s="18">
        <f t="shared" si="1"/>
        <v>48</v>
      </c>
      <c r="K4" s="31" t="s">
        <v>49</v>
      </c>
      <c r="L4" s="51">
        <f>SUM(F3:F110)</f>
        <v>69.204861111131322</v>
      </c>
      <c r="M4" s="56" t="s">
        <v>52</v>
      </c>
      <c r="N4" s="58">
        <f>N3/24</f>
        <v>6.9465277777853771</v>
      </c>
      <c r="O4" s="58">
        <f>O3/24</f>
        <v>0.20833333332848269</v>
      </c>
      <c r="P4" s="58">
        <f>P3/24</f>
        <v>9.0152777777548181</v>
      </c>
      <c r="Q4" s="58">
        <f>Q3/24</f>
        <v>8.3333333335758653E-2</v>
      </c>
    </row>
    <row r="5" spans="1:17" x14ac:dyDescent="0.25">
      <c r="A5" s="20">
        <v>42174</v>
      </c>
      <c r="B5" s="22">
        <v>0.39583333333333331</v>
      </c>
      <c r="C5" s="21">
        <f t="shared" si="0"/>
        <v>42174.395833333336</v>
      </c>
      <c r="D5" t="s">
        <v>41</v>
      </c>
      <c r="F5" s="18" t="str">
        <f t="shared" ref="F5:F36" si="2">IF(D5="Stop", C5-C4,"")</f>
        <v/>
      </c>
      <c r="G5" s="18" t="str">
        <f t="shared" si="1"/>
        <v/>
      </c>
      <c r="H5" s="18">
        <f t="shared" ref="H5:H36" si="3">IF(D5="Start", C5-C4,"")</f>
        <v>0.75</v>
      </c>
      <c r="I5" s="18">
        <f t="shared" ref="I5:I37" si="4">IFERROR(H5*24,"")</f>
        <v>18</v>
      </c>
      <c r="K5" s="31" t="s">
        <v>48</v>
      </c>
      <c r="L5" s="32">
        <f>L3-L4</f>
        <v>16.593749999985448</v>
      </c>
    </row>
    <row r="6" spans="1:17" x14ac:dyDescent="0.25">
      <c r="A6" s="20">
        <v>42174</v>
      </c>
      <c r="B6" s="22">
        <v>0.65625</v>
      </c>
      <c r="C6" s="21">
        <f t="shared" si="0"/>
        <v>42174.65625</v>
      </c>
      <c r="D6" t="s">
        <v>39</v>
      </c>
      <c r="E6" t="s">
        <v>46</v>
      </c>
      <c r="F6" s="18">
        <f t="shared" si="2"/>
        <v>0.26041666666424135</v>
      </c>
      <c r="G6" s="18">
        <f t="shared" si="1"/>
        <v>6.2499999999417923</v>
      </c>
      <c r="H6" s="18" t="str">
        <f t="shared" si="3"/>
        <v/>
      </c>
      <c r="I6" s="18" t="str">
        <f t="shared" si="4"/>
        <v/>
      </c>
      <c r="K6" s="31" t="s">
        <v>47</v>
      </c>
      <c r="L6" s="30">
        <f>L4/L3</f>
        <v>0.8065965196278635</v>
      </c>
    </row>
    <row r="7" spans="1:17" x14ac:dyDescent="0.25">
      <c r="A7" s="20">
        <v>42175</v>
      </c>
      <c r="B7" s="22">
        <v>0.41666666666666669</v>
      </c>
      <c r="C7" s="21">
        <f t="shared" si="0"/>
        <v>42175.416666666664</v>
      </c>
      <c r="D7" t="s">
        <v>41</v>
      </c>
      <c r="F7" s="18" t="str">
        <f t="shared" si="2"/>
        <v/>
      </c>
      <c r="G7" s="18" t="str">
        <f t="shared" si="1"/>
        <v/>
      </c>
      <c r="H7" s="18">
        <f t="shared" si="3"/>
        <v>0.76041666666424135</v>
      </c>
      <c r="I7" s="18">
        <f t="shared" si="4"/>
        <v>18.249999999941792</v>
      </c>
      <c r="K7" s="29"/>
      <c r="L7" s="28"/>
    </row>
    <row r="8" spans="1:17" x14ac:dyDescent="0.25">
      <c r="A8" s="20">
        <v>42175</v>
      </c>
      <c r="B8" s="22">
        <v>0.66666666666666663</v>
      </c>
      <c r="C8" s="21">
        <f t="shared" si="0"/>
        <v>42175.666666666664</v>
      </c>
      <c r="D8" t="s">
        <v>39</v>
      </c>
      <c r="E8" t="s">
        <v>46</v>
      </c>
      <c r="F8" s="18">
        <f t="shared" si="2"/>
        <v>0.25</v>
      </c>
      <c r="G8" s="18">
        <f t="shared" si="1"/>
        <v>6</v>
      </c>
      <c r="H8" s="18" t="str">
        <f t="shared" si="3"/>
        <v/>
      </c>
      <c r="I8" s="18" t="str">
        <f t="shared" si="4"/>
        <v/>
      </c>
    </row>
    <row r="9" spans="1:17" x14ac:dyDescent="0.25">
      <c r="A9" s="20">
        <v>42176</v>
      </c>
      <c r="B9" s="22">
        <v>0.39583333333333331</v>
      </c>
      <c r="C9" s="21">
        <f t="shared" si="0"/>
        <v>42176.395833333336</v>
      </c>
      <c r="D9" t="s">
        <v>41</v>
      </c>
      <c r="F9" s="18" t="str">
        <f t="shared" si="2"/>
        <v/>
      </c>
      <c r="G9" s="18" t="str">
        <f t="shared" si="1"/>
        <v/>
      </c>
      <c r="H9" s="18">
        <f t="shared" si="3"/>
        <v>0.72916666667151731</v>
      </c>
      <c r="I9" s="18">
        <f t="shared" si="4"/>
        <v>17.500000000116415</v>
      </c>
    </row>
    <row r="10" spans="1:17" x14ac:dyDescent="0.25">
      <c r="A10" s="20">
        <v>42176</v>
      </c>
      <c r="B10" s="22">
        <v>0.63541666666666663</v>
      </c>
      <c r="C10" s="21">
        <f t="shared" si="0"/>
        <v>42176.635416666664</v>
      </c>
      <c r="D10" t="s">
        <v>39</v>
      </c>
      <c r="E10" t="s">
        <v>46</v>
      </c>
      <c r="F10" s="18">
        <f t="shared" si="2"/>
        <v>0.23958333332848269</v>
      </c>
      <c r="G10" s="18">
        <f t="shared" si="1"/>
        <v>5.7499999998835847</v>
      </c>
      <c r="H10" s="18" t="str">
        <f t="shared" si="3"/>
        <v/>
      </c>
      <c r="I10" s="18" t="str">
        <f t="shared" si="4"/>
        <v/>
      </c>
    </row>
    <row r="11" spans="1:17" x14ac:dyDescent="0.25">
      <c r="A11" s="20">
        <v>42177</v>
      </c>
      <c r="B11" s="22">
        <v>0.33333333333333331</v>
      </c>
      <c r="C11" s="21">
        <f t="shared" si="0"/>
        <v>42177.333333333336</v>
      </c>
      <c r="D11" t="s">
        <v>41</v>
      </c>
      <c r="F11" s="18" t="str">
        <f t="shared" si="2"/>
        <v/>
      </c>
      <c r="G11" s="18" t="str">
        <f t="shared" si="1"/>
        <v/>
      </c>
      <c r="H11" s="18">
        <f t="shared" si="3"/>
        <v>0.69791666667151731</v>
      </c>
      <c r="I11" s="18">
        <f t="shared" si="4"/>
        <v>16.750000000116415</v>
      </c>
    </row>
    <row r="12" spans="1:17" x14ac:dyDescent="0.25">
      <c r="A12" s="20">
        <v>42177</v>
      </c>
      <c r="B12" s="22">
        <v>0.625</v>
      </c>
      <c r="C12" s="21">
        <f t="shared" si="0"/>
        <v>42177.625</v>
      </c>
      <c r="D12" t="s">
        <v>39</v>
      </c>
      <c r="E12" t="s">
        <v>45</v>
      </c>
      <c r="F12" s="18">
        <f t="shared" si="2"/>
        <v>0.29166666666424135</v>
      </c>
      <c r="G12" s="18">
        <f t="shared" si="1"/>
        <v>6.9999999999417923</v>
      </c>
      <c r="H12" s="18" t="str">
        <f t="shared" si="3"/>
        <v/>
      </c>
      <c r="I12" s="18" t="str">
        <f t="shared" si="4"/>
        <v/>
      </c>
    </row>
    <row r="13" spans="1:17" x14ac:dyDescent="0.25">
      <c r="A13" s="20">
        <v>42177</v>
      </c>
      <c r="B13" s="22">
        <v>0.65625</v>
      </c>
      <c r="C13" s="21">
        <f t="shared" si="0"/>
        <v>42177.65625</v>
      </c>
      <c r="D13" t="s">
        <v>41</v>
      </c>
      <c r="E13" t="s">
        <v>44</v>
      </c>
      <c r="F13" s="18" t="str">
        <f t="shared" si="2"/>
        <v/>
      </c>
      <c r="G13" s="18" t="str">
        <f t="shared" si="1"/>
        <v/>
      </c>
      <c r="H13" s="18">
        <f t="shared" si="3"/>
        <v>3.125E-2</v>
      </c>
      <c r="I13" s="18">
        <f t="shared" si="4"/>
        <v>0.75</v>
      </c>
    </row>
    <row r="14" spans="1:17" x14ac:dyDescent="0.25">
      <c r="A14" s="20">
        <v>42178</v>
      </c>
      <c r="B14" s="22">
        <v>0.5625</v>
      </c>
      <c r="C14" s="21">
        <f t="shared" si="0"/>
        <v>42178.5625</v>
      </c>
      <c r="D14" t="s">
        <v>39</v>
      </c>
      <c r="E14" t="s">
        <v>43</v>
      </c>
      <c r="F14" s="18">
        <f t="shared" si="2"/>
        <v>0.90625</v>
      </c>
      <c r="G14" s="18">
        <f t="shared" si="1"/>
        <v>21.75</v>
      </c>
      <c r="H14" s="18" t="str">
        <f t="shared" si="3"/>
        <v/>
      </c>
      <c r="I14" s="18" t="str">
        <f t="shared" si="4"/>
        <v/>
      </c>
    </row>
    <row r="15" spans="1:17" x14ac:dyDescent="0.25">
      <c r="A15" s="20">
        <v>42178</v>
      </c>
      <c r="B15" s="22">
        <v>0.61458333333333337</v>
      </c>
      <c r="C15" s="21">
        <f t="shared" si="0"/>
        <v>42178.614583333336</v>
      </c>
      <c r="D15" t="s">
        <v>41</v>
      </c>
      <c r="F15" s="18" t="str">
        <f t="shared" si="2"/>
        <v/>
      </c>
      <c r="G15" s="18" t="str">
        <f t="shared" si="1"/>
        <v/>
      </c>
      <c r="H15" s="18">
        <f t="shared" si="3"/>
        <v>5.2083333335758653E-2</v>
      </c>
      <c r="I15" s="18">
        <f t="shared" si="4"/>
        <v>1.2500000000582077</v>
      </c>
      <c r="K15" s="27"/>
    </row>
    <row r="16" spans="1:17" x14ac:dyDescent="0.25">
      <c r="A16" s="20">
        <v>42182</v>
      </c>
      <c r="B16" s="22">
        <v>0.3298611111111111</v>
      </c>
      <c r="C16" s="21">
        <f t="shared" si="0"/>
        <v>42182.329861111109</v>
      </c>
      <c r="D16" t="s">
        <v>39</v>
      </c>
      <c r="E16" t="s">
        <v>63</v>
      </c>
      <c r="F16" s="18">
        <f t="shared" si="2"/>
        <v>3.7152777777737356</v>
      </c>
      <c r="G16" s="25">
        <f t="shared" si="1"/>
        <v>89.166666666569654</v>
      </c>
      <c r="H16" s="18" t="str">
        <f t="shared" si="3"/>
        <v/>
      </c>
      <c r="I16" s="18" t="str">
        <f t="shared" si="4"/>
        <v/>
      </c>
    </row>
    <row r="17" spans="1:9" x14ac:dyDescent="0.25">
      <c r="A17" s="20">
        <v>42182</v>
      </c>
      <c r="B17" s="22">
        <v>0.35416666666666669</v>
      </c>
      <c r="C17" s="21">
        <f t="shared" ref="C17:C30" si="5">A17+B17</f>
        <v>42182.354166666664</v>
      </c>
      <c r="D17" t="s">
        <v>41</v>
      </c>
      <c r="F17" s="18" t="str">
        <f t="shared" si="2"/>
        <v/>
      </c>
      <c r="G17" s="18" t="str">
        <f t="shared" si="1"/>
        <v/>
      </c>
      <c r="H17" s="18">
        <f t="shared" si="3"/>
        <v>2.4305555554747116E-2</v>
      </c>
      <c r="I17" s="18">
        <f t="shared" si="4"/>
        <v>0.58333333331393078</v>
      </c>
    </row>
    <row r="18" spans="1:9" x14ac:dyDescent="0.25">
      <c r="A18" s="20">
        <v>42182</v>
      </c>
      <c r="B18" s="22">
        <v>0.63541666666666663</v>
      </c>
      <c r="C18" s="21">
        <f t="shared" si="5"/>
        <v>42182.635416666664</v>
      </c>
      <c r="D18" t="s">
        <v>39</v>
      </c>
      <c r="E18" s="26" t="s">
        <v>64</v>
      </c>
      <c r="F18" s="18">
        <f t="shared" si="2"/>
        <v>0.28125</v>
      </c>
      <c r="G18" s="18">
        <f t="shared" si="1"/>
        <v>6.75</v>
      </c>
      <c r="H18" s="18" t="str">
        <f t="shared" si="3"/>
        <v/>
      </c>
      <c r="I18" s="18" t="str">
        <f t="shared" si="4"/>
        <v/>
      </c>
    </row>
    <row r="19" spans="1:9" x14ac:dyDescent="0.25">
      <c r="A19" s="20">
        <v>42183</v>
      </c>
      <c r="B19" s="22">
        <v>0.33333333333333331</v>
      </c>
      <c r="C19" s="21">
        <f t="shared" si="5"/>
        <v>42183.333333333336</v>
      </c>
      <c r="D19" t="s">
        <v>41</v>
      </c>
      <c r="F19" s="18" t="str">
        <f t="shared" si="2"/>
        <v/>
      </c>
      <c r="G19" s="18" t="str">
        <f t="shared" si="1"/>
        <v/>
      </c>
      <c r="H19" s="24">
        <f t="shared" si="3"/>
        <v>0.69791666667151731</v>
      </c>
      <c r="I19" s="18">
        <f t="shared" si="4"/>
        <v>16.750000000116415</v>
      </c>
    </row>
    <row r="20" spans="1:9" x14ac:dyDescent="0.25">
      <c r="A20" s="20">
        <v>42185</v>
      </c>
      <c r="B20" s="22">
        <v>0.21875</v>
      </c>
      <c r="C20" s="21">
        <f t="shared" si="5"/>
        <v>42185.21875</v>
      </c>
      <c r="D20" t="s">
        <v>39</v>
      </c>
      <c r="E20" s="26" t="s">
        <v>65</v>
      </c>
      <c r="F20" s="18">
        <f t="shared" si="2"/>
        <v>1.8854166666642413</v>
      </c>
      <c r="G20" s="25">
        <f t="shared" si="1"/>
        <v>45.249999999941792</v>
      </c>
      <c r="H20" s="18" t="str">
        <f t="shared" si="3"/>
        <v/>
      </c>
      <c r="I20" s="18" t="str">
        <f t="shared" si="4"/>
        <v/>
      </c>
    </row>
    <row r="21" spans="1:9" x14ac:dyDescent="0.25">
      <c r="A21" s="20">
        <v>42185</v>
      </c>
      <c r="B21" s="22">
        <v>0.375</v>
      </c>
      <c r="C21" s="21">
        <f t="shared" si="5"/>
        <v>42185.375</v>
      </c>
      <c r="D21" t="s">
        <v>41</v>
      </c>
      <c r="F21" s="18" t="str">
        <f t="shared" si="2"/>
        <v/>
      </c>
      <c r="G21" s="18" t="str">
        <f t="shared" si="1"/>
        <v/>
      </c>
      <c r="H21" s="24">
        <f t="shared" si="3"/>
        <v>0.15625</v>
      </c>
      <c r="I21" s="18">
        <f t="shared" si="4"/>
        <v>3.75</v>
      </c>
    </row>
    <row r="22" spans="1:9" x14ac:dyDescent="0.25">
      <c r="A22" s="20">
        <v>42186</v>
      </c>
      <c r="B22" s="22">
        <v>0.5</v>
      </c>
      <c r="C22" s="21">
        <f t="shared" si="5"/>
        <v>42186.5</v>
      </c>
      <c r="D22" t="s">
        <v>39</v>
      </c>
      <c r="E22" t="s">
        <v>66</v>
      </c>
      <c r="F22" s="18">
        <f t="shared" si="2"/>
        <v>1.125</v>
      </c>
      <c r="G22" s="18">
        <f t="shared" si="1"/>
        <v>27</v>
      </c>
      <c r="H22" s="18" t="str">
        <f t="shared" si="3"/>
        <v/>
      </c>
      <c r="I22" s="18" t="str">
        <f t="shared" si="4"/>
        <v/>
      </c>
    </row>
    <row r="23" spans="1:9" x14ac:dyDescent="0.25">
      <c r="A23" s="20">
        <v>42186</v>
      </c>
      <c r="B23" s="22">
        <v>0.54166666666666663</v>
      </c>
      <c r="C23" s="21">
        <f t="shared" si="5"/>
        <v>42186.541666666664</v>
      </c>
      <c r="D23" t="s">
        <v>41</v>
      </c>
      <c r="F23" s="18" t="str">
        <f t="shared" si="2"/>
        <v/>
      </c>
      <c r="G23" s="18" t="str">
        <f t="shared" si="1"/>
        <v/>
      </c>
      <c r="H23" s="24">
        <f t="shared" si="3"/>
        <v>4.1666666664241347E-2</v>
      </c>
      <c r="I23" s="18">
        <f t="shared" si="4"/>
        <v>0.99999999994179234</v>
      </c>
    </row>
    <row r="24" spans="1:9" x14ac:dyDescent="0.25">
      <c r="A24" s="20">
        <v>42187</v>
      </c>
      <c r="B24" s="22">
        <v>2.8472222222222222E-2</v>
      </c>
      <c r="C24" s="21">
        <f t="shared" si="5"/>
        <v>42187.02847222222</v>
      </c>
      <c r="D24" t="s">
        <v>39</v>
      </c>
      <c r="E24" t="s">
        <v>63</v>
      </c>
      <c r="F24" s="18">
        <f t="shared" si="2"/>
        <v>0.48680555555620231</v>
      </c>
      <c r="G24" s="18">
        <f t="shared" si="1"/>
        <v>11.683333333348855</v>
      </c>
      <c r="H24" s="18" t="str">
        <f t="shared" si="3"/>
        <v/>
      </c>
      <c r="I24" s="18" t="str">
        <f t="shared" si="4"/>
        <v/>
      </c>
    </row>
    <row r="25" spans="1:9" x14ac:dyDescent="0.25">
      <c r="A25" s="20">
        <v>42187</v>
      </c>
      <c r="B25" s="22">
        <v>0.35416666666666669</v>
      </c>
      <c r="C25" s="21">
        <f t="shared" si="5"/>
        <v>42187.354166666664</v>
      </c>
      <c r="D25" t="s">
        <v>41</v>
      </c>
      <c r="E25" t="s">
        <v>40</v>
      </c>
      <c r="F25" s="18" t="str">
        <f t="shared" si="2"/>
        <v/>
      </c>
      <c r="G25" s="18" t="str">
        <f t="shared" si="1"/>
        <v/>
      </c>
      <c r="H25" s="18">
        <f t="shared" si="3"/>
        <v>0.32569444444379769</v>
      </c>
      <c r="I25" s="18">
        <f t="shared" si="4"/>
        <v>7.8166666666511446</v>
      </c>
    </row>
    <row r="26" spans="1:9" x14ac:dyDescent="0.25">
      <c r="A26" s="20">
        <v>42188</v>
      </c>
      <c r="B26" s="22">
        <v>0.89583333333333337</v>
      </c>
      <c r="C26" s="21">
        <f t="shared" si="5"/>
        <v>42188.895833333336</v>
      </c>
      <c r="D26" t="s">
        <v>39</v>
      </c>
      <c r="E26" t="s">
        <v>67</v>
      </c>
      <c r="F26" s="18">
        <f t="shared" si="2"/>
        <v>1.5416666666715173</v>
      </c>
      <c r="G26" s="18">
        <f t="shared" si="1"/>
        <v>37.000000000116415</v>
      </c>
      <c r="H26" s="18" t="str">
        <f t="shared" si="3"/>
        <v/>
      </c>
      <c r="I26" s="18" t="str">
        <f t="shared" si="4"/>
        <v/>
      </c>
    </row>
    <row r="27" spans="1:9" x14ac:dyDescent="0.25">
      <c r="A27" s="20">
        <v>42189</v>
      </c>
      <c r="B27" s="22">
        <v>0.35416666666666669</v>
      </c>
      <c r="C27" s="21">
        <f t="shared" si="5"/>
        <v>42189.354166666664</v>
      </c>
      <c r="D27" t="s">
        <v>41</v>
      </c>
      <c r="F27" s="18" t="str">
        <f t="shared" si="2"/>
        <v/>
      </c>
      <c r="G27" s="18" t="str">
        <f t="shared" si="1"/>
        <v/>
      </c>
      <c r="H27" s="18">
        <f t="shared" si="3"/>
        <v>0.45833333332848269</v>
      </c>
      <c r="I27" s="18">
        <f t="shared" si="4"/>
        <v>10.999999999883585</v>
      </c>
    </row>
    <row r="28" spans="1:9" x14ac:dyDescent="0.25">
      <c r="A28" s="20">
        <v>42189</v>
      </c>
      <c r="B28" s="22">
        <v>0.99930555555555556</v>
      </c>
      <c r="C28" s="21">
        <f t="shared" si="5"/>
        <v>42189.999305555553</v>
      </c>
      <c r="D28" t="s">
        <v>39</v>
      </c>
      <c r="E28" t="s">
        <v>63</v>
      </c>
      <c r="F28" s="18">
        <f t="shared" si="2"/>
        <v>0.64513888888905058</v>
      </c>
      <c r="G28" s="18">
        <f t="shared" si="1"/>
        <v>15.483333333337214</v>
      </c>
      <c r="H28" s="18" t="str">
        <f t="shared" si="3"/>
        <v/>
      </c>
      <c r="I28" s="18" t="str">
        <f t="shared" si="4"/>
        <v/>
      </c>
    </row>
    <row r="29" spans="1:9" x14ac:dyDescent="0.25">
      <c r="A29" s="20">
        <v>42190</v>
      </c>
      <c r="B29" s="22">
        <v>0.375</v>
      </c>
      <c r="C29" s="21">
        <f t="shared" si="5"/>
        <v>42190.375</v>
      </c>
      <c r="D29" t="s">
        <v>41</v>
      </c>
      <c r="F29" s="18" t="str">
        <f t="shared" si="2"/>
        <v/>
      </c>
      <c r="G29" s="18" t="str">
        <f t="shared" si="1"/>
        <v/>
      </c>
      <c r="H29" s="18">
        <f t="shared" si="3"/>
        <v>0.37569444444670808</v>
      </c>
      <c r="I29" s="18">
        <f t="shared" si="4"/>
        <v>9.0166666667209938</v>
      </c>
    </row>
    <row r="30" spans="1:9" x14ac:dyDescent="0.25">
      <c r="A30" s="20">
        <v>42190</v>
      </c>
      <c r="B30" s="22">
        <v>0.69444444444444453</v>
      </c>
      <c r="C30" s="21">
        <f t="shared" si="5"/>
        <v>42190.694444444445</v>
      </c>
      <c r="D30" t="s">
        <v>39</v>
      </c>
      <c r="E30" t="s">
        <v>42</v>
      </c>
      <c r="F30" s="18">
        <f t="shared" si="2"/>
        <v>0.31944444444525288</v>
      </c>
      <c r="G30" s="18">
        <f t="shared" si="1"/>
        <v>7.6666666666860692</v>
      </c>
      <c r="H30" s="18" t="str">
        <f t="shared" si="3"/>
        <v/>
      </c>
      <c r="I30" s="18" t="str">
        <f t="shared" si="4"/>
        <v/>
      </c>
    </row>
    <row r="31" spans="1:9" x14ac:dyDescent="0.25">
      <c r="A31" s="20">
        <v>42191</v>
      </c>
      <c r="B31" s="22">
        <v>0.31944444444444448</v>
      </c>
      <c r="C31" s="21">
        <f t="shared" ref="C31:C62" si="6">A31+B31</f>
        <v>42191.319444444445</v>
      </c>
      <c r="D31" t="s">
        <v>41</v>
      </c>
      <c r="F31" s="18" t="str">
        <f t="shared" si="2"/>
        <v/>
      </c>
      <c r="G31" s="18" t="str">
        <f t="shared" si="1"/>
        <v/>
      </c>
      <c r="H31" s="18">
        <f t="shared" si="3"/>
        <v>0.625</v>
      </c>
      <c r="I31" s="18">
        <f t="shared" si="4"/>
        <v>15</v>
      </c>
    </row>
    <row r="32" spans="1:9" x14ac:dyDescent="0.25">
      <c r="A32" s="20">
        <v>42192</v>
      </c>
      <c r="B32" s="22">
        <v>6.458333333333334E-2</v>
      </c>
      <c r="C32" s="21">
        <f t="shared" si="6"/>
        <v>42192.064583333333</v>
      </c>
      <c r="D32" t="s">
        <v>39</v>
      </c>
      <c r="E32" t="s">
        <v>68</v>
      </c>
      <c r="F32" s="18">
        <f t="shared" si="2"/>
        <v>0.74513888888759539</v>
      </c>
      <c r="G32" s="18">
        <f t="shared" si="1"/>
        <v>17.883333333302289</v>
      </c>
      <c r="H32" s="18" t="str">
        <f t="shared" si="3"/>
        <v/>
      </c>
      <c r="I32" s="18" t="str">
        <f t="shared" si="4"/>
        <v/>
      </c>
    </row>
    <row r="33" spans="1:9" x14ac:dyDescent="0.25">
      <c r="A33" s="20">
        <v>42192</v>
      </c>
      <c r="B33" s="22">
        <v>0.375</v>
      </c>
      <c r="C33" s="21">
        <f t="shared" si="6"/>
        <v>42192.375</v>
      </c>
      <c r="D33" t="s">
        <v>41</v>
      </c>
      <c r="F33" s="18" t="str">
        <f t="shared" si="2"/>
        <v/>
      </c>
      <c r="G33" s="18" t="str">
        <f t="shared" si="1"/>
        <v/>
      </c>
      <c r="H33" s="24">
        <f t="shared" si="3"/>
        <v>0.31041666666715173</v>
      </c>
      <c r="I33" s="18">
        <f t="shared" si="4"/>
        <v>7.4500000000116415</v>
      </c>
    </row>
    <row r="34" spans="1:9" x14ac:dyDescent="0.25">
      <c r="A34" s="20">
        <v>42194</v>
      </c>
      <c r="B34" s="22">
        <v>0</v>
      </c>
      <c r="C34" s="21">
        <f t="shared" si="6"/>
        <v>42194</v>
      </c>
      <c r="D34" t="s">
        <v>39</v>
      </c>
      <c r="E34" t="s">
        <v>69</v>
      </c>
      <c r="F34" s="18">
        <f t="shared" si="2"/>
        <v>1.625</v>
      </c>
      <c r="G34" s="18">
        <f t="shared" si="1"/>
        <v>39</v>
      </c>
      <c r="H34" s="18" t="str">
        <f t="shared" si="3"/>
        <v/>
      </c>
      <c r="I34" s="18" t="str">
        <f t="shared" si="4"/>
        <v/>
      </c>
    </row>
    <row r="35" spans="1:9" x14ac:dyDescent="0.25">
      <c r="A35" s="20">
        <v>42194</v>
      </c>
      <c r="B35" s="22">
        <v>0.35416666666666669</v>
      </c>
      <c r="C35" s="21">
        <f t="shared" si="6"/>
        <v>42194.354166666664</v>
      </c>
      <c r="D35" t="s">
        <v>41</v>
      </c>
      <c r="F35" s="18" t="str">
        <f t="shared" si="2"/>
        <v/>
      </c>
      <c r="G35" s="18" t="str">
        <f t="shared" ref="G35:G66" si="7">IFERROR(F35*24,"")</f>
        <v/>
      </c>
      <c r="H35" s="18">
        <f t="shared" si="3"/>
        <v>0.35416666666424135</v>
      </c>
      <c r="I35" s="18">
        <f t="shared" si="4"/>
        <v>8.4999999999417923</v>
      </c>
    </row>
    <row r="36" spans="1:9" x14ac:dyDescent="0.25">
      <c r="A36" s="20">
        <v>42197</v>
      </c>
      <c r="B36" s="22">
        <v>0.73958333333333337</v>
      </c>
      <c r="C36" s="21">
        <f t="shared" si="6"/>
        <v>42197.739583333336</v>
      </c>
      <c r="D36" t="s">
        <v>39</v>
      </c>
      <c r="E36" t="s">
        <v>70</v>
      </c>
      <c r="F36" s="18">
        <f t="shared" si="2"/>
        <v>3.3854166666715173</v>
      </c>
      <c r="G36" s="18">
        <f t="shared" si="7"/>
        <v>81.250000000116415</v>
      </c>
      <c r="H36" s="18" t="str">
        <f t="shared" si="3"/>
        <v/>
      </c>
      <c r="I36" s="18" t="str">
        <f t="shared" si="4"/>
        <v/>
      </c>
    </row>
    <row r="37" spans="1:9" x14ac:dyDescent="0.25">
      <c r="A37" s="20">
        <v>42198</v>
      </c>
      <c r="B37" s="22">
        <v>0.33333333333333331</v>
      </c>
      <c r="C37" s="21">
        <f t="shared" si="6"/>
        <v>42198.333333333336</v>
      </c>
      <c r="D37" t="s">
        <v>41</v>
      </c>
      <c r="F37" s="18" t="str">
        <f t="shared" ref="F37:F68" si="8">IF(D37="Stop", C37-C36,"")</f>
        <v/>
      </c>
      <c r="G37" s="18" t="str">
        <f t="shared" si="7"/>
        <v/>
      </c>
      <c r="H37" s="18">
        <f t="shared" ref="H37:H68" si="9">IF(D37="Start", C37-C36,"")</f>
        <v>0.59375</v>
      </c>
      <c r="I37" s="18">
        <f t="shared" si="4"/>
        <v>14.25</v>
      </c>
    </row>
    <row r="38" spans="1:9" x14ac:dyDescent="0.25">
      <c r="A38" s="20">
        <v>42201</v>
      </c>
      <c r="B38" s="23">
        <v>0</v>
      </c>
      <c r="C38" s="21">
        <f t="shared" si="6"/>
        <v>42201</v>
      </c>
      <c r="D38" t="s">
        <v>39</v>
      </c>
      <c r="E38" t="s">
        <v>71</v>
      </c>
      <c r="F38" s="18">
        <f t="shared" si="8"/>
        <v>2.6666666666642413</v>
      </c>
      <c r="G38" s="18">
        <f t="shared" si="7"/>
        <v>63.999999999941792</v>
      </c>
      <c r="H38" s="18" t="str">
        <f t="shared" si="9"/>
        <v/>
      </c>
      <c r="I38" s="18" t="str">
        <f t="shared" ref="I38:I69" si="10">IFERROR(H38*24,"")</f>
        <v/>
      </c>
    </row>
    <row r="39" spans="1:9" x14ac:dyDescent="0.25">
      <c r="A39" s="20">
        <v>42201</v>
      </c>
      <c r="B39" s="22">
        <v>0.35416666666666669</v>
      </c>
      <c r="C39" s="21">
        <f t="shared" si="6"/>
        <v>42201.354166666664</v>
      </c>
      <c r="D39" t="s">
        <v>41</v>
      </c>
      <c r="F39" s="18" t="str">
        <f t="shared" si="8"/>
        <v/>
      </c>
      <c r="G39" s="18" t="str">
        <f t="shared" si="7"/>
        <v/>
      </c>
      <c r="H39" s="18">
        <f t="shared" si="9"/>
        <v>0.35416666666424135</v>
      </c>
      <c r="I39" s="18">
        <f t="shared" si="10"/>
        <v>8.4999999999417923</v>
      </c>
    </row>
    <row r="40" spans="1:9" x14ac:dyDescent="0.25">
      <c r="A40" s="20">
        <v>42202</v>
      </c>
      <c r="B40" s="23">
        <v>0</v>
      </c>
      <c r="C40" s="21">
        <f t="shared" si="6"/>
        <v>42202</v>
      </c>
      <c r="D40" t="s">
        <v>39</v>
      </c>
      <c r="E40" t="s">
        <v>71</v>
      </c>
      <c r="F40" s="18">
        <f t="shared" si="8"/>
        <v>0.64583333333575865</v>
      </c>
      <c r="G40" s="18">
        <f t="shared" si="7"/>
        <v>15.500000000058208</v>
      </c>
      <c r="H40" s="18" t="str">
        <f t="shared" si="9"/>
        <v/>
      </c>
      <c r="I40" s="18" t="str">
        <f t="shared" si="10"/>
        <v/>
      </c>
    </row>
    <row r="41" spans="1:9" x14ac:dyDescent="0.25">
      <c r="A41" s="20">
        <v>42202</v>
      </c>
      <c r="B41" s="22">
        <v>0.33333333333333331</v>
      </c>
      <c r="C41" s="21">
        <f t="shared" si="6"/>
        <v>42202.333333333336</v>
      </c>
      <c r="D41" t="s">
        <v>41</v>
      </c>
      <c r="F41" s="18" t="str">
        <f t="shared" si="8"/>
        <v/>
      </c>
      <c r="G41" s="18" t="str">
        <f t="shared" si="7"/>
        <v/>
      </c>
      <c r="H41" s="18">
        <f t="shared" si="9"/>
        <v>0.33333333333575865</v>
      </c>
      <c r="I41" s="18">
        <f t="shared" si="10"/>
        <v>8.0000000000582077</v>
      </c>
    </row>
    <row r="42" spans="1:9" x14ac:dyDescent="0.25">
      <c r="A42" s="20">
        <v>42203</v>
      </c>
      <c r="B42" s="22">
        <v>0.25</v>
      </c>
      <c r="C42" s="21">
        <f t="shared" si="6"/>
        <v>42203.25</v>
      </c>
      <c r="D42" t="s">
        <v>39</v>
      </c>
      <c r="E42" t="s">
        <v>72</v>
      </c>
      <c r="F42" s="18">
        <f t="shared" si="8"/>
        <v>0.91666666666424135</v>
      </c>
      <c r="G42" s="18">
        <f t="shared" si="7"/>
        <v>21.999999999941792</v>
      </c>
      <c r="H42" s="18" t="str">
        <f t="shared" si="9"/>
        <v/>
      </c>
      <c r="I42" s="18" t="str">
        <f t="shared" si="10"/>
        <v/>
      </c>
    </row>
    <row r="43" spans="1:9" x14ac:dyDescent="0.25">
      <c r="A43" s="20">
        <v>42203</v>
      </c>
      <c r="B43" s="22">
        <v>0.5</v>
      </c>
      <c r="C43" s="21">
        <f t="shared" si="6"/>
        <v>42203.5</v>
      </c>
      <c r="D43" t="s">
        <v>41</v>
      </c>
      <c r="F43" s="18" t="str">
        <f t="shared" si="8"/>
        <v/>
      </c>
      <c r="G43" s="18" t="str">
        <f t="shared" si="7"/>
        <v/>
      </c>
      <c r="H43" s="18">
        <f t="shared" si="9"/>
        <v>0.25</v>
      </c>
      <c r="I43" s="18">
        <f t="shared" si="10"/>
        <v>6</v>
      </c>
    </row>
    <row r="44" spans="1:9" x14ac:dyDescent="0.25">
      <c r="A44" s="20">
        <v>42203</v>
      </c>
      <c r="B44" s="22">
        <v>0.6166666666666667</v>
      </c>
      <c r="C44" s="21">
        <f t="shared" si="6"/>
        <v>42203.616666666669</v>
      </c>
      <c r="D44" t="s">
        <v>39</v>
      </c>
      <c r="E44" t="s">
        <v>73</v>
      </c>
      <c r="F44" s="18">
        <f t="shared" si="8"/>
        <v>0.11666666666860692</v>
      </c>
      <c r="G44" s="18">
        <f t="shared" si="7"/>
        <v>2.8000000000465661</v>
      </c>
      <c r="H44" s="18" t="str">
        <f t="shared" si="9"/>
        <v/>
      </c>
      <c r="I44" s="18" t="str">
        <f t="shared" si="10"/>
        <v/>
      </c>
    </row>
    <row r="45" spans="1:9" x14ac:dyDescent="0.25">
      <c r="A45" s="20">
        <v>42203</v>
      </c>
      <c r="B45" s="22">
        <v>0.98125000000000007</v>
      </c>
      <c r="C45" s="21">
        <f t="shared" si="6"/>
        <v>42203.981249999997</v>
      </c>
      <c r="D45" t="s">
        <v>41</v>
      </c>
      <c r="F45" s="18" t="str">
        <f t="shared" si="8"/>
        <v/>
      </c>
      <c r="G45" s="18" t="str">
        <f t="shared" si="7"/>
        <v/>
      </c>
      <c r="H45" s="18">
        <f t="shared" si="9"/>
        <v>0.36458333332848269</v>
      </c>
      <c r="I45" s="18">
        <f t="shared" si="10"/>
        <v>8.7499999998835847</v>
      </c>
    </row>
    <row r="46" spans="1:9" x14ac:dyDescent="0.25">
      <c r="A46" s="20">
        <v>42203</v>
      </c>
      <c r="B46" s="22">
        <v>0.98819444444444438</v>
      </c>
      <c r="C46" s="21">
        <f t="shared" si="6"/>
        <v>42203.988194444442</v>
      </c>
      <c r="D46" t="s">
        <v>39</v>
      </c>
      <c r="E46" t="s">
        <v>73</v>
      </c>
      <c r="F46" s="18">
        <f t="shared" si="8"/>
        <v>6.9444444452528842E-3</v>
      </c>
      <c r="G46" s="18">
        <f t="shared" si="7"/>
        <v>0.16666666668606922</v>
      </c>
      <c r="H46" s="18" t="str">
        <f t="shared" si="9"/>
        <v/>
      </c>
      <c r="I46" s="18" t="str">
        <f t="shared" si="10"/>
        <v/>
      </c>
    </row>
    <row r="47" spans="1:9" x14ac:dyDescent="0.25">
      <c r="A47" s="20">
        <v>42203</v>
      </c>
      <c r="B47" s="22">
        <v>0.99513888888888891</v>
      </c>
      <c r="C47" s="21">
        <f t="shared" si="6"/>
        <v>42203.995138888888</v>
      </c>
      <c r="D47" t="s">
        <v>41</v>
      </c>
      <c r="F47" s="18" t="str">
        <f t="shared" si="8"/>
        <v/>
      </c>
      <c r="G47" s="18" t="str">
        <f t="shared" si="7"/>
        <v/>
      </c>
      <c r="H47" s="18">
        <f t="shared" si="9"/>
        <v>6.9444444452528842E-3</v>
      </c>
      <c r="I47" s="18">
        <f t="shared" si="10"/>
        <v>0.16666666668606922</v>
      </c>
    </row>
    <row r="48" spans="1:9" x14ac:dyDescent="0.25">
      <c r="A48" s="20">
        <v>42204</v>
      </c>
      <c r="B48" s="22">
        <v>3.5416666666666666E-2</v>
      </c>
      <c r="C48" s="21">
        <f t="shared" si="6"/>
        <v>42204.035416666666</v>
      </c>
      <c r="D48" t="s">
        <v>39</v>
      </c>
      <c r="E48" t="s">
        <v>74</v>
      </c>
      <c r="F48" s="18">
        <f t="shared" si="8"/>
        <v>4.0277777778101154E-2</v>
      </c>
      <c r="G48" s="18">
        <f t="shared" si="7"/>
        <v>0.96666666667442769</v>
      </c>
      <c r="H48" s="18" t="str">
        <f t="shared" si="9"/>
        <v/>
      </c>
      <c r="I48" s="18" t="str">
        <f t="shared" si="10"/>
        <v/>
      </c>
    </row>
    <row r="49" spans="1:9" x14ac:dyDescent="0.25">
      <c r="A49" s="20">
        <v>42204</v>
      </c>
      <c r="B49" s="22">
        <v>0.16666666666666666</v>
      </c>
      <c r="C49" s="21">
        <f t="shared" si="6"/>
        <v>42204.166666666664</v>
      </c>
      <c r="D49" t="s">
        <v>41</v>
      </c>
      <c r="E49" t="s">
        <v>75</v>
      </c>
      <c r="F49" s="18" t="str">
        <f t="shared" si="8"/>
        <v/>
      </c>
      <c r="G49" s="18" t="str">
        <f t="shared" si="7"/>
        <v/>
      </c>
      <c r="H49" s="18">
        <f t="shared" si="9"/>
        <v>0.13124999999854481</v>
      </c>
      <c r="I49" s="18">
        <f t="shared" si="10"/>
        <v>3.1499999999650754</v>
      </c>
    </row>
    <row r="50" spans="1:9" x14ac:dyDescent="0.25">
      <c r="A50" s="20">
        <v>42207</v>
      </c>
      <c r="B50" s="22">
        <v>6.25E-2</v>
      </c>
      <c r="C50" s="21">
        <f t="shared" si="6"/>
        <v>42207.0625</v>
      </c>
      <c r="D50" t="s">
        <v>39</v>
      </c>
      <c r="E50" t="s">
        <v>74</v>
      </c>
      <c r="F50" s="18">
        <f t="shared" si="8"/>
        <v>2.8958333333357587</v>
      </c>
      <c r="G50" s="18">
        <f t="shared" si="7"/>
        <v>69.500000000058208</v>
      </c>
      <c r="H50" s="18" t="str">
        <f t="shared" si="9"/>
        <v/>
      </c>
      <c r="I50" s="18" t="str">
        <f t="shared" si="10"/>
        <v/>
      </c>
    </row>
    <row r="51" spans="1:9" x14ac:dyDescent="0.25">
      <c r="A51" s="20">
        <v>42207</v>
      </c>
      <c r="B51" s="22">
        <v>0.16666666666666666</v>
      </c>
      <c r="C51" s="21">
        <f t="shared" si="6"/>
        <v>42207.166666666664</v>
      </c>
      <c r="D51" t="s">
        <v>41</v>
      </c>
      <c r="E51" t="s">
        <v>75</v>
      </c>
      <c r="F51" s="18" t="str">
        <f t="shared" si="8"/>
        <v/>
      </c>
      <c r="G51" s="18" t="str">
        <f t="shared" si="7"/>
        <v/>
      </c>
      <c r="H51" s="18">
        <f t="shared" si="9"/>
        <v>0.10416666666424135</v>
      </c>
      <c r="I51" s="18">
        <f t="shared" si="10"/>
        <v>2.4999999999417923</v>
      </c>
    </row>
    <row r="52" spans="1:9" x14ac:dyDescent="0.25">
      <c r="A52" s="20">
        <v>42209</v>
      </c>
      <c r="B52" s="22">
        <v>4.1666666666666664E-2</v>
      </c>
      <c r="C52" s="21">
        <f t="shared" si="6"/>
        <v>42209.041666666664</v>
      </c>
      <c r="D52" t="s">
        <v>39</v>
      </c>
      <c r="E52" t="s">
        <v>74</v>
      </c>
      <c r="F52" s="18">
        <f t="shared" si="8"/>
        <v>1.875</v>
      </c>
      <c r="G52" s="18">
        <f t="shared" si="7"/>
        <v>45</v>
      </c>
      <c r="H52" s="18" t="str">
        <f t="shared" si="9"/>
        <v/>
      </c>
      <c r="I52" s="18" t="str">
        <f t="shared" si="10"/>
        <v/>
      </c>
    </row>
    <row r="53" spans="1:9" x14ac:dyDescent="0.25">
      <c r="A53" s="20">
        <v>42209</v>
      </c>
      <c r="B53" s="22">
        <v>0.16666666666666666</v>
      </c>
      <c r="C53" s="21">
        <f t="shared" si="6"/>
        <v>42209.166666666664</v>
      </c>
      <c r="D53" t="s">
        <v>41</v>
      </c>
      <c r="E53" t="s">
        <v>75</v>
      </c>
      <c r="F53" s="18" t="str">
        <f t="shared" si="8"/>
        <v/>
      </c>
      <c r="G53" s="18" t="str">
        <f t="shared" si="7"/>
        <v/>
      </c>
      <c r="H53" s="18">
        <f t="shared" si="9"/>
        <v>0.125</v>
      </c>
      <c r="I53" s="18">
        <f t="shared" si="10"/>
        <v>3</v>
      </c>
    </row>
    <row r="54" spans="1:9" x14ac:dyDescent="0.25">
      <c r="A54" s="20">
        <v>42216</v>
      </c>
      <c r="B54" s="22">
        <v>0.97916666666666663</v>
      </c>
      <c r="C54" s="21">
        <f t="shared" si="6"/>
        <v>42216.979166666664</v>
      </c>
      <c r="D54" t="s">
        <v>39</v>
      </c>
      <c r="E54" t="s">
        <v>74</v>
      </c>
      <c r="F54" s="18">
        <f t="shared" si="8"/>
        <v>7.8125</v>
      </c>
      <c r="G54" s="18">
        <f t="shared" si="7"/>
        <v>187.5</v>
      </c>
      <c r="H54" s="18" t="str">
        <f t="shared" si="9"/>
        <v/>
      </c>
      <c r="I54" s="18" t="str">
        <f t="shared" si="10"/>
        <v/>
      </c>
    </row>
    <row r="55" spans="1:9" x14ac:dyDescent="0.25">
      <c r="A55" s="20">
        <v>42217</v>
      </c>
      <c r="B55" s="22">
        <v>0.16666666666666666</v>
      </c>
      <c r="C55" s="21">
        <f t="shared" si="6"/>
        <v>42217.166666666664</v>
      </c>
      <c r="D55" t="s">
        <v>41</v>
      </c>
      <c r="E55" t="s">
        <v>75</v>
      </c>
      <c r="F55" s="18" t="str">
        <f t="shared" si="8"/>
        <v/>
      </c>
      <c r="G55" s="18" t="str">
        <f t="shared" si="7"/>
        <v/>
      </c>
      <c r="H55" s="18">
        <f t="shared" si="9"/>
        <v>0.1875</v>
      </c>
      <c r="I55" s="18">
        <f t="shared" si="10"/>
        <v>4.5</v>
      </c>
    </row>
    <row r="56" spans="1:9" x14ac:dyDescent="0.25">
      <c r="A56" s="20">
        <v>42217</v>
      </c>
      <c r="B56" s="22">
        <v>0.39583333333333331</v>
      </c>
      <c r="C56" s="21">
        <f t="shared" si="6"/>
        <v>42217.395833333336</v>
      </c>
      <c r="D56" t="s">
        <v>39</v>
      </c>
      <c r="E56" t="s">
        <v>64</v>
      </c>
      <c r="F56" s="18">
        <f t="shared" si="8"/>
        <v>0.22916666667151731</v>
      </c>
      <c r="G56" s="18">
        <f t="shared" si="7"/>
        <v>5.5000000001164153</v>
      </c>
      <c r="H56" s="18" t="str">
        <f t="shared" si="9"/>
        <v/>
      </c>
      <c r="I56" s="18" t="str">
        <f t="shared" si="10"/>
        <v/>
      </c>
    </row>
    <row r="57" spans="1:9" x14ac:dyDescent="0.25">
      <c r="A57" s="20">
        <v>42217</v>
      </c>
      <c r="B57" s="22">
        <v>0.70833333333333337</v>
      </c>
      <c r="C57" s="21">
        <f t="shared" si="6"/>
        <v>42217.708333333336</v>
      </c>
      <c r="D57" t="s">
        <v>41</v>
      </c>
      <c r="F57" s="18" t="str">
        <f t="shared" si="8"/>
        <v/>
      </c>
      <c r="G57" s="18" t="str">
        <f t="shared" si="7"/>
        <v/>
      </c>
      <c r="H57" s="18">
        <f t="shared" si="9"/>
        <v>0.3125</v>
      </c>
      <c r="I57" s="18">
        <f t="shared" si="10"/>
        <v>7.5</v>
      </c>
    </row>
    <row r="58" spans="1:9" x14ac:dyDescent="0.25">
      <c r="A58" s="20">
        <v>42227</v>
      </c>
      <c r="B58" s="22">
        <v>0.8354166666666667</v>
      </c>
      <c r="C58" s="21">
        <f t="shared" si="6"/>
        <v>42227.835416666669</v>
      </c>
      <c r="D58" t="s">
        <v>39</v>
      </c>
      <c r="E58" t="s">
        <v>76</v>
      </c>
      <c r="F58" s="18">
        <f t="shared" si="8"/>
        <v>10.127083333332848</v>
      </c>
      <c r="G58" s="18">
        <f t="shared" si="7"/>
        <v>243.04999999998836</v>
      </c>
      <c r="H58" s="18" t="str">
        <f t="shared" si="9"/>
        <v/>
      </c>
      <c r="I58" s="18" t="str">
        <f t="shared" si="10"/>
        <v/>
      </c>
    </row>
    <row r="59" spans="1:9" x14ac:dyDescent="0.25">
      <c r="A59" s="20">
        <v>42228</v>
      </c>
      <c r="B59" s="22">
        <v>0.375</v>
      </c>
      <c r="C59" s="21">
        <f t="shared" si="6"/>
        <v>42228.375</v>
      </c>
      <c r="D59" t="s">
        <v>41</v>
      </c>
      <c r="F59" s="18" t="str">
        <f t="shared" si="8"/>
        <v/>
      </c>
      <c r="G59" s="18" t="str">
        <f t="shared" si="7"/>
        <v/>
      </c>
      <c r="H59" s="18">
        <f t="shared" si="9"/>
        <v>0.53958333333139308</v>
      </c>
      <c r="I59" s="18">
        <f t="shared" si="10"/>
        <v>12.949999999953434</v>
      </c>
    </row>
    <row r="60" spans="1:9" x14ac:dyDescent="0.25">
      <c r="A60" s="20">
        <v>42228</v>
      </c>
      <c r="B60" s="22">
        <v>0.66666666666666663</v>
      </c>
      <c r="C60" s="21">
        <f t="shared" si="6"/>
        <v>42228.666666666664</v>
      </c>
      <c r="D60" t="s">
        <v>39</v>
      </c>
      <c r="E60" t="s">
        <v>73</v>
      </c>
      <c r="F60" s="18">
        <f t="shared" si="8"/>
        <v>0.29166666666424135</v>
      </c>
      <c r="G60" s="18">
        <f t="shared" si="7"/>
        <v>6.9999999999417923</v>
      </c>
      <c r="H60" s="18" t="str">
        <f t="shared" si="9"/>
        <v/>
      </c>
      <c r="I60" s="18" t="str">
        <f t="shared" si="10"/>
        <v/>
      </c>
    </row>
    <row r="61" spans="1:9" x14ac:dyDescent="0.25">
      <c r="A61" s="20">
        <v>42229</v>
      </c>
      <c r="B61" s="22">
        <v>0.35416666666666669</v>
      </c>
      <c r="C61" s="21">
        <f t="shared" si="6"/>
        <v>42229.354166666664</v>
      </c>
      <c r="D61" t="s">
        <v>41</v>
      </c>
      <c r="F61" s="18" t="str">
        <f t="shared" si="8"/>
        <v/>
      </c>
      <c r="G61" s="18" t="str">
        <f t="shared" si="7"/>
        <v/>
      </c>
      <c r="H61" s="18">
        <f t="shared" si="9"/>
        <v>0.6875</v>
      </c>
      <c r="I61" s="18">
        <f t="shared" si="10"/>
        <v>16.5</v>
      </c>
    </row>
    <row r="62" spans="1:9" x14ac:dyDescent="0.25">
      <c r="A62" s="20">
        <v>42229</v>
      </c>
      <c r="B62" s="22">
        <v>0.70208333333333339</v>
      </c>
      <c r="C62" s="21">
        <f t="shared" si="6"/>
        <v>42229.70208333333</v>
      </c>
      <c r="D62" t="s">
        <v>39</v>
      </c>
      <c r="E62" t="s">
        <v>73</v>
      </c>
      <c r="F62" s="18">
        <f t="shared" si="8"/>
        <v>0.34791666666569654</v>
      </c>
      <c r="G62" s="18">
        <f t="shared" si="7"/>
        <v>8.3499999999767169</v>
      </c>
      <c r="H62" s="18" t="str">
        <f t="shared" si="9"/>
        <v/>
      </c>
      <c r="I62" s="18" t="str">
        <f t="shared" si="10"/>
        <v/>
      </c>
    </row>
    <row r="63" spans="1:9" x14ac:dyDescent="0.25">
      <c r="A63" s="20">
        <v>42230</v>
      </c>
      <c r="B63" s="22">
        <v>0.15138888888888888</v>
      </c>
      <c r="C63" s="21">
        <f t="shared" ref="C63:C94" si="11">A63+B63</f>
        <v>42230.151388888888</v>
      </c>
      <c r="D63" t="s">
        <v>41</v>
      </c>
      <c r="F63" s="18" t="str">
        <f t="shared" si="8"/>
        <v/>
      </c>
      <c r="G63" s="18" t="str">
        <f t="shared" si="7"/>
        <v/>
      </c>
      <c r="H63" s="18">
        <f t="shared" si="9"/>
        <v>0.4493055555576575</v>
      </c>
      <c r="I63" s="18">
        <f t="shared" si="10"/>
        <v>10.78333333338378</v>
      </c>
    </row>
    <row r="64" spans="1:9" x14ac:dyDescent="0.25">
      <c r="A64" s="20">
        <v>42230</v>
      </c>
      <c r="B64" s="22">
        <v>0.7583333333333333</v>
      </c>
      <c r="C64" s="21">
        <f t="shared" si="11"/>
        <v>42230.758333333331</v>
      </c>
      <c r="D64" t="s">
        <v>39</v>
      </c>
      <c r="E64" t="s">
        <v>73</v>
      </c>
      <c r="F64" s="18">
        <f t="shared" si="8"/>
        <v>0.60694444444379769</v>
      </c>
      <c r="G64" s="18">
        <f t="shared" si="7"/>
        <v>14.566666666651145</v>
      </c>
      <c r="H64" s="18" t="str">
        <f t="shared" si="9"/>
        <v/>
      </c>
      <c r="I64" s="18" t="str">
        <f t="shared" si="10"/>
        <v/>
      </c>
    </row>
    <row r="65" spans="1:9" x14ac:dyDescent="0.25">
      <c r="A65" s="20">
        <v>42231</v>
      </c>
      <c r="B65" s="22">
        <v>9.5138888888888884E-2</v>
      </c>
      <c r="C65" s="21">
        <f t="shared" si="11"/>
        <v>42231.095138888886</v>
      </c>
      <c r="D65" t="s">
        <v>41</v>
      </c>
      <c r="F65" s="18" t="str">
        <f t="shared" si="8"/>
        <v/>
      </c>
      <c r="G65" s="18" t="str">
        <f t="shared" si="7"/>
        <v/>
      </c>
      <c r="H65" s="18">
        <f t="shared" si="9"/>
        <v>0.33680555555474712</v>
      </c>
      <c r="I65" s="18">
        <f t="shared" si="10"/>
        <v>8.0833333333139308</v>
      </c>
    </row>
    <row r="66" spans="1:9" x14ac:dyDescent="0.25">
      <c r="A66" s="20">
        <v>42231</v>
      </c>
      <c r="B66" s="22">
        <v>0.6791666666666667</v>
      </c>
      <c r="C66" s="21">
        <f t="shared" si="11"/>
        <v>42231.679166666669</v>
      </c>
      <c r="D66" t="s">
        <v>39</v>
      </c>
      <c r="E66" t="s">
        <v>73</v>
      </c>
      <c r="F66" s="18">
        <f t="shared" si="8"/>
        <v>0.58402777778246673</v>
      </c>
      <c r="G66" s="18">
        <f t="shared" si="7"/>
        <v>14.016666666779201</v>
      </c>
      <c r="H66" s="18" t="str">
        <f t="shared" si="9"/>
        <v/>
      </c>
      <c r="I66" s="18" t="str">
        <f t="shared" si="10"/>
        <v/>
      </c>
    </row>
    <row r="67" spans="1:9" x14ac:dyDescent="0.25">
      <c r="A67" s="20">
        <v>42232</v>
      </c>
      <c r="B67" s="22">
        <v>0.33333333333333331</v>
      </c>
      <c r="C67" s="21">
        <f t="shared" si="11"/>
        <v>42232.333333333336</v>
      </c>
      <c r="D67" t="s">
        <v>41</v>
      </c>
      <c r="F67" s="18" t="str">
        <f t="shared" si="8"/>
        <v/>
      </c>
      <c r="G67" s="18" t="str">
        <f t="shared" ref="G67:G110" si="12">IFERROR(F67*24,"")</f>
        <v/>
      </c>
      <c r="H67" s="18">
        <f t="shared" si="9"/>
        <v>0.65416666666715173</v>
      </c>
      <c r="I67" s="18">
        <f t="shared" si="10"/>
        <v>15.700000000011642</v>
      </c>
    </row>
    <row r="68" spans="1:9" x14ac:dyDescent="0.25">
      <c r="A68" s="20">
        <v>42235</v>
      </c>
      <c r="B68" s="22">
        <v>0.33333333333333331</v>
      </c>
      <c r="C68" s="21">
        <f t="shared" si="11"/>
        <v>42235.333333333336</v>
      </c>
      <c r="D68" t="s">
        <v>39</v>
      </c>
      <c r="E68" t="s">
        <v>77</v>
      </c>
      <c r="F68" s="18">
        <f t="shared" si="8"/>
        <v>3</v>
      </c>
      <c r="G68" s="18">
        <f t="shared" si="12"/>
        <v>72</v>
      </c>
      <c r="H68" s="18" t="str">
        <f t="shared" si="9"/>
        <v/>
      </c>
      <c r="I68" s="18" t="str">
        <f t="shared" si="10"/>
        <v/>
      </c>
    </row>
    <row r="69" spans="1:9" x14ac:dyDescent="0.25">
      <c r="A69" s="20">
        <v>42235</v>
      </c>
      <c r="B69" s="22">
        <v>0.5</v>
      </c>
      <c r="C69" s="21">
        <f t="shared" si="11"/>
        <v>42235.5</v>
      </c>
      <c r="D69" t="s">
        <v>41</v>
      </c>
      <c r="F69" s="18" t="str">
        <f t="shared" ref="F69:F110" si="13">IF(D69="Stop", C69-C68,"")</f>
        <v/>
      </c>
      <c r="G69" s="18" t="str">
        <f t="shared" si="12"/>
        <v/>
      </c>
      <c r="H69" s="18">
        <f t="shared" ref="H69:H110" si="14">IF(D69="Start", C69-C68,"")</f>
        <v>0.16666666666424135</v>
      </c>
      <c r="I69" s="18">
        <f t="shared" si="10"/>
        <v>3.9999999999417923</v>
      </c>
    </row>
    <row r="70" spans="1:9" x14ac:dyDescent="0.25">
      <c r="A70" s="20">
        <v>42235</v>
      </c>
      <c r="B70" s="22">
        <v>0.69236111111111109</v>
      </c>
      <c r="C70" s="21">
        <f t="shared" si="11"/>
        <v>42235.692361111112</v>
      </c>
      <c r="D70" t="s">
        <v>39</v>
      </c>
      <c r="E70" t="s">
        <v>73</v>
      </c>
      <c r="F70" s="18">
        <f t="shared" si="13"/>
        <v>0.19236111111240461</v>
      </c>
      <c r="G70" s="18">
        <f t="shared" si="12"/>
        <v>4.6166666666977108</v>
      </c>
      <c r="H70" s="18" t="str">
        <f t="shared" si="14"/>
        <v/>
      </c>
      <c r="I70" s="18" t="str">
        <f t="shared" ref="I70:I110" si="15">IFERROR(H70*24,"")</f>
        <v/>
      </c>
    </row>
    <row r="71" spans="1:9" x14ac:dyDescent="0.25">
      <c r="A71" s="20">
        <v>42236</v>
      </c>
      <c r="B71" s="22">
        <v>0.10069444444444443</v>
      </c>
      <c r="C71" s="21">
        <f t="shared" si="11"/>
        <v>42236.100694444445</v>
      </c>
      <c r="D71" t="s">
        <v>41</v>
      </c>
      <c r="F71" s="18" t="str">
        <f t="shared" si="13"/>
        <v/>
      </c>
      <c r="G71" s="18" t="str">
        <f t="shared" si="12"/>
        <v/>
      </c>
      <c r="H71" s="18">
        <f t="shared" si="14"/>
        <v>0.40833333333284827</v>
      </c>
      <c r="I71" s="18">
        <f t="shared" si="15"/>
        <v>9.7999999999883585</v>
      </c>
    </row>
    <row r="72" spans="1:9" x14ac:dyDescent="0.25">
      <c r="A72" s="20">
        <v>42237</v>
      </c>
      <c r="B72" s="22">
        <v>0.5</v>
      </c>
      <c r="C72" s="21">
        <f t="shared" si="11"/>
        <v>42237.5</v>
      </c>
      <c r="D72" t="s">
        <v>39</v>
      </c>
      <c r="E72" t="s">
        <v>73</v>
      </c>
      <c r="F72" s="18">
        <f t="shared" si="13"/>
        <v>1.3993055555547471</v>
      </c>
      <c r="G72" s="18">
        <f t="shared" si="12"/>
        <v>33.583333333313931</v>
      </c>
      <c r="H72" s="18" t="str">
        <f t="shared" si="14"/>
        <v/>
      </c>
      <c r="I72" s="18" t="str">
        <f t="shared" si="15"/>
        <v/>
      </c>
    </row>
    <row r="73" spans="1:9" x14ac:dyDescent="0.25">
      <c r="A73" s="20">
        <v>42237</v>
      </c>
      <c r="B73" s="22">
        <v>0.51041666666666663</v>
      </c>
      <c r="C73" s="21">
        <f t="shared" si="11"/>
        <v>42237.510416666664</v>
      </c>
      <c r="D73" t="s">
        <v>41</v>
      </c>
      <c r="F73" s="18" t="str">
        <f t="shared" si="13"/>
        <v/>
      </c>
      <c r="G73" s="18" t="str">
        <f t="shared" si="12"/>
        <v/>
      </c>
      <c r="H73" s="18">
        <f t="shared" si="14"/>
        <v>1.0416666664241347E-2</v>
      </c>
      <c r="I73" s="18">
        <f t="shared" si="15"/>
        <v>0.24999999994179234</v>
      </c>
    </row>
    <row r="74" spans="1:9" x14ac:dyDescent="0.25">
      <c r="A74" s="20">
        <v>42237</v>
      </c>
      <c r="B74" s="22">
        <v>0.625</v>
      </c>
      <c r="C74" s="21">
        <f t="shared" si="11"/>
        <v>42237.625</v>
      </c>
      <c r="D74" t="s">
        <v>39</v>
      </c>
      <c r="E74" t="s">
        <v>73</v>
      </c>
      <c r="F74" s="18">
        <f t="shared" si="13"/>
        <v>0.11458333333575865</v>
      </c>
      <c r="G74" s="18">
        <f t="shared" si="12"/>
        <v>2.7500000000582077</v>
      </c>
      <c r="H74" s="18" t="str">
        <f t="shared" si="14"/>
        <v/>
      </c>
      <c r="I74" s="18" t="str">
        <f t="shared" si="15"/>
        <v/>
      </c>
    </row>
    <row r="75" spans="1:9" x14ac:dyDescent="0.25">
      <c r="A75" s="20">
        <v>42237</v>
      </c>
      <c r="B75" s="22">
        <v>0.67708333333333337</v>
      </c>
      <c r="C75" s="21">
        <f t="shared" si="11"/>
        <v>42237.677083333336</v>
      </c>
      <c r="D75" t="s">
        <v>41</v>
      </c>
      <c r="F75" s="18" t="str">
        <f t="shared" si="13"/>
        <v/>
      </c>
      <c r="G75" s="18" t="str">
        <f t="shared" si="12"/>
        <v/>
      </c>
      <c r="H75" s="18">
        <f t="shared" si="14"/>
        <v>5.2083333335758653E-2</v>
      </c>
      <c r="I75" s="18">
        <f t="shared" si="15"/>
        <v>1.2500000000582077</v>
      </c>
    </row>
    <row r="76" spans="1:9" x14ac:dyDescent="0.25">
      <c r="A76" s="20">
        <v>42237</v>
      </c>
      <c r="B76" s="22">
        <v>0.77916666666666667</v>
      </c>
      <c r="C76" s="21">
        <f t="shared" si="11"/>
        <v>42237.779166666667</v>
      </c>
      <c r="D76" t="s">
        <v>39</v>
      </c>
      <c r="E76" t="s">
        <v>78</v>
      </c>
      <c r="F76" s="18">
        <f t="shared" si="13"/>
        <v>0.10208333333139308</v>
      </c>
      <c r="G76" s="18">
        <f t="shared" si="12"/>
        <v>2.4499999999534339</v>
      </c>
      <c r="H76" s="18" t="str">
        <f t="shared" si="14"/>
        <v/>
      </c>
      <c r="I76" s="18" t="str">
        <f t="shared" si="15"/>
        <v/>
      </c>
    </row>
    <row r="77" spans="1:9" x14ac:dyDescent="0.25">
      <c r="A77" s="20">
        <v>42238</v>
      </c>
      <c r="B77" s="22">
        <v>0.33333333333333331</v>
      </c>
      <c r="C77" s="21">
        <f t="shared" si="11"/>
        <v>42238.333333333336</v>
      </c>
      <c r="D77" t="s">
        <v>41</v>
      </c>
      <c r="F77" s="18" t="str">
        <f t="shared" si="13"/>
        <v/>
      </c>
      <c r="G77" s="18" t="str">
        <f t="shared" si="12"/>
        <v/>
      </c>
      <c r="H77" s="18">
        <f t="shared" si="14"/>
        <v>0.55416666666860692</v>
      </c>
      <c r="I77" s="18">
        <f t="shared" si="15"/>
        <v>13.300000000046566</v>
      </c>
    </row>
    <row r="78" spans="1:9" x14ac:dyDescent="0.25">
      <c r="A78" s="20">
        <v>42239</v>
      </c>
      <c r="B78" s="22">
        <v>0.79166666666666663</v>
      </c>
      <c r="C78" s="21">
        <f t="shared" si="11"/>
        <v>42239.791666666664</v>
      </c>
      <c r="D78" t="s">
        <v>39</v>
      </c>
      <c r="E78" t="s">
        <v>73</v>
      </c>
      <c r="F78" s="18">
        <f t="shared" si="13"/>
        <v>1.4583333333284827</v>
      </c>
      <c r="G78" s="18">
        <f t="shared" si="12"/>
        <v>34.999999999883585</v>
      </c>
      <c r="H78" s="18" t="str">
        <f t="shared" si="14"/>
        <v/>
      </c>
      <c r="I78" s="18" t="str">
        <f t="shared" si="15"/>
        <v/>
      </c>
    </row>
    <row r="79" spans="1:9" x14ac:dyDescent="0.25">
      <c r="A79" s="20">
        <v>42240</v>
      </c>
      <c r="B79" s="22">
        <v>4.5138888888888888E-2</v>
      </c>
      <c r="C79" s="21">
        <f t="shared" si="11"/>
        <v>42240.045138888891</v>
      </c>
      <c r="D79" t="s">
        <v>41</v>
      </c>
      <c r="F79" s="18" t="str">
        <f t="shared" si="13"/>
        <v/>
      </c>
      <c r="G79" s="18" t="str">
        <f t="shared" si="12"/>
        <v/>
      </c>
      <c r="H79" s="18">
        <f t="shared" si="14"/>
        <v>0.25347222222626442</v>
      </c>
      <c r="I79" s="18">
        <f t="shared" si="15"/>
        <v>6.0833333334303461</v>
      </c>
    </row>
    <row r="80" spans="1:9" x14ac:dyDescent="0.25">
      <c r="A80" s="20">
        <v>42240</v>
      </c>
      <c r="B80" s="22">
        <v>0.54166666666666663</v>
      </c>
      <c r="C80" s="21">
        <f t="shared" si="11"/>
        <v>42240.541666666664</v>
      </c>
      <c r="D80" t="s">
        <v>39</v>
      </c>
      <c r="E80" t="s">
        <v>73</v>
      </c>
      <c r="F80" s="18">
        <f t="shared" si="13"/>
        <v>0.49652777777373558</v>
      </c>
      <c r="G80" s="18">
        <f t="shared" si="12"/>
        <v>11.916666666569654</v>
      </c>
      <c r="H80" s="18" t="str">
        <f t="shared" si="14"/>
        <v/>
      </c>
      <c r="I80" s="18" t="str">
        <f t="shared" si="15"/>
        <v/>
      </c>
    </row>
    <row r="81" spans="1:9" x14ac:dyDescent="0.25">
      <c r="A81" s="20">
        <v>42240</v>
      </c>
      <c r="B81" s="22">
        <v>0.58333333333333337</v>
      </c>
      <c r="C81" s="21">
        <f t="shared" si="11"/>
        <v>42240.583333333336</v>
      </c>
      <c r="D81" t="s">
        <v>41</v>
      </c>
      <c r="F81" s="18" t="str">
        <f t="shared" si="13"/>
        <v/>
      </c>
      <c r="G81" s="18" t="str">
        <f t="shared" si="12"/>
        <v/>
      </c>
      <c r="H81" s="18">
        <f t="shared" si="14"/>
        <v>4.1666666671517305E-2</v>
      </c>
      <c r="I81" s="18">
        <f t="shared" si="15"/>
        <v>1.0000000001164153</v>
      </c>
    </row>
    <row r="82" spans="1:9" x14ac:dyDescent="0.25">
      <c r="A82" s="20">
        <v>42241</v>
      </c>
      <c r="B82" s="22">
        <v>0.90277777777777779</v>
      </c>
      <c r="C82" s="21">
        <f t="shared" si="11"/>
        <v>42241.902777777781</v>
      </c>
      <c r="D82" t="s">
        <v>39</v>
      </c>
      <c r="E82" t="s">
        <v>73</v>
      </c>
      <c r="F82" s="18">
        <f t="shared" si="13"/>
        <v>1.3194444444452529</v>
      </c>
      <c r="G82" s="18">
        <f t="shared" si="12"/>
        <v>31.666666666686069</v>
      </c>
      <c r="H82" s="18" t="str">
        <f t="shared" si="14"/>
        <v/>
      </c>
      <c r="I82" s="18" t="str">
        <f t="shared" si="15"/>
        <v/>
      </c>
    </row>
    <row r="83" spans="1:9" x14ac:dyDescent="0.25">
      <c r="A83" s="20">
        <v>42242</v>
      </c>
      <c r="B83" s="22">
        <v>0.35416666666666669</v>
      </c>
      <c r="C83" s="21">
        <f t="shared" si="11"/>
        <v>42242.354166666664</v>
      </c>
      <c r="D83" t="s">
        <v>41</v>
      </c>
      <c r="F83" s="18" t="str">
        <f t="shared" si="13"/>
        <v/>
      </c>
      <c r="G83" s="18" t="str">
        <f t="shared" si="12"/>
        <v/>
      </c>
      <c r="H83" s="18">
        <f t="shared" si="14"/>
        <v>0.45138888888322981</v>
      </c>
      <c r="I83" s="18">
        <f t="shared" si="15"/>
        <v>10.833333333197515</v>
      </c>
    </row>
    <row r="84" spans="1:9" x14ac:dyDescent="0.25">
      <c r="A84" s="20">
        <v>42242</v>
      </c>
      <c r="B84" s="22">
        <v>0.75902777777777775</v>
      </c>
      <c r="C84" s="21">
        <f t="shared" si="11"/>
        <v>42242.759027777778</v>
      </c>
      <c r="D84" t="s">
        <v>39</v>
      </c>
      <c r="E84" t="s">
        <v>79</v>
      </c>
      <c r="F84" s="18">
        <f t="shared" si="13"/>
        <v>0.40486111111385981</v>
      </c>
      <c r="G84" s="18">
        <f t="shared" si="12"/>
        <v>9.7166666667326353</v>
      </c>
      <c r="H84" s="18" t="str">
        <f t="shared" si="14"/>
        <v/>
      </c>
      <c r="I84" s="18" t="str">
        <f t="shared" si="15"/>
        <v/>
      </c>
    </row>
    <row r="85" spans="1:9" x14ac:dyDescent="0.25">
      <c r="A85" s="20">
        <v>42243</v>
      </c>
      <c r="B85" s="22">
        <v>0.35416666666666669</v>
      </c>
      <c r="C85" s="21">
        <f t="shared" si="11"/>
        <v>42243.354166666664</v>
      </c>
      <c r="D85" t="s">
        <v>41</v>
      </c>
      <c r="F85" s="18" t="str">
        <f t="shared" si="13"/>
        <v/>
      </c>
      <c r="G85" s="18" t="str">
        <f t="shared" si="12"/>
        <v/>
      </c>
      <c r="H85" s="18">
        <f t="shared" si="14"/>
        <v>0.59513888888614019</v>
      </c>
      <c r="I85" s="18">
        <f t="shared" si="15"/>
        <v>14.283333333267365</v>
      </c>
    </row>
    <row r="86" spans="1:9" x14ac:dyDescent="0.25">
      <c r="A86" s="20">
        <v>42244</v>
      </c>
      <c r="B86" s="22">
        <v>0.5</v>
      </c>
      <c r="C86" s="21">
        <f t="shared" si="11"/>
        <v>42244.5</v>
      </c>
      <c r="D86" t="s">
        <v>39</v>
      </c>
      <c r="E86" t="s">
        <v>80</v>
      </c>
      <c r="F86" s="18">
        <f t="shared" si="13"/>
        <v>1.1458333333357587</v>
      </c>
      <c r="G86" s="18">
        <f t="shared" si="12"/>
        <v>27.500000000058208</v>
      </c>
      <c r="H86" s="18" t="str">
        <f t="shared" si="14"/>
        <v/>
      </c>
      <c r="I86" s="18" t="str">
        <f t="shared" si="15"/>
        <v/>
      </c>
    </row>
    <row r="87" spans="1:9" x14ac:dyDescent="0.25">
      <c r="A87" s="20">
        <v>42244</v>
      </c>
      <c r="B87" s="22">
        <v>0.52083333333333337</v>
      </c>
      <c r="C87" s="21">
        <f t="shared" si="11"/>
        <v>42244.520833333336</v>
      </c>
      <c r="D87" t="s">
        <v>41</v>
      </c>
      <c r="F87" s="18" t="str">
        <f t="shared" si="13"/>
        <v/>
      </c>
      <c r="G87" s="18" t="str">
        <f t="shared" si="12"/>
        <v/>
      </c>
      <c r="H87" s="18">
        <f t="shared" si="14"/>
        <v>2.0833333335758653E-2</v>
      </c>
      <c r="I87" s="18">
        <f t="shared" si="15"/>
        <v>0.50000000005820766</v>
      </c>
    </row>
    <row r="88" spans="1:9" x14ac:dyDescent="0.25">
      <c r="A88" s="20">
        <v>42245</v>
      </c>
      <c r="B88" s="22">
        <v>0</v>
      </c>
      <c r="C88" s="21">
        <f t="shared" si="11"/>
        <v>42245</v>
      </c>
      <c r="D88" t="s">
        <v>39</v>
      </c>
      <c r="E88" t="s">
        <v>73</v>
      </c>
      <c r="F88" s="18">
        <f t="shared" si="13"/>
        <v>0.47916666666424135</v>
      </c>
      <c r="G88" s="18">
        <f t="shared" si="12"/>
        <v>11.499999999941792</v>
      </c>
      <c r="H88" s="18" t="str">
        <f t="shared" si="14"/>
        <v/>
      </c>
      <c r="I88" s="18" t="str">
        <f t="shared" si="15"/>
        <v/>
      </c>
    </row>
    <row r="89" spans="1:9" x14ac:dyDescent="0.25">
      <c r="A89" s="20">
        <v>42245</v>
      </c>
      <c r="B89" s="22">
        <v>0.375</v>
      </c>
      <c r="C89" s="21">
        <f t="shared" si="11"/>
        <v>42245.375</v>
      </c>
      <c r="D89" t="s">
        <v>41</v>
      </c>
      <c r="F89" s="18" t="str">
        <f t="shared" si="13"/>
        <v/>
      </c>
      <c r="G89" s="18" t="str">
        <f t="shared" si="12"/>
        <v/>
      </c>
      <c r="H89" s="18">
        <f t="shared" si="14"/>
        <v>0.375</v>
      </c>
      <c r="I89" s="18">
        <f t="shared" si="15"/>
        <v>9</v>
      </c>
    </row>
    <row r="90" spans="1:9" x14ac:dyDescent="0.25">
      <c r="A90" s="20">
        <v>42245</v>
      </c>
      <c r="B90" s="22">
        <v>0.6791666666666667</v>
      </c>
      <c r="C90" s="21">
        <f t="shared" si="11"/>
        <v>42245.679166666669</v>
      </c>
      <c r="D90" t="s">
        <v>39</v>
      </c>
      <c r="E90" t="s">
        <v>73</v>
      </c>
      <c r="F90" s="18">
        <f t="shared" si="13"/>
        <v>0.30416666666860692</v>
      </c>
      <c r="G90" s="18">
        <f t="shared" si="12"/>
        <v>7.3000000000465661</v>
      </c>
      <c r="H90" s="18" t="str">
        <f t="shared" si="14"/>
        <v/>
      </c>
      <c r="I90" s="18" t="str">
        <f t="shared" si="15"/>
        <v/>
      </c>
    </row>
    <row r="91" spans="1:9" x14ac:dyDescent="0.25">
      <c r="A91" s="20">
        <v>42246</v>
      </c>
      <c r="B91" s="22">
        <v>0.41666666666666669</v>
      </c>
      <c r="C91" s="21">
        <f t="shared" si="11"/>
        <v>42246.416666666664</v>
      </c>
      <c r="D91" t="s">
        <v>41</v>
      </c>
      <c r="F91" s="18" t="str">
        <f t="shared" si="13"/>
        <v/>
      </c>
      <c r="G91" s="18" t="str">
        <f t="shared" si="12"/>
        <v/>
      </c>
      <c r="H91" s="18">
        <f t="shared" si="14"/>
        <v>0.73749999999563443</v>
      </c>
      <c r="I91" s="18">
        <f t="shared" si="15"/>
        <v>17.699999999895226</v>
      </c>
    </row>
    <row r="92" spans="1:9" x14ac:dyDescent="0.25">
      <c r="A92" s="20">
        <v>42247</v>
      </c>
      <c r="B92" s="22">
        <v>0</v>
      </c>
      <c r="C92" s="21">
        <f t="shared" si="11"/>
        <v>42247</v>
      </c>
      <c r="D92" t="s">
        <v>39</v>
      </c>
      <c r="E92" t="s">
        <v>81</v>
      </c>
      <c r="F92" s="18">
        <f t="shared" si="13"/>
        <v>0.58333333333575865</v>
      </c>
      <c r="G92" s="18">
        <f t="shared" si="12"/>
        <v>14.000000000058208</v>
      </c>
      <c r="H92" s="18" t="str">
        <f t="shared" si="14"/>
        <v/>
      </c>
      <c r="I92" s="18" t="str">
        <f t="shared" si="15"/>
        <v/>
      </c>
    </row>
    <row r="93" spans="1:9" x14ac:dyDescent="0.25">
      <c r="A93" s="20">
        <v>42247</v>
      </c>
      <c r="B93" s="22">
        <v>0.20833333333333334</v>
      </c>
      <c r="C93" s="21">
        <f t="shared" si="11"/>
        <v>42247.208333333336</v>
      </c>
      <c r="D93" t="s">
        <v>41</v>
      </c>
      <c r="E93" t="s">
        <v>75</v>
      </c>
      <c r="F93" s="18" t="str">
        <f t="shared" si="13"/>
        <v/>
      </c>
      <c r="G93" s="18" t="str">
        <f t="shared" si="12"/>
        <v/>
      </c>
      <c r="H93" s="18">
        <f t="shared" si="14"/>
        <v>0.20833333333575865</v>
      </c>
      <c r="I93" s="18">
        <f t="shared" si="15"/>
        <v>5.0000000000582077</v>
      </c>
    </row>
    <row r="94" spans="1:9" x14ac:dyDescent="0.25">
      <c r="A94" s="20">
        <v>42247</v>
      </c>
      <c r="B94" s="22">
        <v>0.9291666666666667</v>
      </c>
      <c r="C94" s="21">
        <f t="shared" si="11"/>
        <v>42247.929166666669</v>
      </c>
      <c r="D94" t="s">
        <v>39</v>
      </c>
      <c r="E94" t="s">
        <v>73</v>
      </c>
      <c r="F94" s="18">
        <f t="shared" si="13"/>
        <v>0.72083333333284827</v>
      </c>
      <c r="G94" s="18">
        <f t="shared" si="12"/>
        <v>17.299999999988358</v>
      </c>
      <c r="H94" s="18" t="str">
        <f t="shared" si="14"/>
        <v/>
      </c>
      <c r="I94" s="18" t="str">
        <f t="shared" si="15"/>
        <v/>
      </c>
    </row>
    <row r="95" spans="1:9" x14ac:dyDescent="0.25">
      <c r="A95" s="20">
        <v>42248</v>
      </c>
      <c r="B95" s="22">
        <v>0.35416666666666669</v>
      </c>
      <c r="C95" s="21">
        <f t="shared" ref="C95:C110" si="16">A95+B95</f>
        <v>42248.354166666664</v>
      </c>
      <c r="D95" t="s">
        <v>41</v>
      </c>
      <c r="F95" s="18" t="str">
        <f t="shared" si="13"/>
        <v/>
      </c>
      <c r="G95" s="18" t="str">
        <f t="shared" si="12"/>
        <v/>
      </c>
      <c r="H95" s="18">
        <f t="shared" si="14"/>
        <v>0.42499999999563443</v>
      </c>
      <c r="I95" s="18">
        <f t="shared" si="15"/>
        <v>10.199999999895226</v>
      </c>
    </row>
    <row r="96" spans="1:9" x14ac:dyDescent="0.25">
      <c r="A96" s="20">
        <v>42248</v>
      </c>
      <c r="B96" s="22">
        <v>0.9194444444444444</v>
      </c>
      <c r="C96" s="21">
        <f t="shared" si="16"/>
        <v>42248.919444444444</v>
      </c>
      <c r="D96" t="s">
        <v>39</v>
      </c>
      <c r="E96" t="s">
        <v>73</v>
      </c>
      <c r="F96" s="18">
        <f t="shared" si="13"/>
        <v>0.56527777777955635</v>
      </c>
      <c r="G96" s="18">
        <f t="shared" si="12"/>
        <v>13.566666666709352</v>
      </c>
      <c r="H96" s="18" t="str">
        <f t="shared" si="14"/>
        <v/>
      </c>
      <c r="I96" s="18" t="str">
        <f t="shared" si="15"/>
        <v/>
      </c>
    </row>
    <row r="97" spans="1:9" x14ac:dyDescent="0.25">
      <c r="A97" s="20">
        <v>42249</v>
      </c>
      <c r="B97" s="22">
        <v>0.35416666666666669</v>
      </c>
      <c r="C97" s="21">
        <f t="shared" si="16"/>
        <v>42249.354166666664</v>
      </c>
      <c r="D97" t="s">
        <v>41</v>
      </c>
      <c r="F97" s="18" t="str">
        <f t="shared" si="13"/>
        <v/>
      </c>
      <c r="G97" s="18" t="str">
        <f t="shared" si="12"/>
        <v/>
      </c>
      <c r="H97" s="18">
        <f t="shared" si="14"/>
        <v>0.43472222222044365</v>
      </c>
      <c r="I97" s="18">
        <f t="shared" si="15"/>
        <v>10.433333333290648</v>
      </c>
    </row>
    <row r="98" spans="1:9" x14ac:dyDescent="0.25">
      <c r="A98" s="20">
        <v>42250</v>
      </c>
      <c r="B98" s="22">
        <v>0.10069444444444443</v>
      </c>
      <c r="C98" s="21">
        <f t="shared" si="16"/>
        <v>42250.100694444445</v>
      </c>
      <c r="D98" t="s">
        <v>39</v>
      </c>
      <c r="E98" t="s">
        <v>73</v>
      </c>
      <c r="F98" s="18">
        <f t="shared" si="13"/>
        <v>0.74652777778101154</v>
      </c>
      <c r="G98" s="18">
        <f t="shared" si="12"/>
        <v>17.916666666744277</v>
      </c>
      <c r="H98" s="18" t="str">
        <f t="shared" si="14"/>
        <v/>
      </c>
      <c r="I98" s="18" t="str">
        <f t="shared" si="15"/>
        <v/>
      </c>
    </row>
    <row r="99" spans="1:9" x14ac:dyDescent="0.25">
      <c r="A99" s="20">
        <v>42250</v>
      </c>
      <c r="B99" s="22">
        <v>0.35416666666666669</v>
      </c>
      <c r="C99" s="21">
        <f t="shared" si="16"/>
        <v>42250.354166666664</v>
      </c>
      <c r="D99" t="s">
        <v>41</v>
      </c>
      <c r="F99" s="18" t="str">
        <f t="shared" si="13"/>
        <v/>
      </c>
      <c r="G99" s="18" t="str">
        <f t="shared" si="12"/>
        <v/>
      </c>
      <c r="H99" s="18">
        <f t="shared" si="14"/>
        <v>0.25347222221898846</v>
      </c>
      <c r="I99" s="18">
        <f t="shared" si="15"/>
        <v>6.0833333332557231</v>
      </c>
    </row>
    <row r="100" spans="1:9" x14ac:dyDescent="0.25">
      <c r="A100" s="20">
        <v>42252</v>
      </c>
      <c r="B100" s="22">
        <v>0.99652777777777779</v>
      </c>
      <c r="C100" s="21">
        <f t="shared" si="16"/>
        <v>42252.996527777781</v>
      </c>
      <c r="D100" t="s">
        <v>39</v>
      </c>
      <c r="E100" t="s">
        <v>74</v>
      </c>
      <c r="F100" s="18">
        <f t="shared" si="13"/>
        <v>2.6423611111167702</v>
      </c>
      <c r="G100" s="18">
        <f t="shared" si="12"/>
        <v>63.416666666802485</v>
      </c>
      <c r="H100" s="18" t="str">
        <f t="shared" si="14"/>
        <v/>
      </c>
      <c r="I100" s="18" t="str">
        <f t="shared" si="15"/>
        <v/>
      </c>
    </row>
    <row r="101" spans="1:9" x14ac:dyDescent="0.25">
      <c r="A101" s="20">
        <v>42253</v>
      </c>
      <c r="B101" s="22">
        <v>0.20833333333333334</v>
      </c>
      <c r="C101" s="21">
        <f t="shared" si="16"/>
        <v>42253.208333333336</v>
      </c>
      <c r="D101" t="s">
        <v>41</v>
      </c>
      <c r="E101" t="s">
        <v>75</v>
      </c>
      <c r="F101" s="18" t="str">
        <f t="shared" si="13"/>
        <v/>
      </c>
      <c r="G101" s="18" t="str">
        <f t="shared" si="12"/>
        <v/>
      </c>
      <c r="H101" s="18">
        <f t="shared" si="14"/>
        <v>0.21180555555474712</v>
      </c>
      <c r="I101" s="18">
        <f t="shared" si="15"/>
        <v>5.0833333333139308</v>
      </c>
    </row>
    <row r="102" spans="1:9" x14ac:dyDescent="0.25">
      <c r="A102" s="20">
        <v>42257</v>
      </c>
      <c r="B102" s="22">
        <v>0.46527777777777773</v>
      </c>
      <c r="C102" s="21">
        <f t="shared" si="16"/>
        <v>42257.465277777781</v>
      </c>
      <c r="D102" t="s">
        <v>39</v>
      </c>
      <c r="E102" t="s">
        <v>73</v>
      </c>
      <c r="F102" s="18">
        <f t="shared" si="13"/>
        <v>4.2569444444452529</v>
      </c>
      <c r="G102" s="18">
        <f t="shared" si="12"/>
        <v>102.16666666668607</v>
      </c>
      <c r="H102" s="18" t="str">
        <f t="shared" si="14"/>
        <v/>
      </c>
      <c r="I102" s="18" t="str">
        <f t="shared" si="15"/>
        <v/>
      </c>
    </row>
    <row r="103" spans="1:9" x14ac:dyDescent="0.25">
      <c r="A103" s="20">
        <v>42257</v>
      </c>
      <c r="B103" s="22">
        <v>0.59722222222222221</v>
      </c>
      <c r="C103" s="21">
        <f t="shared" si="16"/>
        <v>42257.597222222219</v>
      </c>
      <c r="D103" t="s">
        <v>41</v>
      </c>
      <c r="F103" s="18" t="str">
        <f t="shared" si="13"/>
        <v/>
      </c>
      <c r="G103" s="18" t="str">
        <f t="shared" si="12"/>
        <v/>
      </c>
      <c r="H103" s="18">
        <f t="shared" si="14"/>
        <v>0.13194444443797693</v>
      </c>
      <c r="I103" s="18">
        <f t="shared" si="15"/>
        <v>3.1666666665114462</v>
      </c>
    </row>
    <row r="104" spans="1:9" x14ac:dyDescent="0.25">
      <c r="A104" s="20">
        <v>42257</v>
      </c>
      <c r="B104" s="22">
        <v>0.625</v>
      </c>
      <c r="C104" s="21">
        <f t="shared" si="16"/>
        <v>42257.625</v>
      </c>
      <c r="D104" t="s">
        <v>39</v>
      </c>
      <c r="E104" t="s">
        <v>73</v>
      </c>
      <c r="F104" s="18">
        <f t="shared" si="13"/>
        <v>2.7777777781011537E-2</v>
      </c>
      <c r="G104" s="18">
        <f t="shared" si="12"/>
        <v>0.66666666674427688</v>
      </c>
      <c r="H104" s="18" t="str">
        <f t="shared" si="14"/>
        <v/>
      </c>
      <c r="I104" s="18" t="str">
        <f t="shared" si="15"/>
        <v/>
      </c>
    </row>
    <row r="105" spans="1:9" x14ac:dyDescent="0.25">
      <c r="A105" s="20">
        <v>42257</v>
      </c>
      <c r="B105" s="22">
        <v>0.65625</v>
      </c>
      <c r="C105" s="21">
        <f t="shared" si="16"/>
        <v>42257.65625</v>
      </c>
      <c r="D105" t="s">
        <v>41</v>
      </c>
      <c r="F105" s="18" t="str">
        <f t="shared" si="13"/>
        <v/>
      </c>
      <c r="G105" s="18" t="str">
        <f t="shared" si="12"/>
        <v/>
      </c>
      <c r="H105" s="18">
        <f t="shared" si="14"/>
        <v>3.125E-2</v>
      </c>
      <c r="I105" s="18">
        <f t="shared" si="15"/>
        <v>0.75</v>
      </c>
    </row>
    <row r="106" spans="1:9" x14ac:dyDescent="0.25">
      <c r="A106" s="20">
        <v>42257</v>
      </c>
      <c r="B106" s="22">
        <v>0.67083333333333339</v>
      </c>
      <c r="C106" s="21">
        <f t="shared" si="16"/>
        <v>42257.67083333333</v>
      </c>
      <c r="D106" t="s">
        <v>39</v>
      </c>
      <c r="E106" t="s">
        <v>73</v>
      </c>
      <c r="F106" s="18">
        <f t="shared" si="13"/>
        <v>1.4583333329937886E-2</v>
      </c>
      <c r="G106" s="18">
        <f t="shared" si="12"/>
        <v>0.34999999991850927</v>
      </c>
      <c r="H106" s="18" t="str">
        <f t="shared" si="14"/>
        <v/>
      </c>
      <c r="I106" s="18" t="str">
        <f t="shared" si="15"/>
        <v/>
      </c>
    </row>
    <row r="107" spans="1:9" x14ac:dyDescent="0.25">
      <c r="A107" s="20">
        <v>42258</v>
      </c>
      <c r="B107" s="22">
        <v>0.35416666666666669</v>
      </c>
      <c r="C107" s="21">
        <f t="shared" si="16"/>
        <v>42258.354166666664</v>
      </c>
      <c r="D107" t="s">
        <v>41</v>
      </c>
      <c r="F107" s="18" t="str">
        <f t="shared" si="13"/>
        <v/>
      </c>
      <c r="G107" s="18" t="str">
        <f t="shared" si="12"/>
        <v/>
      </c>
      <c r="H107" s="18">
        <f t="shared" si="14"/>
        <v>0.68333333333430346</v>
      </c>
      <c r="I107" s="18">
        <f t="shared" si="15"/>
        <v>16.400000000023283</v>
      </c>
    </row>
    <row r="108" spans="1:9" x14ac:dyDescent="0.25">
      <c r="A108" s="20">
        <v>42258</v>
      </c>
      <c r="B108" s="22">
        <v>0.69027777777777777</v>
      </c>
      <c r="C108" s="21">
        <f t="shared" si="16"/>
        <v>42258.69027777778</v>
      </c>
      <c r="D108" t="s">
        <v>39</v>
      </c>
      <c r="E108" t="s">
        <v>73</v>
      </c>
      <c r="F108" s="18">
        <f t="shared" si="13"/>
        <v>0.336111111115315</v>
      </c>
      <c r="G108" s="18">
        <f t="shared" si="12"/>
        <v>8.0666666667675599</v>
      </c>
      <c r="H108" s="18" t="str">
        <f t="shared" si="14"/>
        <v/>
      </c>
      <c r="I108" s="18" t="str">
        <f t="shared" si="15"/>
        <v/>
      </c>
    </row>
    <row r="109" spans="1:9" x14ac:dyDescent="0.25">
      <c r="A109" s="20">
        <v>42259</v>
      </c>
      <c r="B109" s="22">
        <v>0.34375</v>
      </c>
      <c r="C109" s="21">
        <f t="shared" si="16"/>
        <v>42259.34375</v>
      </c>
      <c r="D109" t="s">
        <v>41</v>
      </c>
      <c r="F109" s="18" t="str">
        <f t="shared" si="13"/>
        <v/>
      </c>
      <c r="G109" s="18" t="str">
        <f t="shared" si="12"/>
        <v/>
      </c>
      <c r="H109" s="18">
        <f t="shared" si="14"/>
        <v>0.65347222222044365</v>
      </c>
      <c r="I109" s="18">
        <f t="shared" si="15"/>
        <v>15.683333333290648</v>
      </c>
    </row>
    <row r="110" spans="1:9" x14ac:dyDescent="0.25">
      <c r="A110" s="20">
        <v>42259</v>
      </c>
      <c r="B110" s="22">
        <v>0.37152777777777773</v>
      </c>
      <c r="C110" s="21">
        <f t="shared" si="16"/>
        <v>42259.371527777781</v>
      </c>
      <c r="D110" t="s">
        <v>39</v>
      </c>
      <c r="E110" t="s">
        <v>82</v>
      </c>
      <c r="F110" s="18">
        <f t="shared" si="13"/>
        <v>2.7777777781011537E-2</v>
      </c>
      <c r="G110" s="18">
        <f t="shared" si="12"/>
        <v>0.66666666674427688</v>
      </c>
      <c r="H110" s="18" t="str">
        <f t="shared" si="14"/>
        <v/>
      </c>
      <c r="I110" s="18" t="str">
        <f t="shared" si="15"/>
        <v/>
      </c>
    </row>
  </sheetData>
  <mergeCells count="2">
    <mergeCell ref="F1:G1"/>
    <mergeCell ref="H1:I1"/>
  </mergeCells>
  <conditionalFormatting sqref="D1:D1048576">
    <cfRule type="cellIs" dxfId="1" priority="1" operator="equal">
      <formula>"Stop"</formula>
    </cfRule>
    <cfRule type="cellIs" dxfId="0" priority="2" operator="equal">
      <formula>"Start"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J21"/>
  <sheetViews>
    <sheetView topLeftCell="B4" workbookViewId="0">
      <selection activeCell="I14" sqref="I14:I19"/>
    </sheetView>
  </sheetViews>
  <sheetFormatPr defaultRowHeight="15" x14ac:dyDescent="0.25"/>
  <cols>
    <col min="1" max="1" width="18.7109375" customWidth="1"/>
    <col min="2" max="2" width="8.28515625" bestFit="1" customWidth="1"/>
    <col min="3" max="3" width="17.7109375" bestFit="1" customWidth="1"/>
    <col min="5" max="5" width="9" customWidth="1"/>
    <col min="6" max="6" width="1.28515625" hidden="1" customWidth="1"/>
    <col min="10" max="10" width="9.140625" style="39"/>
  </cols>
  <sheetData>
    <row r="12" spans="3:10" x14ac:dyDescent="0.25">
      <c r="C12" s="73" t="s">
        <v>62</v>
      </c>
      <c r="D12" s="73" t="s">
        <v>61</v>
      </c>
      <c r="E12" s="73"/>
      <c r="F12" s="73"/>
      <c r="G12" s="73"/>
      <c r="H12" s="73"/>
      <c r="I12" s="82" t="s">
        <v>6</v>
      </c>
      <c r="J12" s="83"/>
    </row>
    <row r="13" spans="3:10" x14ac:dyDescent="0.25">
      <c r="C13" s="73"/>
      <c r="D13" s="73" t="s">
        <v>60</v>
      </c>
      <c r="E13" s="73"/>
      <c r="F13" s="79" t="s">
        <v>59</v>
      </c>
      <c r="G13" s="80"/>
      <c r="H13" s="81"/>
      <c r="I13" s="84"/>
      <c r="J13" s="85"/>
    </row>
    <row r="14" spans="3:10" x14ac:dyDescent="0.25">
      <c r="C14" s="44" t="s">
        <v>0</v>
      </c>
      <c r="D14" s="74">
        <v>5</v>
      </c>
      <c r="E14" s="74"/>
      <c r="F14" s="76">
        <v>9</v>
      </c>
      <c r="G14" s="78"/>
      <c r="H14" s="77"/>
      <c r="I14" s="44">
        <f>SUM(D14:H14)</f>
        <v>14</v>
      </c>
      <c r="J14" s="46">
        <f>I14/217</f>
        <v>6.4516129032258063E-2</v>
      </c>
    </row>
    <row r="15" spans="3:10" x14ac:dyDescent="0.25">
      <c r="C15" s="44" t="s">
        <v>1</v>
      </c>
      <c r="D15" s="76">
        <v>8</v>
      </c>
      <c r="E15" s="77"/>
      <c r="F15" s="47">
        <v>8</v>
      </c>
      <c r="G15" s="78">
        <v>19</v>
      </c>
      <c r="H15" s="77"/>
      <c r="I15" s="44">
        <v>27</v>
      </c>
      <c r="J15" s="46">
        <f t="shared" ref="J15:J19" si="0">I15/217</f>
        <v>0.12442396313364056</v>
      </c>
    </row>
    <row r="16" spans="3:10" x14ac:dyDescent="0.25">
      <c r="C16" s="44" t="s">
        <v>3</v>
      </c>
      <c r="D16" s="74">
        <v>21</v>
      </c>
      <c r="E16" s="74"/>
      <c r="F16" s="76">
        <v>26</v>
      </c>
      <c r="G16" s="78"/>
      <c r="H16" s="77"/>
      <c r="I16" s="44">
        <f>SUM(D16:H16)</f>
        <v>47</v>
      </c>
      <c r="J16" s="46">
        <f t="shared" si="0"/>
        <v>0.21658986175115208</v>
      </c>
    </row>
    <row r="17" spans="3:10" x14ac:dyDescent="0.25">
      <c r="C17" s="44" t="s">
        <v>2</v>
      </c>
      <c r="D17" s="74">
        <v>12</v>
      </c>
      <c r="E17" s="74"/>
      <c r="F17" s="76">
        <v>43</v>
      </c>
      <c r="G17" s="78"/>
      <c r="H17" s="77"/>
      <c r="I17" s="44">
        <f>SUM(D17:H17)</f>
        <v>55</v>
      </c>
      <c r="J17" s="46">
        <f t="shared" si="0"/>
        <v>0.25345622119815669</v>
      </c>
    </row>
    <row r="18" spans="3:10" x14ac:dyDescent="0.25">
      <c r="C18" s="44" t="s">
        <v>4</v>
      </c>
      <c r="D18" s="74">
        <v>11</v>
      </c>
      <c r="E18" s="74"/>
      <c r="F18" s="76">
        <v>30</v>
      </c>
      <c r="G18" s="78"/>
      <c r="H18" s="77"/>
      <c r="I18" s="44">
        <f>SUM(D18:H18)</f>
        <v>41</v>
      </c>
      <c r="J18" s="46">
        <f t="shared" si="0"/>
        <v>0.1889400921658986</v>
      </c>
    </row>
    <row r="19" spans="3:10" x14ac:dyDescent="0.25">
      <c r="C19" s="45" t="s">
        <v>58</v>
      </c>
      <c r="D19" s="73">
        <v>0</v>
      </c>
      <c r="E19" s="73"/>
      <c r="F19" s="79">
        <v>33</v>
      </c>
      <c r="G19" s="80"/>
      <c r="H19" s="81"/>
      <c r="I19" s="45">
        <v>33</v>
      </c>
      <c r="J19" s="46">
        <f t="shared" si="0"/>
        <v>0.15207373271889402</v>
      </c>
    </row>
    <row r="20" spans="3:10" x14ac:dyDescent="0.25">
      <c r="C20" s="74" t="s">
        <v>6</v>
      </c>
      <c r="D20" s="74">
        <f>SUM(D14:E19)</f>
        <v>57</v>
      </c>
      <c r="E20" s="74"/>
      <c r="F20" s="74">
        <f>SUM(F14:H19)</f>
        <v>168</v>
      </c>
      <c r="G20" s="74"/>
      <c r="H20" s="74"/>
      <c r="I20" s="44">
        <f>SUM(I14:I19)</f>
        <v>217</v>
      </c>
      <c r="J20" s="43"/>
    </row>
    <row r="21" spans="3:10" x14ac:dyDescent="0.25">
      <c r="C21" s="74"/>
      <c r="D21" s="75">
        <f>D20/I20</f>
        <v>0.26267281105990781</v>
      </c>
      <c r="E21" s="75"/>
      <c r="F21" s="42"/>
      <c r="G21" s="75">
        <f>F20/I20</f>
        <v>0.77419354838709675</v>
      </c>
      <c r="H21" s="75"/>
      <c r="I21" s="41"/>
      <c r="J21" s="40"/>
    </row>
  </sheetData>
  <mergeCells count="22">
    <mergeCell ref="F17:H17"/>
    <mergeCell ref="I12:J13"/>
    <mergeCell ref="F13:H13"/>
    <mergeCell ref="F14:H14"/>
    <mergeCell ref="D12:H12"/>
    <mergeCell ref="D13:E13"/>
    <mergeCell ref="C12:C13"/>
    <mergeCell ref="D14:E14"/>
    <mergeCell ref="C20:C21"/>
    <mergeCell ref="D21:E21"/>
    <mergeCell ref="G21:H21"/>
    <mergeCell ref="D15:E15"/>
    <mergeCell ref="G15:H15"/>
    <mergeCell ref="F18:H18"/>
    <mergeCell ref="F19:H19"/>
    <mergeCell ref="F20:H20"/>
    <mergeCell ref="D16:E16"/>
    <mergeCell ref="D17:E17"/>
    <mergeCell ref="D18:E18"/>
    <mergeCell ref="D19:E19"/>
    <mergeCell ref="D20:E20"/>
    <mergeCell ref="F16:H1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s="41"/>
      <c r="B1" s="41">
        <v>2012</v>
      </c>
      <c r="C1" s="41">
        <v>2013</v>
      </c>
      <c r="D1" s="41">
        <v>2014</v>
      </c>
      <c r="E1" s="41">
        <v>2015</v>
      </c>
    </row>
    <row r="2" spans="1:5" x14ac:dyDescent="0.25">
      <c r="A2" s="41" t="s">
        <v>0</v>
      </c>
      <c r="B2" s="41">
        <v>26</v>
      </c>
      <c r="C2" s="41"/>
      <c r="D2" s="41">
        <v>10</v>
      </c>
      <c r="E2" s="41">
        <v>14</v>
      </c>
    </row>
    <row r="3" spans="1:5" x14ac:dyDescent="0.25">
      <c r="A3" s="41" t="s">
        <v>1</v>
      </c>
      <c r="B3" s="41">
        <v>83</v>
      </c>
      <c r="C3" s="41">
        <v>17</v>
      </c>
      <c r="D3" s="41">
        <v>17</v>
      </c>
      <c r="E3" s="41">
        <v>27</v>
      </c>
    </row>
    <row r="4" spans="1:5" x14ac:dyDescent="0.25">
      <c r="A4" s="41" t="s">
        <v>3</v>
      </c>
      <c r="B4" s="41">
        <v>11</v>
      </c>
      <c r="C4" s="41">
        <v>25</v>
      </c>
      <c r="D4" s="41">
        <v>16</v>
      </c>
      <c r="E4" s="41">
        <v>47</v>
      </c>
    </row>
    <row r="5" spans="1:5" x14ac:dyDescent="0.25">
      <c r="A5" s="41" t="s">
        <v>2</v>
      </c>
      <c r="B5" s="41">
        <v>35</v>
      </c>
      <c r="C5" s="60">
        <v>21</v>
      </c>
      <c r="D5" s="41">
        <v>18</v>
      </c>
      <c r="E5" s="41">
        <v>55</v>
      </c>
    </row>
    <row r="6" spans="1:5" x14ac:dyDescent="0.25">
      <c r="A6" s="41" t="s">
        <v>4</v>
      </c>
      <c r="B6" s="41">
        <v>8</v>
      </c>
      <c r="C6" s="41">
        <v>45</v>
      </c>
      <c r="D6" s="41">
        <v>48</v>
      </c>
      <c r="E6" s="41">
        <v>41</v>
      </c>
    </row>
    <row r="7" spans="1:5" x14ac:dyDescent="0.25">
      <c r="A7" s="41" t="s">
        <v>88</v>
      </c>
      <c r="B7" s="41">
        <v>2</v>
      </c>
      <c r="C7" s="41"/>
      <c r="D7" s="41">
        <v>25</v>
      </c>
      <c r="E7" s="41">
        <v>33</v>
      </c>
    </row>
    <row r="8" spans="1:5" x14ac:dyDescent="0.25">
      <c r="A8" s="61" t="s">
        <v>6</v>
      </c>
      <c r="B8" s="61">
        <v>165</v>
      </c>
      <c r="C8" s="61">
        <f>SUM(C2:C7)</f>
        <v>108</v>
      </c>
      <c r="D8" s="61">
        <f t="shared" ref="D8:E8" si="0">SUM(D2:D7)</f>
        <v>134</v>
      </c>
      <c r="E8" s="61">
        <f t="shared" si="0"/>
        <v>217</v>
      </c>
    </row>
    <row r="10" spans="1:5" x14ac:dyDescent="0.25">
      <c r="E10" t="s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FishWheel Catch</vt:lpstr>
      <vt:lpstr>Fish Wheel Sample Times 2015</vt:lpstr>
      <vt:lpstr># Fish Captured &amp; ID Method</vt:lpstr>
      <vt:lpstr>2012vs2013vs2014vs2015</vt:lpstr>
    </vt:vector>
  </TitlesOfParts>
  <Company>HDR,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FieldCrew</cp:lastModifiedBy>
  <dcterms:created xsi:type="dcterms:W3CDTF">2015-06-03T22:07:18Z</dcterms:created>
  <dcterms:modified xsi:type="dcterms:W3CDTF">2015-12-21T19:35:22Z</dcterms:modified>
</cp:coreProperties>
</file>