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11640" tabRatio="622" activeTab="4"/>
  </bookViews>
  <sheets>
    <sheet name="Historical Mean Comparison" sheetId="7" r:id="rId1"/>
    <sheet name="INRMP Graph" sheetId="20" r:id="rId2"/>
    <sheet name="Bridge daily" sheetId="10" r:id="rId3"/>
    <sheet name="2003vs2004vs2005vs2006" sheetId="11" r:id="rId4"/>
    <sheet name="Sockeye Historical Counts" sheetId="1" r:id="rId5"/>
    <sheet name="Coho Historical Counts" sheetId="22" r:id="rId6"/>
    <sheet name="Summary Counts" sheetId="2" r:id="rId7"/>
    <sheet name="Outmigration 2003" sheetId="8" r:id="rId8"/>
    <sheet name="Outmigration 2004" sheetId="13" r:id="rId9"/>
    <sheet name="Outmigration 2005" sheetId="15" r:id="rId10"/>
    <sheet name="Outmigration 2006" sheetId="16" r:id="rId11"/>
    <sheet name="Outmigration 2012" sheetId="17" r:id="rId12"/>
    <sheet name="Outmigration 2013" sheetId="21" r:id="rId13"/>
    <sheet name="Outmigration 2014" sheetId="23" r:id="rId14"/>
  </sheets>
  <externalReferences>
    <externalReference r:id="rId15"/>
    <externalReference r:id="rId16"/>
    <externalReference r:id="rId17"/>
  </externalReferences>
  <calcPr calcId="145621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I33" i="22" l="1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AX33" i="22"/>
  <c r="AY33" i="22"/>
  <c r="AZ33" i="22"/>
  <c r="BA33" i="22"/>
  <c r="BB33" i="22"/>
  <c r="BC33" i="22"/>
  <c r="BD33" i="22"/>
  <c r="H33" i="22"/>
  <c r="B31" i="22"/>
  <c r="C31" i="22" s="1"/>
  <c r="D31" i="22" s="1"/>
  <c r="E31" i="22" s="1"/>
  <c r="F31" i="22" s="1"/>
  <c r="G31" i="22" s="1"/>
  <c r="H31" i="22" s="1"/>
  <c r="C26" i="22"/>
  <c r="D26" i="22"/>
  <c r="E26" i="22"/>
  <c r="F26" i="22"/>
  <c r="G26" i="22"/>
  <c r="H26" i="22"/>
  <c r="I26" i="22"/>
  <c r="O27" i="22" s="1"/>
  <c r="J26" i="22"/>
  <c r="K26" i="22"/>
  <c r="L26" i="22"/>
  <c r="M26" i="22"/>
  <c r="N26" i="22"/>
  <c r="O26" i="22"/>
  <c r="P26" i="22"/>
  <c r="V27" i="22" s="1"/>
  <c r="Q26" i="22"/>
  <c r="R26" i="22"/>
  <c r="S26" i="22"/>
  <c r="T26" i="22"/>
  <c r="U26" i="22"/>
  <c r="V26" i="22"/>
  <c r="W26" i="22"/>
  <c r="AC27" i="22" s="1"/>
  <c r="X26" i="22"/>
  <c r="Y26" i="22"/>
  <c r="Z26" i="22"/>
  <c r="AA26" i="22"/>
  <c r="AB26" i="22"/>
  <c r="AC26" i="22"/>
  <c r="AD26" i="22"/>
  <c r="AJ27" i="22" s="1"/>
  <c r="AE26" i="22"/>
  <c r="AF26" i="22"/>
  <c r="AG26" i="22"/>
  <c r="AH26" i="22"/>
  <c r="AI26" i="22"/>
  <c r="AJ26" i="22"/>
  <c r="AK26" i="22"/>
  <c r="AQ27" i="22" s="1"/>
  <c r="AL26" i="22"/>
  <c r="AM26" i="22"/>
  <c r="AN26" i="22"/>
  <c r="AO26" i="22"/>
  <c r="AP26" i="22"/>
  <c r="AQ26" i="22"/>
  <c r="AR26" i="22"/>
  <c r="AX27" i="22" s="1"/>
  <c r="AS26" i="22"/>
  <c r="AT26" i="22"/>
  <c r="AU26" i="22"/>
  <c r="AV26" i="22"/>
  <c r="AW26" i="22"/>
  <c r="AX26" i="22"/>
  <c r="AY26" i="22"/>
  <c r="BD27" i="22" s="1"/>
  <c r="AZ26" i="22"/>
  <c r="BA26" i="22"/>
  <c r="BB26" i="22"/>
  <c r="BC26" i="22"/>
  <c r="BD26" i="22"/>
  <c r="B26" i="22"/>
  <c r="C48" i="1"/>
  <c r="D48" i="1"/>
  <c r="E48" i="1"/>
  <c r="F48" i="1"/>
  <c r="G48" i="1"/>
  <c r="H48" i="1"/>
  <c r="I48" i="1"/>
  <c r="J48" i="1"/>
  <c r="K48" i="1"/>
  <c r="L48" i="1"/>
  <c r="M48" i="1"/>
  <c r="N48" i="1"/>
  <c r="B48" i="1"/>
  <c r="M33" i="1"/>
  <c r="N33" i="1"/>
  <c r="O33" i="1"/>
  <c r="P33" i="1"/>
  <c r="Q33" i="1"/>
  <c r="R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L33" i="1"/>
  <c r="W46" i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V46" i="1"/>
  <c r="BM13" i="1"/>
  <c r="P49" i="22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AB49" i="22" s="1"/>
  <c r="AC49" i="22" s="1"/>
  <c r="AD49" i="22" s="1"/>
  <c r="AE49" i="22" s="1"/>
  <c r="AF49" i="22" s="1"/>
  <c r="AG49" i="22" s="1"/>
  <c r="AH49" i="22" s="1"/>
  <c r="AI49" i="22" s="1"/>
  <c r="AJ49" i="22" s="1"/>
  <c r="AK49" i="22" s="1"/>
  <c r="AL49" i="22" s="1"/>
  <c r="AM49" i="22" s="1"/>
  <c r="AN49" i="22" s="1"/>
  <c r="AO49" i="22" s="1"/>
  <c r="AP49" i="22" s="1"/>
  <c r="AQ49" i="22" s="1"/>
  <c r="AR49" i="22" s="1"/>
  <c r="AS49" i="22" s="1"/>
  <c r="AT49" i="22" s="1"/>
  <c r="AU49" i="22" s="1"/>
  <c r="AV49" i="22" s="1"/>
  <c r="AW49" i="22" s="1"/>
  <c r="AX49" i="22" s="1"/>
  <c r="AY49" i="22" s="1"/>
  <c r="AZ49" i="22" s="1"/>
  <c r="BA49" i="22" s="1"/>
  <c r="BB49" i="22" s="1"/>
  <c r="BC49" i="22" s="1"/>
  <c r="BD49" i="22" s="1"/>
  <c r="O49" i="22"/>
  <c r="H6" i="23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F6" i="23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D13" i="2"/>
  <c r="D14" i="2" s="1"/>
  <c r="B13" i="2"/>
  <c r="B14" i="2" s="1"/>
  <c r="BF15" i="22"/>
  <c r="BF14" i="22"/>
  <c r="BF12" i="22"/>
  <c r="BF13" i="22"/>
  <c r="BF11" i="22"/>
  <c r="BF10" i="22"/>
  <c r="BF9" i="22"/>
  <c r="BF8" i="22"/>
  <c r="BF7" i="22"/>
  <c r="BF26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AB46" i="22" s="1"/>
  <c r="AC46" i="22" s="1"/>
  <c r="AD46" i="22" s="1"/>
  <c r="AE46" i="22" s="1"/>
  <c r="AF46" i="22" s="1"/>
  <c r="AG46" i="22" s="1"/>
  <c r="AH46" i="22" s="1"/>
  <c r="AI46" i="22" s="1"/>
  <c r="AJ46" i="22" s="1"/>
  <c r="AK46" i="22" s="1"/>
  <c r="AL46" i="22" s="1"/>
  <c r="AM46" i="22" s="1"/>
  <c r="AN46" i="22" s="1"/>
  <c r="AO46" i="22" s="1"/>
  <c r="AP46" i="22" s="1"/>
  <c r="AQ46" i="22" s="1"/>
  <c r="AR46" i="22" s="1"/>
  <c r="AS46" i="22" s="1"/>
  <c r="AT46" i="22" s="1"/>
  <c r="AU46" i="22" s="1"/>
  <c r="AV46" i="22" s="1"/>
  <c r="AW46" i="22" s="1"/>
  <c r="AX46" i="22" s="1"/>
  <c r="AY46" i="22" s="1"/>
  <c r="AZ46" i="22" s="1"/>
  <c r="BA46" i="22" s="1"/>
  <c r="BB46" i="22" s="1"/>
  <c r="BC46" i="22" s="1"/>
  <c r="BD46" i="22" s="1"/>
  <c r="C45" i="22"/>
  <c r="D45" i="22" s="1"/>
  <c r="E45" i="22" s="1"/>
  <c r="F45" i="22" s="1"/>
  <c r="G45" i="22" s="1"/>
  <c r="H45" i="22" s="1"/>
  <c r="I45" i="22" s="1"/>
  <c r="J45" i="22" s="1"/>
  <c r="K45" i="22" s="1"/>
  <c r="L45" i="22" s="1"/>
  <c r="M45" i="22" s="1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AB45" i="22" s="1"/>
  <c r="AC45" i="22" s="1"/>
  <c r="AD45" i="22" s="1"/>
  <c r="AE45" i="22" s="1"/>
  <c r="AF45" i="22" s="1"/>
  <c r="AG45" i="22" s="1"/>
  <c r="AH45" i="22" s="1"/>
  <c r="AI45" i="22" s="1"/>
  <c r="AJ45" i="22" s="1"/>
  <c r="AK45" i="22" s="1"/>
  <c r="AL45" i="22" s="1"/>
  <c r="AM45" i="22" s="1"/>
  <c r="AN45" i="22" s="1"/>
  <c r="AO45" i="22" s="1"/>
  <c r="AP45" i="22" s="1"/>
  <c r="AQ45" i="22" s="1"/>
  <c r="AR45" i="22" s="1"/>
  <c r="AS45" i="22" s="1"/>
  <c r="AT45" i="22" s="1"/>
  <c r="AU45" i="22" s="1"/>
  <c r="AV45" i="22" s="1"/>
  <c r="AW45" i="22" s="1"/>
  <c r="AX45" i="22" s="1"/>
  <c r="AY45" i="22" s="1"/>
  <c r="AZ45" i="22" s="1"/>
  <c r="BA45" i="22" s="1"/>
  <c r="BB45" i="22" s="1"/>
  <c r="BC45" i="22" s="1"/>
  <c r="B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AB44" i="22" s="1"/>
  <c r="AC44" i="22" s="1"/>
  <c r="AD44" i="22" s="1"/>
  <c r="AE44" i="22" s="1"/>
  <c r="AF44" i="22" s="1"/>
  <c r="AG44" i="22" s="1"/>
  <c r="AH44" i="22" s="1"/>
  <c r="AI44" i="22" s="1"/>
  <c r="AJ44" i="22" s="1"/>
  <c r="AK44" i="22" s="1"/>
  <c r="AL44" i="22" s="1"/>
  <c r="AM44" i="22" s="1"/>
  <c r="AN44" i="22" s="1"/>
  <c r="AO44" i="22" s="1"/>
  <c r="AP44" i="22" s="1"/>
  <c r="AQ44" i="22" s="1"/>
  <c r="AR44" i="22" s="1"/>
  <c r="AS44" i="22" s="1"/>
  <c r="AT44" i="22" s="1"/>
  <c r="AU44" i="22" s="1"/>
  <c r="AV44" i="22" s="1"/>
  <c r="AW44" i="22" s="1"/>
  <c r="AX44" i="22" s="1"/>
  <c r="AY44" i="22" s="1"/>
  <c r="AZ44" i="22" s="1"/>
  <c r="BA44" i="22" s="1"/>
  <c r="BB44" i="22" s="1"/>
  <c r="BC44" i="22" s="1"/>
  <c r="BD44" i="22" s="1"/>
  <c r="C43" i="22"/>
  <c r="D43" i="22" s="1"/>
  <c r="E43" i="22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AB43" i="22" s="1"/>
  <c r="AC43" i="22" s="1"/>
  <c r="AD43" i="22" s="1"/>
  <c r="AE43" i="22" s="1"/>
  <c r="AF43" i="22" s="1"/>
  <c r="AG43" i="22" s="1"/>
  <c r="AH43" i="22" s="1"/>
  <c r="AI43" i="22" s="1"/>
  <c r="AJ43" i="22" s="1"/>
  <c r="AK43" i="22" s="1"/>
  <c r="AL43" i="22" s="1"/>
  <c r="AM43" i="22" s="1"/>
  <c r="AN43" i="22" s="1"/>
  <c r="AO43" i="22" s="1"/>
  <c r="AP43" i="22" s="1"/>
  <c r="AQ43" i="22" s="1"/>
  <c r="AR43" i="22" s="1"/>
  <c r="AS43" i="22" s="1"/>
  <c r="AT43" i="22" s="1"/>
  <c r="AU43" i="22" s="1"/>
  <c r="AV43" i="22" s="1"/>
  <c r="AW43" i="22" s="1"/>
  <c r="AX43" i="22" s="1"/>
  <c r="AY43" i="22" s="1"/>
  <c r="AZ43" i="22" s="1"/>
  <c r="BA43" i="22" s="1"/>
  <c r="BB43" i="22" s="1"/>
  <c r="BC43" i="22" s="1"/>
  <c r="BD43" i="22" s="1"/>
  <c r="C42" i="22"/>
  <c r="D42" i="22" s="1"/>
  <c r="E42" i="22" s="1"/>
  <c r="F42" i="22" s="1"/>
  <c r="G42" i="22" s="1"/>
  <c r="H42" i="22" s="1"/>
  <c r="I42" i="22" s="1"/>
  <c r="J42" i="22" s="1"/>
  <c r="K42" i="22" s="1"/>
  <c r="L42" i="22" s="1"/>
  <c r="M42" i="22" s="1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AB42" i="22" s="1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C47" i="22"/>
  <c r="D47" i="22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AB47" i="22" s="1"/>
  <c r="AC47" i="22" s="1"/>
  <c r="AD47" i="22" s="1"/>
  <c r="AE47" i="22" s="1"/>
  <c r="AF47" i="22" s="1"/>
  <c r="AG47" i="22" s="1"/>
  <c r="AH47" i="22" s="1"/>
  <c r="AI47" i="22" s="1"/>
  <c r="AJ47" i="22" s="1"/>
  <c r="AK47" i="22" s="1"/>
  <c r="AL47" i="22" s="1"/>
  <c r="AM47" i="22" s="1"/>
  <c r="AN47" i="22" s="1"/>
  <c r="AO47" i="22" s="1"/>
  <c r="AP47" i="22" s="1"/>
  <c r="AQ47" i="22" s="1"/>
  <c r="AR47" i="22" s="1"/>
  <c r="AS47" i="22" s="1"/>
  <c r="AT47" i="22" s="1"/>
  <c r="AU47" i="22" s="1"/>
  <c r="AV47" i="22" s="1"/>
  <c r="AW47" i="22" s="1"/>
  <c r="AX47" i="22" s="1"/>
  <c r="AY47" i="22" s="1"/>
  <c r="AZ47" i="22" s="1"/>
  <c r="BA47" i="22" s="1"/>
  <c r="BB47" i="22" s="1"/>
  <c r="BC47" i="22" s="1"/>
  <c r="BD47" i="22" s="1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AB48" i="22" s="1"/>
  <c r="AC48" i="22" s="1"/>
  <c r="AD48" i="22" s="1"/>
  <c r="AE48" i="22" s="1"/>
  <c r="AF48" i="22" s="1"/>
  <c r="AG48" i="22" s="1"/>
  <c r="AH48" i="22" s="1"/>
  <c r="AI48" i="22" s="1"/>
  <c r="AJ48" i="22" s="1"/>
  <c r="AK48" i="22" s="1"/>
  <c r="AL48" i="22" s="1"/>
  <c r="AM48" i="22" s="1"/>
  <c r="AN48" i="22" s="1"/>
  <c r="AO48" i="22" s="1"/>
  <c r="AP48" i="22" s="1"/>
  <c r="AQ48" i="22" s="1"/>
  <c r="AR48" i="22" s="1"/>
  <c r="AS48" i="22" s="1"/>
  <c r="AT48" i="22" s="1"/>
  <c r="AU48" i="22" s="1"/>
  <c r="AV48" i="22" s="1"/>
  <c r="AW48" i="22" s="1"/>
  <c r="AX48" i="22" s="1"/>
  <c r="AY48" i="22" s="1"/>
  <c r="AZ48" i="22" s="1"/>
  <c r="BA48" i="22" s="1"/>
  <c r="BB48" i="22" s="1"/>
  <c r="BC48" i="22" s="1"/>
  <c r="BD48" i="22" s="1"/>
  <c r="D41" i="22"/>
  <c r="E41" i="22" s="1"/>
  <c r="F41" i="22" s="1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/>
  <c r="AA41" i="22" s="1"/>
  <c r="AB41" i="22" s="1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C41" i="22"/>
  <c r="B50" i="1"/>
  <c r="B24" i="1"/>
  <c r="C24" i="1"/>
  <c r="D24" i="1"/>
  <c r="E24" i="1"/>
  <c r="F24" i="1"/>
  <c r="G24" i="1"/>
  <c r="H24" i="1"/>
  <c r="I24" i="1"/>
  <c r="J24" i="1"/>
  <c r="K24" i="1"/>
  <c r="C26" i="1"/>
  <c r="D26" i="1" s="1"/>
  <c r="B29" i="1"/>
  <c r="B33" i="1"/>
  <c r="C33" i="1"/>
  <c r="D33" i="1"/>
  <c r="E33" i="1"/>
  <c r="F33" i="1"/>
  <c r="G33" i="1"/>
  <c r="H33" i="1"/>
  <c r="I33" i="1"/>
  <c r="J33" i="1"/>
  <c r="K33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C41" i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C43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Q39" i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M12" i="1"/>
  <c r="AC45" i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G7" i="2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6" i="21"/>
  <c r="E7" i="2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6" i="21"/>
  <c r="H42" i="17"/>
  <c r="D42" i="17"/>
  <c r="E3" i="17"/>
  <c r="E4" i="17" s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B42" i="17"/>
  <c r="C4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T11" i="1"/>
  <c r="T33" i="1" s="1"/>
  <c r="S11" i="1"/>
  <c r="S33" i="1" s="1"/>
  <c r="BM10" i="1"/>
  <c r="BM9" i="1"/>
  <c r="BM5" i="1"/>
  <c r="B27" i="1" s="1"/>
  <c r="BM6" i="1"/>
  <c r="BM7" i="1"/>
  <c r="BM8" i="1"/>
  <c r="K3" i="16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I41" i="16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G11" i="16"/>
  <c r="G12" i="16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I35" i="16"/>
  <c r="I36" i="16"/>
  <c r="I37" i="16" s="1"/>
  <c r="I38" i="16" s="1"/>
  <c r="I39" i="16" s="1"/>
  <c r="I31" i="16"/>
  <c r="I32" i="16" s="1"/>
  <c r="I33" i="16" s="1"/>
  <c r="I25" i="16"/>
  <c r="I26" i="16"/>
  <c r="I27" i="16" s="1"/>
  <c r="I28" i="16" s="1"/>
  <c r="I29" i="16" s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G3" i="16"/>
  <c r="G4" i="16" s="1"/>
  <c r="G5" i="16" s="1"/>
  <c r="G6" i="16" s="1"/>
  <c r="G7" i="16" s="1"/>
  <c r="G8" i="16" s="1"/>
  <c r="G9" i="16" s="1"/>
  <c r="Q40" i="1"/>
  <c r="R40" i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AL26" i="1"/>
  <c r="AM26" i="1" s="1"/>
  <c r="AN26" i="1" s="1"/>
  <c r="AO26" i="1" s="1"/>
  <c r="AP26" i="1" s="1"/>
  <c r="O24" i="1"/>
  <c r="L24" i="1"/>
  <c r="M24" i="1"/>
  <c r="N24" i="1"/>
  <c r="P24" i="1"/>
  <c r="Q24" i="1"/>
  <c r="R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S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E3" i="15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F4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K6" i="15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I33" i="15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G25" i="15"/>
  <c r="G26" i="15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I27" i="15"/>
  <c r="I28" i="15" s="1"/>
  <c r="I29" i="15"/>
  <c r="I30" i="15" s="1"/>
  <c r="I31" i="15" s="1"/>
  <c r="I23" i="15"/>
  <c r="I24" i="15"/>
  <c r="I25" i="15" s="1"/>
  <c r="G19" i="15"/>
  <c r="G20" i="15" s="1"/>
  <c r="G21" i="15" s="1"/>
  <c r="G22" i="15" s="1"/>
  <c r="G23" i="15" s="1"/>
  <c r="I17" i="15"/>
  <c r="I18" i="15"/>
  <c r="I19" i="15" s="1"/>
  <c r="I20" i="15" s="1"/>
  <c r="I21" i="15" s="1"/>
  <c r="G10" i="15"/>
  <c r="G11" i="15" s="1"/>
  <c r="G12" i="15" s="1"/>
  <c r="G13" i="15" s="1"/>
  <c r="G14" i="15" s="1"/>
  <c r="G15" i="15" s="1"/>
  <c r="G16" i="15" s="1"/>
  <c r="G17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G5" i="15"/>
  <c r="G6" i="15" s="1"/>
  <c r="G7" i="15" s="1"/>
  <c r="G8" i="15" s="1"/>
  <c r="G3" i="15"/>
  <c r="D27" i="1"/>
  <c r="E26" i="1"/>
  <c r="C27" i="1"/>
  <c r="AN27" i="1"/>
  <c r="AO27" i="1"/>
  <c r="AM27" i="1"/>
  <c r="AK27" i="1"/>
  <c r="AL27" i="1"/>
  <c r="F26" i="1"/>
  <c r="E27" i="1"/>
  <c r="F27" i="1"/>
  <c r="G26" i="1"/>
  <c r="H26" i="1"/>
  <c r="I26" i="1" s="1"/>
  <c r="G27" i="1"/>
  <c r="H27" i="1"/>
  <c r="I27" i="1" l="1"/>
  <c r="J26" i="1"/>
  <c r="AP27" i="1"/>
  <c r="AQ26" i="1"/>
  <c r="C29" i="1"/>
  <c r="B31" i="1"/>
  <c r="I31" i="22"/>
  <c r="H34" i="22"/>
  <c r="BF27" i="22"/>
  <c r="BM33" i="1"/>
  <c r="B34" i="22"/>
  <c r="D50" i="1"/>
  <c r="C50" i="1"/>
  <c r="S44" i="1"/>
  <c r="T24" i="1"/>
  <c r="S24" i="1"/>
  <c r="T44" i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M11" i="1"/>
  <c r="BM48" i="1" s="1"/>
  <c r="J31" i="22" l="1"/>
  <c r="I34" i="22"/>
  <c r="BM29" i="1"/>
  <c r="AR26" i="1"/>
  <c r="AQ27" i="1"/>
  <c r="K26" i="1"/>
  <c r="J27" i="1"/>
  <c r="D29" i="1"/>
  <c r="C31" i="1"/>
  <c r="C30" i="1"/>
  <c r="C34" i="22"/>
  <c r="E50" i="1"/>
  <c r="BM24" i="1"/>
  <c r="BM25" i="1"/>
  <c r="E29" i="1" l="1"/>
  <c r="D31" i="1"/>
  <c r="D30" i="1"/>
  <c r="L26" i="1"/>
  <c r="K27" i="1"/>
  <c r="AR27" i="1"/>
  <c r="AS26" i="1"/>
  <c r="BM31" i="1"/>
  <c r="B30" i="1"/>
  <c r="K31" i="22"/>
  <c r="J34" i="22"/>
  <c r="K32" i="22"/>
  <c r="I32" i="22"/>
  <c r="J32" i="22"/>
  <c r="D34" i="22"/>
  <c r="F50" i="1"/>
  <c r="B49" i="1"/>
  <c r="C49" i="1"/>
  <c r="G49" i="1"/>
  <c r="F49" i="1"/>
  <c r="E49" i="1"/>
  <c r="D49" i="1"/>
  <c r="L31" i="22" l="1"/>
  <c r="K34" i="22"/>
  <c r="L27" i="1"/>
  <c r="M26" i="1"/>
  <c r="AT26" i="1"/>
  <c r="AS27" i="1"/>
  <c r="F29" i="1"/>
  <c r="E31" i="1"/>
  <c r="E30" i="1"/>
  <c r="E34" i="22"/>
  <c r="G50" i="1"/>
  <c r="M27" i="1" l="1"/>
  <c r="N26" i="1"/>
  <c r="F30" i="1"/>
  <c r="G29" i="1"/>
  <c r="F31" i="1"/>
  <c r="AU26" i="1"/>
  <c r="AT27" i="1"/>
  <c r="M31" i="22"/>
  <c r="L34" i="22"/>
  <c r="L32" i="22"/>
  <c r="F34" i="22"/>
  <c r="H50" i="1"/>
  <c r="H49" i="1"/>
  <c r="N31" i="22" l="1"/>
  <c r="M34" i="22"/>
  <c r="M32" i="22"/>
  <c r="AV26" i="1"/>
  <c r="AU27" i="1"/>
  <c r="G30" i="1"/>
  <c r="H29" i="1"/>
  <c r="G31" i="1"/>
  <c r="O26" i="1"/>
  <c r="N27" i="1"/>
  <c r="G34" i="22"/>
  <c r="I50" i="1"/>
  <c r="I49" i="1"/>
  <c r="AW26" i="1" l="1"/>
  <c r="AV27" i="1"/>
  <c r="P26" i="1"/>
  <c r="O27" i="1"/>
  <c r="H30" i="1"/>
  <c r="I29" i="1"/>
  <c r="H31" i="1"/>
  <c r="O31" i="22"/>
  <c r="N34" i="22"/>
  <c r="N32" i="22"/>
  <c r="J50" i="1"/>
  <c r="J49" i="1"/>
  <c r="P31" i="22" l="1"/>
  <c r="O34" i="22"/>
  <c r="O32" i="22"/>
  <c r="I30" i="1"/>
  <c r="J29" i="1"/>
  <c r="I31" i="1"/>
  <c r="Q26" i="1"/>
  <c r="P27" i="1"/>
  <c r="AX26" i="1"/>
  <c r="AW27" i="1"/>
  <c r="K50" i="1"/>
  <c r="K49" i="1"/>
  <c r="AY26" i="1" l="1"/>
  <c r="AX27" i="1"/>
  <c r="R26" i="1"/>
  <c r="Q27" i="1"/>
  <c r="J30" i="1"/>
  <c r="K29" i="1"/>
  <c r="J31" i="1"/>
  <c r="Q31" i="22"/>
  <c r="P34" i="22"/>
  <c r="P32" i="22"/>
  <c r="L50" i="1"/>
  <c r="L49" i="1"/>
  <c r="R31" i="22" l="1"/>
  <c r="Q34" i="22"/>
  <c r="Q32" i="22"/>
  <c r="K30" i="1"/>
  <c r="L29" i="1"/>
  <c r="K31" i="1"/>
  <c r="S26" i="1"/>
  <c r="R27" i="1"/>
  <c r="AZ26" i="1"/>
  <c r="AY27" i="1"/>
  <c r="M50" i="1"/>
  <c r="M49" i="1"/>
  <c r="AZ27" i="1" l="1"/>
  <c r="BA26" i="1"/>
  <c r="T26" i="1"/>
  <c r="S27" i="1"/>
  <c r="L31" i="1"/>
  <c r="L30" i="1"/>
  <c r="M29" i="1"/>
  <c r="S31" i="22"/>
  <c r="R34" i="22"/>
  <c r="R32" i="22"/>
  <c r="O48" i="1"/>
  <c r="O50" i="1" s="1"/>
  <c r="N50" i="1"/>
  <c r="N49" i="1"/>
  <c r="T31" i="22" l="1"/>
  <c r="S34" i="22"/>
  <c r="S32" i="22"/>
  <c r="BB26" i="1"/>
  <c r="BA27" i="1"/>
  <c r="N29" i="1"/>
  <c r="M31" i="1"/>
  <c r="M30" i="1"/>
  <c r="U26" i="1"/>
  <c r="T27" i="1"/>
  <c r="P48" i="1"/>
  <c r="P50" i="1" s="1"/>
  <c r="O49" i="1"/>
  <c r="O29" i="1" l="1"/>
  <c r="N31" i="1"/>
  <c r="N30" i="1"/>
  <c r="BB27" i="1"/>
  <c r="BC26" i="1"/>
  <c r="V26" i="1"/>
  <c r="U27" i="1"/>
  <c r="U31" i="22"/>
  <c r="T34" i="22"/>
  <c r="T32" i="22"/>
  <c r="Q48" i="1"/>
  <c r="Q50" i="1" s="1"/>
  <c r="P49" i="1"/>
  <c r="V31" i="22" l="1"/>
  <c r="U34" i="22"/>
  <c r="U32" i="22"/>
  <c r="W26" i="1"/>
  <c r="V27" i="1"/>
  <c r="BD26" i="1"/>
  <c r="BC27" i="1"/>
  <c r="O31" i="1"/>
  <c r="P29" i="1"/>
  <c r="O30" i="1"/>
  <c r="R48" i="1"/>
  <c r="R50" i="1" s="1"/>
  <c r="Q49" i="1"/>
  <c r="BE26" i="1" l="1"/>
  <c r="BD27" i="1"/>
  <c r="X26" i="1"/>
  <c r="W27" i="1"/>
  <c r="P31" i="1"/>
  <c r="Q29" i="1"/>
  <c r="P30" i="1"/>
  <c r="W31" i="22"/>
  <c r="V34" i="22"/>
  <c r="V32" i="22"/>
  <c r="S48" i="1"/>
  <c r="S50" i="1" s="1"/>
  <c r="R49" i="1"/>
  <c r="X31" i="22" l="1"/>
  <c r="W34" i="22"/>
  <c r="W32" i="22"/>
  <c r="R29" i="1"/>
  <c r="Q31" i="1"/>
  <c r="Q30" i="1"/>
  <c r="Y26" i="1"/>
  <c r="X27" i="1"/>
  <c r="BF26" i="1"/>
  <c r="BE27" i="1"/>
  <c r="T48" i="1"/>
  <c r="T50" i="1" s="1"/>
  <c r="S49" i="1"/>
  <c r="S29" i="1" l="1"/>
  <c r="R31" i="1"/>
  <c r="R30" i="1"/>
  <c r="BF27" i="1"/>
  <c r="BG26" i="1"/>
  <c r="Z26" i="1"/>
  <c r="Y27" i="1"/>
  <c r="Y31" i="22"/>
  <c r="X34" i="22"/>
  <c r="X32" i="22"/>
  <c r="U48" i="1"/>
  <c r="U50" i="1" s="1"/>
  <c r="T49" i="1"/>
  <c r="Z31" i="22" l="1"/>
  <c r="Y34" i="22"/>
  <c r="Y32" i="22"/>
  <c r="AA26" i="1"/>
  <c r="Z27" i="1"/>
  <c r="BH26" i="1"/>
  <c r="BG27" i="1"/>
  <c r="T29" i="1"/>
  <c r="S31" i="1"/>
  <c r="S30" i="1"/>
  <c r="V48" i="1"/>
  <c r="V50" i="1" s="1"/>
  <c r="U49" i="1"/>
  <c r="U29" i="1" l="1"/>
  <c r="T31" i="1"/>
  <c r="T30" i="1"/>
  <c r="BH27" i="1"/>
  <c r="BI26" i="1"/>
  <c r="AB26" i="1"/>
  <c r="AA27" i="1"/>
  <c r="AA31" i="22"/>
  <c r="Z34" i="22"/>
  <c r="Z32" i="22"/>
  <c r="W48" i="1"/>
  <c r="W50" i="1" s="1"/>
  <c r="V49" i="1"/>
  <c r="AB31" i="22" l="1"/>
  <c r="AA34" i="22"/>
  <c r="AA32" i="22"/>
  <c r="AC26" i="1"/>
  <c r="AB27" i="1"/>
  <c r="BJ26" i="1"/>
  <c r="BI27" i="1"/>
  <c r="V29" i="1"/>
  <c r="U31" i="1"/>
  <c r="U30" i="1"/>
  <c r="X48" i="1"/>
  <c r="X50" i="1" s="1"/>
  <c r="W49" i="1"/>
  <c r="W29" i="1" l="1"/>
  <c r="V31" i="1"/>
  <c r="V30" i="1"/>
  <c r="BK26" i="1"/>
  <c r="BK27" i="1" s="1"/>
  <c r="BJ27" i="1"/>
  <c r="AD26" i="1"/>
  <c r="AC27" i="1"/>
  <c r="AC31" i="22"/>
  <c r="AB34" i="22"/>
  <c r="AB32" i="22"/>
  <c r="Y48" i="1"/>
  <c r="Y50" i="1" s="1"/>
  <c r="X49" i="1"/>
  <c r="AD31" i="22" l="1"/>
  <c r="AC34" i="22"/>
  <c r="AC32" i="22"/>
  <c r="AE26" i="1"/>
  <c r="AD27" i="1"/>
  <c r="X29" i="1"/>
  <c r="W31" i="1"/>
  <c r="W30" i="1"/>
  <c r="Z48" i="1"/>
  <c r="Z50" i="1" s="1"/>
  <c r="Y49" i="1"/>
  <c r="Y29" i="1" l="1"/>
  <c r="X31" i="1"/>
  <c r="X30" i="1"/>
  <c r="AF26" i="1"/>
  <c r="AE27" i="1"/>
  <c r="AE31" i="22"/>
  <c r="AD34" i="22"/>
  <c r="AD32" i="22"/>
  <c r="AA48" i="1"/>
  <c r="AA50" i="1" s="1"/>
  <c r="Z49" i="1"/>
  <c r="AF31" i="22" l="1"/>
  <c r="AE34" i="22"/>
  <c r="AE32" i="22"/>
  <c r="AG26" i="1"/>
  <c r="AF27" i="1"/>
  <c r="Z29" i="1"/>
  <c r="Y31" i="1"/>
  <c r="Y30" i="1"/>
  <c r="AB48" i="1"/>
  <c r="AB50" i="1" s="1"/>
  <c r="AA49" i="1"/>
  <c r="AA29" i="1" l="1"/>
  <c r="Z31" i="1"/>
  <c r="Z30" i="1"/>
  <c r="AH26" i="1"/>
  <c r="AG27" i="1"/>
  <c r="AG31" i="22"/>
  <c r="AF34" i="22"/>
  <c r="AF32" i="22"/>
  <c r="AC48" i="1"/>
  <c r="AC50" i="1" s="1"/>
  <c r="AB49" i="1"/>
  <c r="AH31" i="22" l="1"/>
  <c r="AG34" i="22"/>
  <c r="AG32" i="22"/>
  <c r="AI26" i="1"/>
  <c r="AH27" i="1"/>
  <c r="AB29" i="1"/>
  <c r="AA31" i="1"/>
  <c r="AA30" i="1"/>
  <c r="AD48" i="1"/>
  <c r="AD50" i="1" s="1"/>
  <c r="AC49" i="1"/>
  <c r="AC29" i="1" l="1"/>
  <c r="AB31" i="1"/>
  <c r="AB30" i="1"/>
  <c r="AJ26" i="1"/>
  <c r="AJ27" i="1" s="1"/>
  <c r="AI27" i="1"/>
  <c r="AI31" i="22"/>
  <c r="AH34" i="22"/>
  <c r="AH32" i="22"/>
  <c r="AE48" i="1"/>
  <c r="AE50" i="1" s="1"/>
  <c r="AD49" i="1"/>
  <c r="AJ31" i="22" l="1"/>
  <c r="AI34" i="22"/>
  <c r="AI32" i="22"/>
  <c r="AD29" i="1"/>
  <c r="AC31" i="1"/>
  <c r="AC30" i="1"/>
  <c r="AF48" i="1"/>
  <c r="AF50" i="1" s="1"/>
  <c r="AE49" i="1"/>
  <c r="AE29" i="1" l="1"/>
  <c r="AD31" i="1"/>
  <c r="AD30" i="1"/>
  <c r="AK31" i="22"/>
  <c r="AJ34" i="22"/>
  <c r="AJ32" i="22"/>
  <c r="AG48" i="1"/>
  <c r="AG50" i="1" s="1"/>
  <c r="AF49" i="1"/>
  <c r="AL31" i="22" l="1"/>
  <c r="AK34" i="22"/>
  <c r="AK32" i="22"/>
  <c r="AF29" i="1"/>
  <c r="AE31" i="1"/>
  <c r="AE30" i="1"/>
  <c r="AH48" i="1"/>
  <c r="AH50" i="1" s="1"/>
  <c r="AG49" i="1"/>
  <c r="AG29" i="1" l="1"/>
  <c r="AF31" i="1"/>
  <c r="AF30" i="1"/>
  <c r="AM31" i="22"/>
  <c r="AL34" i="22"/>
  <c r="AL32" i="22"/>
  <c r="AI48" i="1"/>
  <c r="AI50" i="1" s="1"/>
  <c r="AH49" i="1"/>
  <c r="AN31" i="22" l="1"/>
  <c r="AM34" i="22"/>
  <c r="AM32" i="22"/>
  <c r="AH29" i="1"/>
  <c r="AG31" i="1"/>
  <c r="AG30" i="1"/>
  <c r="AJ48" i="1"/>
  <c r="AJ50" i="1" s="1"/>
  <c r="AI49" i="1"/>
  <c r="AI29" i="1" l="1"/>
  <c r="AH31" i="1"/>
  <c r="AH30" i="1"/>
  <c r="AO31" i="22"/>
  <c r="AN34" i="22"/>
  <c r="AN32" i="22"/>
  <c r="AK48" i="1"/>
  <c r="AK50" i="1" s="1"/>
  <c r="AJ49" i="1"/>
  <c r="AP31" i="22" l="1"/>
  <c r="AO34" i="22"/>
  <c r="AO32" i="22"/>
  <c r="AJ29" i="1"/>
  <c r="AI31" i="1"/>
  <c r="AI30" i="1"/>
  <c r="AL48" i="1"/>
  <c r="AL50" i="1" s="1"/>
  <c r="AK49" i="1"/>
  <c r="AK29" i="1" l="1"/>
  <c r="AJ31" i="1"/>
  <c r="AJ30" i="1"/>
  <c r="AQ31" i="22"/>
  <c r="AP34" i="22"/>
  <c r="AP32" i="22"/>
  <c r="AM48" i="1"/>
  <c r="AM50" i="1" s="1"/>
  <c r="AL49" i="1"/>
  <c r="AR31" i="22" l="1"/>
  <c r="AQ34" i="22"/>
  <c r="AQ32" i="22"/>
  <c r="AL29" i="1"/>
  <c r="AK31" i="1"/>
  <c r="AK30" i="1"/>
  <c r="AN48" i="1"/>
  <c r="AN50" i="1" s="1"/>
  <c r="AM49" i="1"/>
  <c r="AM29" i="1" l="1"/>
  <c r="AL31" i="1"/>
  <c r="AL30" i="1"/>
  <c r="AS31" i="22"/>
  <c r="AR34" i="22"/>
  <c r="AR32" i="22"/>
  <c r="AO48" i="1"/>
  <c r="AO50" i="1" s="1"/>
  <c r="AN49" i="1"/>
  <c r="AT31" i="22" l="1"/>
  <c r="AS34" i="22"/>
  <c r="AS32" i="22"/>
  <c r="AN29" i="1"/>
  <c r="AM31" i="1"/>
  <c r="AM30" i="1"/>
  <c r="AP48" i="1"/>
  <c r="AP50" i="1" s="1"/>
  <c r="AO49" i="1"/>
  <c r="AO29" i="1" l="1"/>
  <c r="AN31" i="1"/>
  <c r="AN30" i="1"/>
  <c r="AU31" i="22"/>
  <c r="AT34" i="22"/>
  <c r="AT32" i="22"/>
  <c r="AQ48" i="1"/>
  <c r="AQ50" i="1" s="1"/>
  <c r="AP49" i="1"/>
  <c r="AV31" i="22" l="1"/>
  <c r="AU34" i="22"/>
  <c r="AU32" i="22"/>
  <c r="AP29" i="1"/>
  <c r="AO31" i="1"/>
  <c r="AO30" i="1"/>
  <c r="AR48" i="1"/>
  <c r="AR50" i="1" s="1"/>
  <c r="AQ49" i="1"/>
  <c r="AQ29" i="1" l="1"/>
  <c r="AP31" i="1"/>
  <c r="AP30" i="1"/>
  <c r="AW31" i="22"/>
  <c r="AV34" i="22"/>
  <c r="AV32" i="22"/>
  <c r="AS48" i="1"/>
  <c r="AS50" i="1" s="1"/>
  <c r="AR49" i="1"/>
  <c r="AX31" i="22" l="1"/>
  <c r="AW34" i="22"/>
  <c r="AW32" i="22"/>
  <c r="AR29" i="1"/>
  <c r="AQ31" i="1"/>
  <c r="AQ30" i="1"/>
  <c r="AT48" i="1"/>
  <c r="AT50" i="1" s="1"/>
  <c r="AS49" i="1"/>
  <c r="AS29" i="1" l="1"/>
  <c r="AR31" i="1"/>
  <c r="AR30" i="1"/>
  <c r="AY31" i="22"/>
  <c r="AX34" i="22"/>
  <c r="AX32" i="22"/>
  <c r="AU48" i="1"/>
  <c r="AU50" i="1" s="1"/>
  <c r="AT49" i="1"/>
  <c r="AZ31" i="22" l="1"/>
  <c r="AY34" i="22"/>
  <c r="AY32" i="22"/>
  <c r="AT29" i="1"/>
  <c r="AS31" i="1"/>
  <c r="AS30" i="1"/>
  <c r="AV48" i="1"/>
  <c r="AV50" i="1" s="1"/>
  <c r="AU49" i="1"/>
  <c r="AU29" i="1" l="1"/>
  <c r="AT31" i="1"/>
  <c r="AT30" i="1"/>
  <c r="BA31" i="22"/>
  <c r="AZ34" i="22"/>
  <c r="AZ32" i="22"/>
  <c r="AW48" i="1"/>
  <c r="AW50" i="1" s="1"/>
  <c r="AV49" i="1"/>
  <c r="BB31" i="22" l="1"/>
  <c r="BA34" i="22"/>
  <c r="BA32" i="22"/>
  <c r="AV29" i="1"/>
  <c r="AU31" i="1"/>
  <c r="AU30" i="1"/>
  <c r="AX48" i="1"/>
  <c r="AX50" i="1" s="1"/>
  <c r="AW49" i="1"/>
  <c r="AW29" i="1" l="1"/>
  <c r="AV31" i="1"/>
  <c r="AV30" i="1"/>
  <c r="BC31" i="22"/>
  <c r="BB34" i="22"/>
  <c r="BB32" i="22"/>
  <c r="AY48" i="1"/>
  <c r="AY50" i="1" s="1"/>
  <c r="AX49" i="1"/>
  <c r="BD31" i="22" l="1"/>
  <c r="BC34" i="22"/>
  <c r="BC32" i="22"/>
  <c r="AX29" i="1"/>
  <c r="AW31" i="1"/>
  <c r="AW30" i="1"/>
  <c r="AZ48" i="1"/>
  <c r="AZ50" i="1" s="1"/>
  <c r="AY49" i="1"/>
  <c r="AY29" i="1" l="1"/>
  <c r="AX31" i="1"/>
  <c r="AX30" i="1"/>
  <c r="BD34" i="22"/>
  <c r="BD32" i="22"/>
  <c r="BA48" i="1"/>
  <c r="BA50" i="1" s="1"/>
  <c r="AZ49" i="1"/>
  <c r="AZ29" i="1" l="1"/>
  <c r="AY31" i="1"/>
  <c r="AY30" i="1"/>
  <c r="BB48" i="1"/>
  <c r="BB50" i="1" s="1"/>
  <c r="BA49" i="1"/>
  <c r="BA29" i="1" l="1"/>
  <c r="AZ31" i="1"/>
  <c r="AZ30" i="1"/>
  <c r="BC48" i="1"/>
  <c r="BC50" i="1" s="1"/>
  <c r="BB49" i="1"/>
  <c r="BB29" i="1" l="1"/>
  <c r="BA31" i="1"/>
  <c r="BA30" i="1"/>
  <c r="BD48" i="1"/>
  <c r="BD50" i="1" s="1"/>
  <c r="BC49" i="1"/>
  <c r="BC29" i="1" l="1"/>
  <c r="BB31" i="1"/>
  <c r="BB30" i="1"/>
  <c r="BE48" i="1"/>
  <c r="BE50" i="1" s="1"/>
  <c r="BD49" i="1"/>
  <c r="BD29" i="1" l="1"/>
  <c r="BC31" i="1"/>
  <c r="BC30" i="1"/>
  <c r="BF48" i="1"/>
  <c r="BF50" i="1" s="1"/>
  <c r="BE49" i="1"/>
  <c r="BE29" i="1" l="1"/>
  <c r="BD31" i="1"/>
  <c r="BD30" i="1"/>
  <c r="BG48" i="1"/>
  <c r="BG50" i="1" s="1"/>
  <c r="BF49" i="1"/>
  <c r="BF29" i="1" l="1"/>
  <c r="BE31" i="1"/>
  <c r="BE30" i="1"/>
  <c r="B32" i="22"/>
  <c r="C32" i="22"/>
  <c r="D32" i="22"/>
  <c r="E32" i="22"/>
  <c r="F32" i="22"/>
  <c r="G32" i="22"/>
  <c r="H32" i="22"/>
  <c r="BH48" i="1"/>
  <c r="BH50" i="1" s="1"/>
  <c r="BG49" i="1"/>
  <c r="BG29" i="1" l="1"/>
  <c r="BF31" i="1"/>
  <c r="BF30" i="1"/>
  <c r="BI48" i="1"/>
  <c r="BI50" i="1" s="1"/>
  <c r="BH49" i="1"/>
  <c r="BH29" i="1" l="1"/>
  <c r="BG31" i="1"/>
  <c r="BG30" i="1"/>
  <c r="BJ48" i="1"/>
  <c r="BJ50" i="1" s="1"/>
  <c r="BI49" i="1"/>
  <c r="BI29" i="1" l="1"/>
  <c r="BH31" i="1"/>
  <c r="BH30" i="1"/>
  <c r="BK48" i="1"/>
  <c r="BK50" i="1" s="1"/>
  <c r="BJ49" i="1"/>
  <c r="BJ29" i="1" l="1"/>
  <c r="BI31" i="1"/>
  <c r="BI30" i="1"/>
  <c r="BK49" i="1"/>
  <c r="BK29" i="1" l="1"/>
  <c r="BJ31" i="1"/>
  <c r="BJ30" i="1"/>
  <c r="BK31" i="1" l="1"/>
  <c r="BK30" i="1"/>
</calcChain>
</file>

<file path=xl/sharedStrings.xml><?xml version="1.0" encoding="utf-8"?>
<sst xmlns="http://schemas.openxmlformats.org/spreadsheetml/2006/main" count="448" uniqueCount="279">
  <si>
    <t>Elmendorf AFB</t>
  </si>
  <si>
    <t>Sixmile Weir</t>
  </si>
  <si>
    <t>Year</t>
  </si>
  <si>
    <t>Cum 2003</t>
  </si>
  <si>
    <t>Cum 2004</t>
  </si>
  <si>
    <t>Cum 2005</t>
  </si>
  <si>
    <t>Cum 2006</t>
  </si>
  <si>
    <t>DATE</t>
  </si>
  <si>
    <t>Daily SOCKEYE</t>
  </si>
  <si>
    <t>Cum SOCKEYE</t>
  </si>
  <si>
    <t>Daily COHO</t>
  </si>
  <si>
    <t>Cum COHO</t>
  </si>
  <si>
    <t>Daily KINGS</t>
  </si>
  <si>
    <t>Cum KINGS</t>
  </si>
  <si>
    <t>Daily Rnbw Trout</t>
  </si>
  <si>
    <t>Cum Rnbw Trout</t>
  </si>
  <si>
    <t>COMMENTS</t>
  </si>
  <si>
    <t>Floats came off</t>
  </si>
  <si>
    <t>Vent hose torn off</t>
  </si>
  <si>
    <t>Cleaned thoroughly</t>
  </si>
  <si>
    <t>Cleaned area up</t>
  </si>
  <si>
    <t>Four inch hole in net at waterline near entrance tube repaired (suspected otter)</t>
  </si>
  <si>
    <t>Four inch hole in net at waterline near entrance tube repaired again (suspected otter)</t>
  </si>
  <si>
    <t xml:space="preserve">Four inch hole in net at waterline near entrance tube repaired again (suspected otter)  -  covered area with wire mesh to prevent reoccurrence </t>
  </si>
  <si>
    <t>Debris blocking upstream gate</t>
  </si>
  <si>
    <t>Lots of sticklebacks</t>
  </si>
  <si>
    <t>Other SPP</t>
  </si>
  <si>
    <t>May</t>
  </si>
  <si>
    <t>June</t>
  </si>
  <si>
    <t>July</t>
  </si>
  <si>
    <t>percent 2003</t>
  </si>
  <si>
    <t>Sockeye</t>
  </si>
  <si>
    <t>Coho</t>
  </si>
  <si>
    <t xml:space="preserve">Weir installed &amp; opened 10 May 06 @ 1700 </t>
  </si>
  <si>
    <t>1 frog; 4 dead sockeye smolt</t>
  </si>
  <si>
    <t xml:space="preserve">1 dead sockeye; flow to box stopped, upstream gate blocked w/debris </t>
  </si>
  <si>
    <t>1 dead 6cm sockeye smolt</t>
  </si>
  <si>
    <t>3 dead sockeye smolt</t>
  </si>
  <si>
    <t>Beaver in weir area</t>
  </si>
  <si>
    <t>3 dead 3-4cm sockeye smolt found while cleaning debris</t>
  </si>
  <si>
    <t>Beaver nearby; cleared debris</t>
  </si>
  <si>
    <t>7 smolt taken from interior enclosure; 1 dead sockeye smolt</t>
  </si>
  <si>
    <t xml:space="preserve">1 dead sockeye fry &amp; 7 dead smolt </t>
  </si>
  <si>
    <t>Complete water shut off; 5 trout (12") returned to lake</t>
  </si>
  <si>
    <t>Mallard released from front</t>
  </si>
  <si>
    <t>5 dead sockeye; 6 dead coho</t>
  </si>
  <si>
    <t>Complete water shut off; 2 dead fry</t>
  </si>
  <si>
    <t>1 dead coho</t>
  </si>
  <si>
    <t>Cleaned weir</t>
  </si>
  <si>
    <t>1 dead sockeye</t>
  </si>
  <si>
    <t>Debris blocked flow-cleared</t>
  </si>
  <si>
    <t>Beaver activity</t>
  </si>
  <si>
    <t>1 dead sockeye; cleaned weir</t>
  </si>
  <si>
    <t>Repaired hole in V-panel (due to otter?)</t>
  </si>
  <si>
    <t>Cleared beaver debris</t>
  </si>
  <si>
    <t>1 fat wood frog tadpole in box</t>
  </si>
  <si>
    <t>Cleared beaver debris; debris completely blocked flow</t>
  </si>
  <si>
    <t>1 dead medium size trout</t>
  </si>
  <si>
    <t>WEIR REMOVED 30 JUNE 2006 AT 0935</t>
  </si>
  <si>
    <t>Sockeye &amp; Coho Smolt Outmigration Counts</t>
  </si>
  <si>
    <r>
      <t xml:space="preserve">Temp </t>
    </r>
    <r>
      <rPr>
        <b/>
        <sz val="11"/>
        <rFont val="Arial"/>
        <family val="2"/>
      </rPr>
      <t>°</t>
    </r>
    <r>
      <rPr>
        <b/>
        <sz val="11"/>
        <rFont val="Arial"/>
        <family val="2"/>
      </rPr>
      <t>C</t>
    </r>
  </si>
  <si>
    <t>13°C</t>
  </si>
  <si>
    <t>13.5°C</t>
  </si>
  <si>
    <t>13-14°C</t>
  </si>
  <si>
    <t>13.5-14.5°C</t>
  </si>
  <si>
    <t>13.5-15.5°C</t>
  </si>
  <si>
    <t>14.2-16.5°C</t>
  </si>
  <si>
    <t>15-16.5°C</t>
  </si>
  <si>
    <t>16-16.5°C</t>
  </si>
  <si>
    <t>15.1-16°C</t>
  </si>
  <si>
    <t>15.5-16.5°C</t>
  </si>
  <si>
    <t>15.5-17°C</t>
  </si>
  <si>
    <t>16-17°C</t>
  </si>
  <si>
    <t>16.5-17°C</t>
  </si>
  <si>
    <t>16-17.5°C</t>
  </si>
  <si>
    <t>16.5-17.5°C</t>
  </si>
  <si>
    <t>16-18°C</t>
  </si>
  <si>
    <t>17-18°C</t>
  </si>
  <si>
    <t>19-20°C</t>
  </si>
  <si>
    <t>19-19.5°C</t>
  </si>
  <si>
    <t>18.5-19.5°C</t>
  </si>
  <si>
    <t>18.5-20°C</t>
  </si>
  <si>
    <t>18.5-19°C</t>
  </si>
  <si>
    <t>18-20°C</t>
  </si>
  <si>
    <t>17-19°C</t>
  </si>
  <si>
    <t>18-19°C</t>
  </si>
  <si>
    <t>18°C</t>
  </si>
  <si>
    <t>18-19.5°C</t>
  </si>
  <si>
    <t>20°C</t>
  </si>
  <si>
    <t>18.5-22°C</t>
  </si>
  <si>
    <t>21.5°C</t>
  </si>
  <si>
    <t>25°C</t>
  </si>
  <si>
    <t>22-22.5°C</t>
  </si>
  <si>
    <t>12°C</t>
  </si>
  <si>
    <t>12-16°C</t>
  </si>
  <si>
    <t>15.5°C</t>
  </si>
  <si>
    <t>15-16°C</t>
  </si>
  <si>
    <t>16°C</t>
  </si>
  <si>
    <t>11-12°C</t>
  </si>
  <si>
    <t>12-17°C</t>
  </si>
  <si>
    <t>15-17.5°C</t>
  </si>
  <si>
    <t>15-17°C</t>
  </si>
  <si>
    <t>17-17.5°C</t>
  </si>
  <si>
    <t>20-22°C</t>
  </si>
  <si>
    <t>21-22°C</t>
  </si>
  <si>
    <t>20-21°C</t>
  </si>
  <si>
    <t>18-22°C</t>
  </si>
  <si>
    <t>19-21°C</t>
  </si>
  <si>
    <t>19-22°C</t>
  </si>
  <si>
    <t>19°C</t>
  </si>
  <si>
    <t>23-24°C</t>
  </si>
  <si>
    <t>Temp °C</t>
  </si>
  <si>
    <t>10°C</t>
  </si>
  <si>
    <t>15°C</t>
  </si>
  <si>
    <t>11-14°C</t>
  </si>
  <si>
    <t>11°C</t>
  </si>
  <si>
    <t>11-11.5°C</t>
  </si>
  <si>
    <t>11.5-13°C</t>
  </si>
  <si>
    <t>12-14°C</t>
  </si>
  <si>
    <t>14-16°C</t>
  </si>
  <si>
    <t>17°C</t>
  </si>
  <si>
    <t>17.5°C</t>
  </si>
  <si>
    <t>17-18.5°C</t>
  </si>
  <si>
    <t>17-20°C</t>
  </si>
  <si>
    <t>16.5-19°C</t>
  </si>
  <si>
    <t>16.5-18°C</t>
  </si>
  <si>
    <t>17.5-19°C</t>
  </si>
  <si>
    <t>18.5°C</t>
  </si>
  <si>
    <t>Total</t>
  </si>
  <si>
    <t>Mean</t>
  </si>
  <si>
    <t>Date</t>
  </si>
  <si>
    <r>
      <t>Temp. C</t>
    </r>
    <r>
      <rPr>
        <b/>
        <sz val="11"/>
        <color indexed="8"/>
        <rFont val="Calibri"/>
        <family val="2"/>
      </rPr>
      <t>°</t>
    </r>
  </si>
  <si>
    <t>Cum 2012</t>
  </si>
  <si>
    <t>Cum 2009</t>
  </si>
  <si>
    <t>Cum 2010</t>
  </si>
  <si>
    <t>Sockeye Cum</t>
  </si>
  <si>
    <t xml:space="preserve">Coho </t>
  </si>
  <si>
    <t>Coho Cum</t>
  </si>
  <si>
    <t>King</t>
  </si>
  <si>
    <t>RBT</t>
  </si>
  <si>
    <t>mean temp</t>
  </si>
  <si>
    <t>Name</t>
  </si>
  <si>
    <t xml:space="preserve">Date </t>
  </si>
  <si>
    <r>
      <t xml:space="preserve"> Temp (C</t>
    </r>
    <r>
      <rPr>
        <sz val="11"/>
        <color indexed="8"/>
        <rFont val="Calibri"/>
        <family val="2"/>
      </rPr>
      <t xml:space="preserve">°) </t>
    </r>
  </si>
  <si>
    <t>Daily</t>
  </si>
  <si>
    <t>Cum</t>
  </si>
  <si>
    <t>Comments</t>
  </si>
  <si>
    <t xml:space="preserve">2013 Sixmile Smolt Migration </t>
  </si>
  <si>
    <t>Jarred, Cassie</t>
  </si>
  <si>
    <t>Jarred, Cassie, Marty</t>
  </si>
  <si>
    <t>Cassie</t>
  </si>
  <si>
    <t>Jarred, Jess, Aaron</t>
  </si>
  <si>
    <t xml:space="preserve">Jarred, Jess </t>
  </si>
  <si>
    <t>Jarred, Jen</t>
  </si>
  <si>
    <t>Krystina, Jarred, Jess</t>
  </si>
  <si>
    <t>Jarred</t>
  </si>
  <si>
    <t>Jarred, Cassie, Thomas</t>
  </si>
  <si>
    <t>Cassie, Thomas</t>
  </si>
  <si>
    <t>Jess, Krystina</t>
  </si>
  <si>
    <t>Jarred, Thomas</t>
  </si>
  <si>
    <t>Thomas, Cassie</t>
  </si>
  <si>
    <t>Jess, Max, Cassie</t>
  </si>
  <si>
    <t>Jess, Jared, Max</t>
  </si>
  <si>
    <t>Thomas, Jarred</t>
  </si>
  <si>
    <t>Krystina, Jess</t>
  </si>
  <si>
    <t>Thomas, Jarred, Mocieka</t>
  </si>
  <si>
    <t>Thomas, Cassie, Jimmy, Jess, Shane</t>
  </si>
  <si>
    <t>Cassie, Shane</t>
  </si>
  <si>
    <t>Jarred, Mocieka</t>
  </si>
  <si>
    <t>Christie, Jarred, Cassie</t>
  </si>
  <si>
    <t>Thomas, Lisa</t>
  </si>
  <si>
    <t>Thomas, Lisa, Kori</t>
  </si>
  <si>
    <t>Thomas, Nora, Cassie, Krystina</t>
  </si>
  <si>
    <t>Cassie, Jen</t>
  </si>
  <si>
    <t>Thomas, Krystina, Christie</t>
  </si>
  <si>
    <t>Thomas, Lisa, Christie, Krystina, Barbara</t>
  </si>
  <si>
    <t>Thomas , Cassie</t>
  </si>
  <si>
    <t>2 TSS alive in smolt trap</t>
  </si>
  <si>
    <t>intense midge hatch</t>
  </si>
  <si>
    <t>1 Juvi RBT in smolt trap</t>
  </si>
  <si>
    <t>1 TSS, 1 juv. RBT, I dead rainbow</t>
  </si>
  <si>
    <t>3 TSS</t>
  </si>
  <si>
    <t xml:space="preserve">2 Tss  </t>
  </si>
  <si>
    <t>1 TSS</t>
  </si>
  <si>
    <t>1 Rainbow</t>
  </si>
  <si>
    <t xml:space="preserve">2 TSS, 1 dead soc., water level dropped from am, had to move trap </t>
  </si>
  <si>
    <t>2 TSS, 1 Rainbow</t>
  </si>
  <si>
    <t>2 TSS</t>
  </si>
  <si>
    <t>3 TSS, 1 dead TSS</t>
  </si>
  <si>
    <t>1 TSS, 1 dead TSS, 1 dead Sockeye</t>
  </si>
  <si>
    <t>5 dead TSS, 1 TSS, 1 Juvi RBT; "Have a great season!" - Jarred</t>
  </si>
  <si>
    <t>1 TSS alive, 6 TSS dead, Thermometer broke</t>
  </si>
  <si>
    <t>2 TSS dead</t>
  </si>
  <si>
    <t>6 TSS dead, 1 TSS alive</t>
  </si>
  <si>
    <t>1 TSS alive, 5 TSS dead</t>
  </si>
  <si>
    <t>7 dead TSS, 2 alive TSS, 2 dead Coho</t>
  </si>
  <si>
    <t>bunch of finn sticklebacks, 1 RT/Juvenile, bunch of tiny stickleback</t>
  </si>
  <si>
    <t>1 RT/Juvenile, lots of tiny stickleback, lots TSS, 1 dead sockeye, 1 RBT, 1 dead stickleback</t>
  </si>
  <si>
    <t>3 TSS, 1 RBT Juvenile, 1 TSS dead</t>
  </si>
  <si>
    <t>7 TSS dead, 1 TSS alive, 1 dead RBT, 1 dead Sockeye</t>
  </si>
  <si>
    <t>TOTALS</t>
  </si>
  <si>
    <t>Cum 2013</t>
  </si>
  <si>
    <t>precent 03-13</t>
  </si>
  <si>
    <t>Elmendorf Air Force Base Six-Mile Coho Salmon Outmigration</t>
  </si>
  <si>
    <t xml:space="preserve">2014 Sixmile Smolt Out-Migration </t>
  </si>
  <si>
    <t>Kings</t>
  </si>
  <si>
    <t>Rainbows</t>
  </si>
  <si>
    <t>Time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</si>
  <si>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</si>
  <si>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 xml:space="preserve">Daily </t>
  </si>
  <si>
    <t>Krystina,Jarred, Ty, Doug</t>
  </si>
  <si>
    <t>1 TTS, many smolt near box, one dead adult rainbow</t>
  </si>
  <si>
    <t>Krystina, Jarred, Ty</t>
  </si>
  <si>
    <t>1 dead TTS, 1 dead sockeye on fence</t>
  </si>
  <si>
    <t>ten sockeye mortalities due to collar, two dollies, one TTS mortality</t>
  </si>
  <si>
    <t>Krystina, Jarred, Ty, Ben, Dan, Danielle</t>
  </si>
  <si>
    <t>one sockeye mortality, one TTS mortality</t>
  </si>
  <si>
    <t>Krystina, Jarred, Ty, Aaron</t>
  </si>
  <si>
    <t xml:space="preserve">bluebird day, </t>
  </si>
  <si>
    <t>Jarred, Ty, Krystina</t>
  </si>
  <si>
    <t xml:space="preserve"> midge hatch</t>
  </si>
  <si>
    <t>Danielle, Ty, Krstina, Ben</t>
  </si>
  <si>
    <t>more midge</t>
  </si>
  <si>
    <t>1 dead TSS on weir</t>
  </si>
  <si>
    <t>Ty, Jarred, Krystina, Max</t>
  </si>
  <si>
    <t>2 dead TSS</t>
  </si>
  <si>
    <t>Jess, Sam, Danielle, Dan</t>
  </si>
  <si>
    <t>dragonfly hatch</t>
  </si>
  <si>
    <t>Jess, Sam, Danielle, Ben</t>
  </si>
  <si>
    <t>1 dead unk</t>
  </si>
  <si>
    <t>Jarred, Emily, Ty</t>
  </si>
  <si>
    <t>1 rainbow, weir cleaned</t>
  </si>
  <si>
    <t>Ty, Jarred, Emily, Krystina</t>
  </si>
  <si>
    <t>another RBT, 1 RBT</t>
  </si>
  <si>
    <t>Emily, Krystina, Jarred</t>
  </si>
  <si>
    <t>1 Dolly, 5 dead TSS, 1 dead sockeye by collar</t>
  </si>
  <si>
    <t>Ty, Jess, Shona</t>
  </si>
  <si>
    <t>Ty, Krystina</t>
  </si>
  <si>
    <t>1 Dolly, a few rainbow eating released smolt, 1 sockeye parr</t>
  </si>
  <si>
    <t>Ty, Emily</t>
  </si>
  <si>
    <t>Jarred, Ty, Emily, Danielle, Ben</t>
  </si>
  <si>
    <t>1 of sockeye was parr</t>
  </si>
  <si>
    <t>Ty, Emily, Danielle, Ben, Jarred</t>
  </si>
  <si>
    <t>First day of no smolt</t>
  </si>
  <si>
    <t>Jarred, Emily, Krystina, Jess</t>
  </si>
  <si>
    <t>Jarred, Krystina, Ssgt Pritts</t>
  </si>
  <si>
    <t>Lots of moose hair on weir</t>
  </si>
  <si>
    <t>Krystina, Ty</t>
  </si>
  <si>
    <t>1 live TSS in trap</t>
  </si>
  <si>
    <t>moose hair is back</t>
  </si>
  <si>
    <t>Ty, Emily, Jarred</t>
  </si>
  <si>
    <t>Emily, Jarred</t>
  </si>
  <si>
    <t>Krystina, Ty, Jarred</t>
  </si>
  <si>
    <t>Krystina, Jarred</t>
  </si>
  <si>
    <t>Krystina, Emily</t>
  </si>
  <si>
    <t>Emily, Ty</t>
  </si>
  <si>
    <t>1 TSS, 2 trout</t>
  </si>
  <si>
    <t>Jarred, Danielle</t>
  </si>
  <si>
    <t>Beaver dam bad</t>
  </si>
  <si>
    <t xml:space="preserve">Jarred, Ty, Emily, Danielle </t>
  </si>
  <si>
    <t>Emily, Jarred, Krystina</t>
  </si>
  <si>
    <t>1 dead TSS</t>
  </si>
  <si>
    <t>Ty</t>
  </si>
  <si>
    <t>Jarred, Ty</t>
  </si>
  <si>
    <t>Emily, Danielle</t>
  </si>
  <si>
    <t>15 dead TSS, 9 sockeyeparr</t>
  </si>
  <si>
    <t>Max, Cassie</t>
  </si>
  <si>
    <t>1 dead sockeye, 1 rainbow in trap, lots of little TSS</t>
  </si>
  <si>
    <t>Cum 2014</t>
  </si>
  <si>
    <t>03-13 total cumulative</t>
  </si>
  <si>
    <t>percent 03-13</t>
  </si>
  <si>
    <t>mean 03-13</t>
  </si>
  <si>
    <t>Daily AVG 03-13</t>
  </si>
  <si>
    <t>Daily Cum  AVG from 03-13</t>
  </si>
  <si>
    <t>Daily Sum (2003-2014)</t>
  </si>
  <si>
    <t>Weekly Total (2003-2014)</t>
  </si>
  <si>
    <t>2003-2013 total cumulative</t>
  </si>
  <si>
    <t>Daily Cum AVG 03-13</t>
  </si>
  <si>
    <t>Elmendorf Air Force Base Sixmile Sockeye Salmon Outmigration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</si>
</sst>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slantDashDot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10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2" fillId="0" borderId="0" xfId="0" applyFont="1"/>
    <xf numFmtId="0" fontId="2" fillId="0" borderId="0" xfId="0" applyFont="1" applyBorder="1"/>
    <xf numFmtId="16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164" fontId="1" fillId="0" borderId="0" xfId="0" applyNumberFormat="1" applyFont="1"/>
    <xf numFmtId="0" fontId="2" fillId="0" borderId="0" xfId="0" applyFont="1" applyFill="1" applyBorder="1"/>
    <xf numFmtId="3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5" fillId="0" borderId="0" xfId="0" applyFont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" fontId="1" fillId="0" borderId="0" xfId="0" applyNumberFormat="1" applyFont="1"/>
    <xf numFmtId="16" fontId="4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0" fontId="3" fillId="0" borderId="0" xfId="0" applyFont="1" applyBorder="1"/>
    <xf numFmtId="16" fontId="0" fillId="0" borderId="0" xfId="0" applyNumberFormat="1" applyAlignment="1"/>
    <xf numFmtId="16" fontId="1" fillId="0" borderId="0" xfId="0" applyNumberFormat="1" applyFont="1" applyAlignment="1"/>
    <xf numFmtId="16" fontId="4" fillId="0" borderId="0" xfId="0" applyNumberFormat="1" applyFont="1" applyAlignment="1"/>
    <xf numFmtId="0" fontId="0" fillId="0" borderId="0" xfId="0" applyAlignme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/>
    <xf numFmtId="15" fontId="0" fillId="0" borderId="0" xfId="0" applyNumberFormat="1" applyAlignment="1">
      <alignment horizontal="center"/>
    </xf>
    <xf numFmtId="0" fontId="6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/>
    <xf numFmtId="0" fontId="9" fillId="0" borderId="1" xfId="0" applyFont="1" applyBorder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5" fontId="0" fillId="0" borderId="0" xfId="0" applyNumberForma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Fill="1" applyBorder="1"/>
    <xf numFmtId="14" fontId="12" fillId="0" borderId="0" xfId="1" applyNumberFormat="1" applyFont="1" applyAlignment="1" applyProtection="1">
      <alignment horizontal="center" vertical="top"/>
      <protection locked="0"/>
    </xf>
    <xf numFmtId="0" fontId="17" fillId="0" borderId="0" xfId="0" applyFont="1" applyAlignment="1">
      <alignment horizontal="center"/>
    </xf>
    <xf numFmtId="14" fontId="13" fillId="0" borderId="0" xfId="1" applyNumberFormat="1" applyFont="1" applyAlignment="1" applyProtection="1">
      <alignment horizontal="center" vertical="top"/>
      <protection locked="0"/>
    </xf>
    <xf numFmtId="0" fontId="13" fillId="0" borderId="0" xfId="2" applyNumberFormat="1" applyFont="1" applyAlignment="1" applyProtection="1">
      <alignment horizontal="center"/>
      <protection locked="0"/>
    </xf>
    <xf numFmtId="1" fontId="13" fillId="0" borderId="0" xfId="2" applyNumberFormat="1" applyFont="1" applyAlignment="1" applyProtection="1">
      <alignment horizontal="center"/>
      <protection locked="0"/>
    </xf>
    <xf numFmtId="0" fontId="13" fillId="0" borderId="0" xfId="2" applyFont="1" applyAlignment="1" applyProtection="1">
      <alignment horizontal="center"/>
      <protection locked="0"/>
    </xf>
    <xf numFmtId="0" fontId="11" fillId="0" borderId="0" xfId="2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14" fontId="10" fillId="0" borderId="0" xfId="1" applyNumberFormat="1" applyFont="1" applyAlignment="1" applyProtection="1">
      <alignment horizontal="center"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/>
    <xf numFmtId="0" fontId="0" fillId="0" borderId="0" xfId="0" applyFill="1"/>
    <xf numFmtId="165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6" fontId="0" fillId="0" borderId="9" xfId="0" applyNumberFormat="1" applyBorder="1"/>
    <xf numFmtId="164" fontId="0" fillId="0" borderId="0" xfId="0" applyNumberFormat="1"/>
    <xf numFmtId="0" fontId="2" fillId="0" borderId="8" xfId="0" applyFont="1" applyBorder="1"/>
    <xf numFmtId="1" fontId="0" fillId="0" borderId="0" xfId="0" applyNumberFormat="1"/>
    <xf numFmtId="0" fontId="0" fillId="0" borderId="1" xfId="0" applyBorder="1" applyAlignment="1">
      <alignment wrapText="1"/>
    </xf>
    <xf numFmtId="14" fontId="0" fillId="0" borderId="0" xfId="0" applyNumberFormat="1"/>
    <xf numFmtId="0" fontId="19" fillId="0" borderId="0" xfId="0" applyFont="1" applyBorder="1"/>
    <xf numFmtId="0" fontId="19" fillId="0" borderId="0" xfId="0" applyFont="1" applyFill="1" applyBorder="1"/>
    <xf numFmtId="0" fontId="1" fillId="2" borderId="0" xfId="0" applyFont="1" applyFill="1"/>
    <xf numFmtId="0" fontId="1" fillId="2" borderId="0" xfId="0" applyFont="1" applyFill="1" applyProtection="1">
      <protection locked="0"/>
    </xf>
    <xf numFmtId="0" fontId="2" fillId="2" borderId="0" xfId="0" applyFont="1" applyFill="1"/>
    <xf numFmtId="0" fontId="0" fillId="2" borderId="0" xfId="0" applyFill="1"/>
    <xf numFmtId="1" fontId="1" fillId="2" borderId="0" xfId="0" applyNumberFormat="1" applyFont="1" applyFill="1" applyProtection="1">
      <protection locked="0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3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Sixmile Creek Sockeye Smolt Outmigration</a:t>
            </a:r>
          </a:p>
        </c:rich>
      </c:tx>
      <c:layout>
        <c:manualLayout>
          <c:xMode val="edge"/>
          <c:yMode val="edge"/>
          <c:x val="0.27192008879023338"/>
          <c:y val="9.6247960848287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87680355160934"/>
          <c:y val="0.21533442088091376"/>
          <c:w val="0.65149833518313072"/>
          <c:h val="0.61174551386623233"/>
        </c:manualLayout>
      </c:layout>
      <c:lineChart>
        <c:grouping val="standard"/>
        <c:varyColors val="0"/>
        <c:ser>
          <c:idx val="0"/>
          <c:order val="0"/>
          <c:tx>
            <c:v>Mean 03-06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'Sockeye Historical Counts'!$B$37:$BM$37</c:f>
              <c:numCache>
                <c:formatCode>m/d</c:formatCode>
                <c:ptCount val="64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Counts'!$B$31:$BM$31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1.125</c:v>
                </c:pt>
                <c:pt idx="15">
                  <c:v>4.25</c:v>
                </c:pt>
                <c:pt idx="16">
                  <c:v>20.25</c:v>
                </c:pt>
                <c:pt idx="17">
                  <c:v>23.75</c:v>
                </c:pt>
                <c:pt idx="18">
                  <c:v>79.875</c:v>
                </c:pt>
                <c:pt idx="19">
                  <c:v>182.625</c:v>
                </c:pt>
                <c:pt idx="20">
                  <c:v>274.875</c:v>
                </c:pt>
                <c:pt idx="21">
                  <c:v>485.125</c:v>
                </c:pt>
                <c:pt idx="22">
                  <c:v>808.625</c:v>
                </c:pt>
                <c:pt idx="23">
                  <c:v>1187.75</c:v>
                </c:pt>
                <c:pt idx="24">
                  <c:v>1555.25</c:v>
                </c:pt>
                <c:pt idx="25">
                  <c:v>2008.75</c:v>
                </c:pt>
                <c:pt idx="26">
                  <c:v>2434</c:v>
                </c:pt>
                <c:pt idx="27">
                  <c:v>2962.625</c:v>
                </c:pt>
                <c:pt idx="28">
                  <c:v>3521.75</c:v>
                </c:pt>
                <c:pt idx="29">
                  <c:v>3872.125</c:v>
                </c:pt>
                <c:pt idx="30">
                  <c:v>4281.375</c:v>
                </c:pt>
                <c:pt idx="31">
                  <c:v>4569.625</c:v>
                </c:pt>
                <c:pt idx="32">
                  <c:v>4971.125</c:v>
                </c:pt>
                <c:pt idx="33">
                  <c:v>5357</c:v>
                </c:pt>
                <c:pt idx="34">
                  <c:v>5675.625</c:v>
                </c:pt>
                <c:pt idx="35">
                  <c:v>6581.25</c:v>
                </c:pt>
                <c:pt idx="36">
                  <c:v>6998.75</c:v>
                </c:pt>
                <c:pt idx="37">
                  <c:v>7939</c:v>
                </c:pt>
                <c:pt idx="38">
                  <c:v>8556.875</c:v>
                </c:pt>
                <c:pt idx="39">
                  <c:v>9118.625</c:v>
                </c:pt>
                <c:pt idx="40">
                  <c:v>9477.875</c:v>
                </c:pt>
                <c:pt idx="41">
                  <c:v>9742.375</c:v>
                </c:pt>
                <c:pt idx="42">
                  <c:v>10566.125</c:v>
                </c:pt>
                <c:pt idx="43">
                  <c:v>11114.75</c:v>
                </c:pt>
                <c:pt idx="44">
                  <c:v>11801.125</c:v>
                </c:pt>
                <c:pt idx="45">
                  <c:v>12244.75</c:v>
                </c:pt>
                <c:pt idx="46">
                  <c:v>12576.75</c:v>
                </c:pt>
                <c:pt idx="47">
                  <c:v>12872.25</c:v>
                </c:pt>
                <c:pt idx="48">
                  <c:v>13069.875</c:v>
                </c:pt>
                <c:pt idx="49">
                  <c:v>13157.125</c:v>
                </c:pt>
                <c:pt idx="50">
                  <c:v>13197.5</c:v>
                </c:pt>
                <c:pt idx="51">
                  <c:v>13241.875</c:v>
                </c:pt>
                <c:pt idx="52">
                  <c:v>13318.625</c:v>
                </c:pt>
                <c:pt idx="53">
                  <c:v>13368</c:v>
                </c:pt>
                <c:pt idx="54">
                  <c:v>13401.75</c:v>
                </c:pt>
                <c:pt idx="55">
                  <c:v>13460.625</c:v>
                </c:pt>
                <c:pt idx="56">
                  <c:v>13522.125</c:v>
                </c:pt>
                <c:pt idx="57">
                  <c:v>13569.625</c:v>
                </c:pt>
                <c:pt idx="58">
                  <c:v>13592</c:v>
                </c:pt>
                <c:pt idx="59">
                  <c:v>13643.625</c:v>
                </c:pt>
                <c:pt idx="60">
                  <c:v>13696.875</c:v>
                </c:pt>
                <c:pt idx="61">
                  <c:v>13708.875</c:v>
                </c:pt>
                <c:pt idx="63">
                  <c:v>13708.875</c:v>
                </c:pt>
              </c:numCache>
            </c:numRef>
          </c:val>
          <c:smooth val="0"/>
        </c:ser>
        <c:ser>
          <c:idx val="2"/>
          <c:order val="1"/>
          <c:tx>
            <c:v>2003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'Sockeye Historical Counts'!$B$37:$BM$37</c:f>
              <c:numCache>
                <c:formatCode>m/d</c:formatCode>
                <c:ptCount val="64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Counts'!$B$26:$BM$26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22</c:v>
                </c:pt>
                <c:pt idx="17">
                  <c:v>43</c:v>
                </c:pt>
                <c:pt idx="18">
                  <c:v>51</c:v>
                </c:pt>
                <c:pt idx="19">
                  <c:v>216</c:v>
                </c:pt>
                <c:pt idx="20">
                  <c:v>436</c:v>
                </c:pt>
                <c:pt idx="21">
                  <c:v>1251</c:v>
                </c:pt>
                <c:pt idx="22">
                  <c:v>2634</c:v>
                </c:pt>
                <c:pt idx="23">
                  <c:v>3374</c:v>
                </c:pt>
                <c:pt idx="24">
                  <c:v>4238</c:v>
                </c:pt>
                <c:pt idx="25">
                  <c:v>4698</c:v>
                </c:pt>
                <c:pt idx="26">
                  <c:v>5429</c:v>
                </c:pt>
                <c:pt idx="27">
                  <c:v>5874</c:v>
                </c:pt>
                <c:pt idx="28">
                  <c:v>6547</c:v>
                </c:pt>
                <c:pt idx="29">
                  <c:v>6822</c:v>
                </c:pt>
                <c:pt idx="30">
                  <c:v>7869</c:v>
                </c:pt>
                <c:pt idx="31">
                  <c:v>8375</c:v>
                </c:pt>
                <c:pt idx="32">
                  <c:v>9063</c:v>
                </c:pt>
                <c:pt idx="33">
                  <c:v>9584</c:v>
                </c:pt>
                <c:pt idx="34">
                  <c:v>9712</c:v>
                </c:pt>
                <c:pt idx="35">
                  <c:v>10096</c:v>
                </c:pt>
                <c:pt idx="36">
                  <c:v>10339</c:v>
                </c:pt>
                <c:pt idx="37">
                  <c:v>11443</c:v>
                </c:pt>
                <c:pt idx="38">
                  <c:v>11554</c:v>
                </c:pt>
                <c:pt idx="39">
                  <c:v>12032</c:v>
                </c:pt>
                <c:pt idx="40">
                  <c:v>12205</c:v>
                </c:pt>
                <c:pt idx="41">
                  <c:v>13281</c:v>
                </c:pt>
                <c:pt idx="42">
                  <c:v>16941</c:v>
                </c:pt>
                <c:pt idx="43">
                  <c:v>18477</c:v>
                </c:pt>
                <c:pt idx="44">
                  <c:v>19256</c:v>
                </c:pt>
                <c:pt idx="45">
                  <c:v>19829</c:v>
                </c:pt>
                <c:pt idx="46">
                  <c:v>19925</c:v>
                </c:pt>
                <c:pt idx="47">
                  <c:v>20059</c:v>
                </c:pt>
                <c:pt idx="48">
                  <c:v>20079</c:v>
                </c:pt>
                <c:pt idx="49">
                  <c:v>20093</c:v>
                </c:pt>
                <c:pt idx="50">
                  <c:v>20099</c:v>
                </c:pt>
                <c:pt idx="51">
                  <c:v>20102</c:v>
                </c:pt>
                <c:pt idx="52">
                  <c:v>20111</c:v>
                </c:pt>
                <c:pt idx="53">
                  <c:v>20113</c:v>
                </c:pt>
                <c:pt idx="54">
                  <c:v>20113</c:v>
                </c:pt>
                <c:pt idx="55">
                  <c:v>20113</c:v>
                </c:pt>
                <c:pt idx="56">
                  <c:v>20113</c:v>
                </c:pt>
                <c:pt idx="57">
                  <c:v>20113</c:v>
                </c:pt>
                <c:pt idx="58">
                  <c:v>20113</c:v>
                </c:pt>
                <c:pt idx="59">
                  <c:v>20113</c:v>
                </c:pt>
                <c:pt idx="60">
                  <c:v>20113</c:v>
                </c:pt>
                <c:pt idx="61">
                  <c:v>20113</c:v>
                </c:pt>
                <c:pt idx="63">
                  <c:v>20113</c:v>
                </c:pt>
              </c:numCache>
            </c:numRef>
          </c:val>
          <c:smooth val="0"/>
        </c:ser>
        <c:ser>
          <c:idx val="3"/>
          <c:order val="2"/>
          <c:tx>
            <c:v>2004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'Sockeye Historical Counts'!$B$39:$BM$39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132</c:v>
                </c:pt>
                <c:pt idx="17">
                  <c:v>139</c:v>
                </c:pt>
                <c:pt idx="18">
                  <c:v>541</c:v>
                </c:pt>
                <c:pt idx="19">
                  <c:v>948</c:v>
                </c:pt>
                <c:pt idx="20">
                  <c:v>1133</c:v>
                </c:pt>
                <c:pt idx="21">
                  <c:v>1597</c:v>
                </c:pt>
                <c:pt idx="22">
                  <c:v>1743</c:v>
                </c:pt>
                <c:pt idx="23">
                  <c:v>2068</c:v>
                </c:pt>
                <c:pt idx="24">
                  <c:v>2387</c:v>
                </c:pt>
                <c:pt idx="25">
                  <c:v>3003</c:v>
                </c:pt>
                <c:pt idx="26">
                  <c:v>3269</c:v>
                </c:pt>
                <c:pt idx="27">
                  <c:v>3983</c:v>
                </c:pt>
                <c:pt idx="28">
                  <c:v>4046</c:v>
                </c:pt>
                <c:pt idx="29">
                  <c:v>4739</c:v>
                </c:pt>
                <c:pt idx="30">
                  <c:v>4911</c:v>
                </c:pt>
                <c:pt idx="31">
                  <c:v>4985</c:v>
                </c:pt>
                <c:pt idx="32">
                  <c:v>5026</c:v>
                </c:pt>
                <c:pt idx="33">
                  <c:v>5420</c:v>
                </c:pt>
                <c:pt idx="34">
                  <c:v>5512</c:v>
                </c:pt>
                <c:pt idx="35">
                  <c:v>5525</c:v>
                </c:pt>
                <c:pt idx="36">
                  <c:v>5665</c:v>
                </c:pt>
                <c:pt idx="37">
                  <c:v>5702</c:v>
                </c:pt>
                <c:pt idx="38">
                  <c:v>5727</c:v>
                </c:pt>
                <c:pt idx="39">
                  <c:v>5774</c:v>
                </c:pt>
                <c:pt idx="40">
                  <c:v>5796</c:v>
                </c:pt>
                <c:pt idx="41">
                  <c:v>5796</c:v>
                </c:pt>
                <c:pt idx="42">
                  <c:v>5854</c:v>
                </c:pt>
                <c:pt idx="43">
                  <c:v>5861</c:v>
                </c:pt>
                <c:pt idx="44">
                  <c:v>5887</c:v>
                </c:pt>
                <c:pt idx="45">
                  <c:v>5905</c:v>
                </c:pt>
                <c:pt idx="46">
                  <c:v>5916</c:v>
                </c:pt>
                <c:pt idx="47">
                  <c:v>5918</c:v>
                </c:pt>
                <c:pt idx="48">
                  <c:v>5930</c:v>
                </c:pt>
                <c:pt idx="49">
                  <c:v>5947</c:v>
                </c:pt>
                <c:pt idx="50">
                  <c:v>5963</c:v>
                </c:pt>
                <c:pt idx="51">
                  <c:v>5968</c:v>
                </c:pt>
                <c:pt idx="52">
                  <c:v>5969</c:v>
                </c:pt>
                <c:pt idx="53">
                  <c:v>6004</c:v>
                </c:pt>
                <c:pt idx="54">
                  <c:v>6004</c:v>
                </c:pt>
                <c:pt idx="55">
                  <c:v>6004</c:v>
                </c:pt>
                <c:pt idx="56">
                  <c:v>6004</c:v>
                </c:pt>
                <c:pt idx="57">
                  <c:v>6004</c:v>
                </c:pt>
                <c:pt idx="58">
                  <c:v>6004</c:v>
                </c:pt>
                <c:pt idx="59">
                  <c:v>6004</c:v>
                </c:pt>
                <c:pt idx="60">
                  <c:v>6004</c:v>
                </c:pt>
                <c:pt idx="61">
                  <c:v>6004</c:v>
                </c:pt>
              </c:numCache>
            </c:numRef>
          </c:val>
          <c:smooth val="0"/>
        </c:ser>
        <c:ser>
          <c:idx val="4"/>
          <c:order val="3"/>
          <c:tx>
            <c:v>2005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'Sockeye Historical Counts'!$B$40:$BM$40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</c:v>
                </c:pt>
                <c:pt idx="20">
                  <c:v>213</c:v>
                </c:pt>
                <c:pt idx="21">
                  <c:v>243</c:v>
                </c:pt>
                <c:pt idx="22">
                  <c:v>258</c:v>
                </c:pt>
                <c:pt idx="23">
                  <c:v>413</c:v>
                </c:pt>
                <c:pt idx="24">
                  <c:v>725</c:v>
                </c:pt>
                <c:pt idx="25">
                  <c:v>1034</c:v>
                </c:pt>
                <c:pt idx="26">
                  <c:v>1263</c:v>
                </c:pt>
                <c:pt idx="27">
                  <c:v>1628</c:v>
                </c:pt>
                <c:pt idx="28">
                  <c:v>1753</c:v>
                </c:pt>
                <c:pt idx="29">
                  <c:v>1773</c:v>
                </c:pt>
                <c:pt idx="30">
                  <c:v>2368</c:v>
                </c:pt>
                <c:pt idx="31">
                  <c:v>2815</c:v>
                </c:pt>
                <c:pt idx="32">
                  <c:v>3776</c:v>
                </c:pt>
                <c:pt idx="33">
                  <c:v>4436</c:v>
                </c:pt>
                <c:pt idx="34">
                  <c:v>5036</c:v>
                </c:pt>
                <c:pt idx="35">
                  <c:v>5644</c:v>
                </c:pt>
                <c:pt idx="36">
                  <c:v>5909</c:v>
                </c:pt>
                <c:pt idx="37">
                  <c:v>6005</c:v>
                </c:pt>
                <c:pt idx="38">
                  <c:v>6239</c:v>
                </c:pt>
                <c:pt idx="39">
                  <c:v>6513</c:v>
                </c:pt>
                <c:pt idx="40">
                  <c:v>6642</c:v>
                </c:pt>
                <c:pt idx="41">
                  <c:v>6785</c:v>
                </c:pt>
                <c:pt idx="42">
                  <c:v>6929</c:v>
                </c:pt>
                <c:pt idx="43">
                  <c:v>7063</c:v>
                </c:pt>
                <c:pt idx="44">
                  <c:v>7195</c:v>
                </c:pt>
                <c:pt idx="45">
                  <c:v>7539</c:v>
                </c:pt>
                <c:pt idx="46">
                  <c:v>7729</c:v>
                </c:pt>
                <c:pt idx="47">
                  <c:v>7890</c:v>
                </c:pt>
                <c:pt idx="48">
                  <c:v>8008</c:v>
                </c:pt>
                <c:pt idx="49">
                  <c:v>8374</c:v>
                </c:pt>
                <c:pt idx="50">
                  <c:v>8462</c:v>
                </c:pt>
                <c:pt idx="51">
                  <c:v>8584</c:v>
                </c:pt>
                <c:pt idx="52">
                  <c:v>8797</c:v>
                </c:pt>
                <c:pt idx="53">
                  <c:v>8859</c:v>
                </c:pt>
                <c:pt idx="54">
                  <c:v>8886</c:v>
                </c:pt>
                <c:pt idx="55">
                  <c:v>9194</c:v>
                </c:pt>
                <c:pt idx="56">
                  <c:v>9412</c:v>
                </c:pt>
                <c:pt idx="57">
                  <c:v>9500</c:v>
                </c:pt>
                <c:pt idx="58">
                  <c:v>9520</c:v>
                </c:pt>
                <c:pt idx="59">
                  <c:v>9547</c:v>
                </c:pt>
                <c:pt idx="60">
                  <c:v>9575</c:v>
                </c:pt>
                <c:pt idx="61">
                  <c:v>9575</c:v>
                </c:pt>
              </c:numCache>
            </c:numRef>
          </c:val>
          <c:smooth val="0"/>
        </c:ser>
        <c:ser>
          <c:idx val="1"/>
          <c:order val="4"/>
          <c:tx>
            <c:v>2006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'Sockeye Historical Counts'!$B$41:$BM$41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21</c:v>
                </c:pt>
                <c:pt idx="19">
                  <c:v>65</c:v>
                </c:pt>
                <c:pt idx="20">
                  <c:v>183</c:v>
                </c:pt>
                <c:pt idx="21">
                  <c:v>364</c:v>
                </c:pt>
                <c:pt idx="22">
                  <c:v>1001</c:v>
                </c:pt>
                <c:pt idx="23">
                  <c:v>2726</c:v>
                </c:pt>
                <c:pt idx="24">
                  <c:v>3712</c:v>
                </c:pt>
                <c:pt idx="25">
                  <c:v>5631</c:v>
                </c:pt>
                <c:pt idx="26">
                  <c:v>7528</c:v>
                </c:pt>
                <c:pt idx="27">
                  <c:v>7757</c:v>
                </c:pt>
                <c:pt idx="28">
                  <c:v>9181</c:v>
                </c:pt>
                <c:pt idx="29">
                  <c:v>10497</c:v>
                </c:pt>
                <c:pt idx="30">
                  <c:v>11278</c:v>
                </c:pt>
                <c:pt idx="31">
                  <c:v>12114</c:v>
                </c:pt>
                <c:pt idx="32">
                  <c:v>12996</c:v>
                </c:pt>
                <c:pt idx="33">
                  <c:v>13414</c:v>
                </c:pt>
                <c:pt idx="34">
                  <c:v>13504</c:v>
                </c:pt>
                <c:pt idx="35">
                  <c:v>13758</c:v>
                </c:pt>
                <c:pt idx="36">
                  <c:v>14108</c:v>
                </c:pt>
                <c:pt idx="37">
                  <c:v>14215</c:v>
                </c:pt>
                <c:pt idx="38">
                  <c:v>14329</c:v>
                </c:pt>
                <c:pt idx="39">
                  <c:v>14394</c:v>
                </c:pt>
                <c:pt idx="40">
                  <c:v>14568</c:v>
                </c:pt>
                <c:pt idx="41">
                  <c:v>14597</c:v>
                </c:pt>
                <c:pt idx="42">
                  <c:v>14659</c:v>
                </c:pt>
                <c:pt idx="43">
                  <c:v>14807</c:v>
                </c:pt>
                <c:pt idx="44">
                  <c:v>15030</c:v>
                </c:pt>
                <c:pt idx="45">
                  <c:v>15260</c:v>
                </c:pt>
                <c:pt idx="46">
                  <c:v>15373</c:v>
                </c:pt>
                <c:pt idx="47">
                  <c:v>15969</c:v>
                </c:pt>
                <c:pt idx="48">
                  <c:v>16157</c:v>
                </c:pt>
                <c:pt idx="49">
                  <c:v>16187</c:v>
                </c:pt>
                <c:pt idx="50">
                  <c:v>16259</c:v>
                </c:pt>
                <c:pt idx="51">
                  <c:v>16312</c:v>
                </c:pt>
                <c:pt idx="52">
                  <c:v>16326</c:v>
                </c:pt>
                <c:pt idx="53">
                  <c:v>16338</c:v>
                </c:pt>
                <c:pt idx="54">
                  <c:v>16411</c:v>
                </c:pt>
                <c:pt idx="55">
                  <c:v>16427</c:v>
                </c:pt>
                <c:pt idx="56">
                  <c:v>16615</c:v>
                </c:pt>
                <c:pt idx="57">
                  <c:v>16695</c:v>
                </c:pt>
                <c:pt idx="58">
                  <c:v>16824</c:v>
                </c:pt>
                <c:pt idx="59">
                  <c:v>17121</c:v>
                </c:pt>
                <c:pt idx="60">
                  <c:v>17221</c:v>
                </c:pt>
                <c:pt idx="61">
                  <c:v>17221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2160"/>
        <c:axId val="99534720"/>
      </c:lineChart>
      <c:dateAx>
        <c:axId val="995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87347391786908"/>
              <c:y val="0.942903752039152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347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953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count</a:t>
                </a:r>
              </a:p>
            </c:rich>
          </c:tx>
          <c:layout>
            <c:manualLayout>
              <c:xMode val="edge"/>
              <c:yMode val="edge"/>
              <c:x val="0.11098779134295218"/>
              <c:y val="0.40619902120717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3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2941176470589"/>
          <c:y val="0.24959216965742287"/>
          <c:w val="0.1509433962264155"/>
          <c:h val="0.17944535073409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 Smolt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93285214348221"/>
          <c:y val="0.14335534138297182"/>
          <c:w val="0.85328040244969472"/>
          <c:h val="0.69660373725564662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Counts'!$A$33</c:f>
              <c:strCache>
                <c:ptCount val="1"/>
                <c:pt idx="0">
                  <c:v>Daily AVG 03-13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Counts'!$G$6:$BD$6</c:f>
              <c:numCache>
                <c:formatCode>m/d</c:formatCode>
                <c:ptCount val="5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  <c:pt idx="24">
                  <c:v>41431</c:v>
                </c:pt>
                <c:pt idx="25">
                  <c:v>41432</c:v>
                </c:pt>
                <c:pt idx="26">
                  <c:v>41433</c:v>
                </c:pt>
                <c:pt idx="27">
                  <c:v>41434</c:v>
                </c:pt>
                <c:pt idx="28">
                  <c:v>41435</c:v>
                </c:pt>
                <c:pt idx="29">
                  <c:v>41436</c:v>
                </c:pt>
                <c:pt idx="30">
                  <c:v>41437</c:v>
                </c:pt>
                <c:pt idx="31">
                  <c:v>41438</c:v>
                </c:pt>
                <c:pt idx="32">
                  <c:v>41439</c:v>
                </c:pt>
                <c:pt idx="33">
                  <c:v>41440</c:v>
                </c:pt>
                <c:pt idx="34">
                  <c:v>41441</c:v>
                </c:pt>
                <c:pt idx="35">
                  <c:v>41442</c:v>
                </c:pt>
                <c:pt idx="36">
                  <c:v>41443</c:v>
                </c:pt>
                <c:pt idx="37">
                  <c:v>41444</c:v>
                </c:pt>
                <c:pt idx="38">
                  <c:v>41445</c:v>
                </c:pt>
                <c:pt idx="39">
                  <c:v>41446</c:v>
                </c:pt>
                <c:pt idx="40">
                  <c:v>41447</c:v>
                </c:pt>
                <c:pt idx="41">
                  <c:v>41448</c:v>
                </c:pt>
                <c:pt idx="42">
                  <c:v>41449</c:v>
                </c:pt>
                <c:pt idx="43">
                  <c:v>41450</c:v>
                </c:pt>
                <c:pt idx="44">
                  <c:v>41451</c:v>
                </c:pt>
                <c:pt idx="45">
                  <c:v>41452</c:v>
                </c:pt>
                <c:pt idx="46">
                  <c:v>41453</c:v>
                </c:pt>
                <c:pt idx="47">
                  <c:v>41454</c:v>
                </c:pt>
                <c:pt idx="48">
                  <c:v>41455</c:v>
                </c:pt>
                <c:pt idx="49">
                  <c:v>41456</c:v>
                </c:pt>
              </c:numCache>
            </c:numRef>
          </c:cat>
          <c:val>
            <c:numRef>
              <c:f>'Coho Historical Counts'!$G$33:$BD$33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4</c:v>
                </c:pt>
                <c:pt idx="9">
                  <c:v>6.333333333333333</c:v>
                </c:pt>
                <c:pt idx="10">
                  <c:v>3.8571428571428572</c:v>
                </c:pt>
                <c:pt idx="11">
                  <c:v>12.125</c:v>
                </c:pt>
                <c:pt idx="12">
                  <c:v>8.875</c:v>
                </c:pt>
                <c:pt idx="13">
                  <c:v>8.875</c:v>
                </c:pt>
                <c:pt idx="14">
                  <c:v>6</c:v>
                </c:pt>
                <c:pt idx="15">
                  <c:v>4.25</c:v>
                </c:pt>
                <c:pt idx="16">
                  <c:v>2.5</c:v>
                </c:pt>
                <c:pt idx="17">
                  <c:v>4.5</c:v>
                </c:pt>
                <c:pt idx="18">
                  <c:v>4.625</c:v>
                </c:pt>
                <c:pt idx="19">
                  <c:v>8.375</c:v>
                </c:pt>
                <c:pt idx="20">
                  <c:v>9.125</c:v>
                </c:pt>
                <c:pt idx="21">
                  <c:v>7.125</c:v>
                </c:pt>
                <c:pt idx="22">
                  <c:v>3.625</c:v>
                </c:pt>
                <c:pt idx="23">
                  <c:v>5</c:v>
                </c:pt>
                <c:pt idx="24">
                  <c:v>4.625</c:v>
                </c:pt>
                <c:pt idx="25">
                  <c:v>4.875</c:v>
                </c:pt>
                <c:pt idx="26">
                  <c:v>3.625</c:v>
                </c:pt>
                <c:pt idx="27">
                  <c:v>3.875</c:v>
                </c:pt>
                <c:pt idx="28">
                  <c:v>2.25</c:v>
                </c:pt>
                <c:pt idx="29">
                  <c:v>2.125</c:v>
                </c:pt>
                <c:pt idx="30">
                  <c:v>2.875</c:v>
                </c:pt>
                <c:pt idx="31">
                  <c:v>1.625</c:v>
                </c:pt>
                <c:pt idx="32">
                  <c:v>2</c:v>
                </c:pt>
                <c:pt idx="33">
                  <c:v>1.375</c:v>
                </c:pt>
                <c:pt idx="34">
                  <c:v>4.875</c:v>
                </c:pt>
                <c:pt idx="35">
                  <c:v>2.625</c:v>
                </c:pt>
                <c:pt idx="36">
                  <c:v>2</c:v>
                </c:pt>
                <c:pt idx="37">
                  <c:v>1.625</c:v>
                </c:pt>
                <c:pt idx="38">
                  <c:v>0.5</c:v>
                </c:pt>
                <c:pt idx="39">
                  <c:v>0.75</c:v>
                </c:pt>
                <c:pt idx="40">
                  <c:v>0.42857142857142855</c:v>
                </c:pt>
                <c:pt idx="41">
                  <c:v>0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0.16666666666666666</c:v>
                </c:pt>
                <c:pt idx="45">
                  <c:v>0.8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Counts'!$A$14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Counts'!$G$6:$BD$6</c:f>
              <c:numCache>
                <c:formatCode>m/d</c:formatCode>
                <c:ptCount val="5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  <c:pt idx="24">
                  <c:v>41431</c:v>
                </c:pt>
                <c:pt idx="25">
                  <c:v>41432</c:v>
                </c:pt>
                <c:pt idx="26">
                  <c:v>41433</c:v>
                </c:pt>
                <c:pt idx="27">
                  <c:v>41434</c:v>
                </c:pt>
                <c:pt idx="28">
                  <c:v>41435</c:v>
                </c:pt>
                <c:pt idx="29">
                  <c:v>41436</c:v>
                </c:pt>
                <c:pt idx="30">
                  <c:v>41437</c:v>
                </c:pt>
                <c:pt idx="31">
                  <c:v>41438</c:v>
                </c:pt>
                <c:pt idx="32">
                  <c:v>41439</c:v>
                </c:pt>
                <c:pt idx="33">
                  <c:v>41440</c:v>
                </c:pt>
                <c:pt idx="34">
                  <c:v>41441</c:v>
                </c:pt>
                <c:pt idx="35">
                  <c:v>41442</c:v>
                </c:pt>
                <c:pt idx="36">
                  <c:v>41443</c:v>
                </c:pt>
                <c:pt idx="37">
                  <c:v>41444</c:v>
                </c:pt>
                <c:pt idx="38">
                  <c:v>41445</c:v>
                </c:pt>
                <c:pt idx="39">
                  <c:v>41446</c:v>
                </c:pt>
                <c:pt idx="40">
                  <c:v>41447</c:v>
                </c:pt>
                <c:pt idx="41">
                  <c:v>41448</c:v>
                </c:pt>
                <c:pt idx="42">
                  <c:v>41449</c:v>
                </c:pt>
                <c:pt idx="43">
                  <c:v>41450</c:v>
                </c:pt>
                <c:pt idx="44">
                  <c:v>41451</c:v>
                </c:pt>
                <c:pt idx="45">
                  <c:v>41452</c:v>
                </c:pt>
                <c:pt idx="46">
                  <c:v>41453</c:v>
                </c:pt>
                <c:pt idx="47">
                  <c:v>41454</c:v>
                </c:pt>
                <c:pt idx="48">
                  <c:v>41455</c:v>
                </c:pt>
                <c:pt idx="49">
                  <c:v>41456</c:v>
                </c:pt>
              </c:numCache>
            </c:numRef>
          </c:cat>
          <c:val>
            <c:numRef>
              <c:f>'Coho Historical Counts'!$G$14:$BC$14</c:f>
              <c:numCache>
                <c:formatCode>General</c:formatCode>
                <c:ptCount val="49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54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  <c:pt idx="25">
                  <c:v>26</c:v>
                </c:pt>
                <c:pt idx="26">
                  <c:v>17</c:v>
                </c:pt>
                <c:pt idx="27">
                  <c:v>21</c:v>
                </c:pt>
                <c:pt idx="28">
                  <c:v>11</c:v>
                </c:pt>
                <c:pt idx="29">
                  <c:v>2</c:v>
                </c:pt>
                <c:pt idx="30">
                  <c:v>12</c:v>
                </c:pt>
                <c:pt idx="31">
                  <c:v>5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9040"/>
        <c:axId val="107960960"/>
      </c:lineChart>
      <c:dateAx>
        <c:axId val="1079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</c:title>
        <c:numFmt formatCode="m/d" sourceLinked="0"/>
        <c:majorTickMark val="none"/>
        <c:minorTickMark val="none"/>
        <c:tickLblPos val="nextTo"/>
        <c:crossAx val="107960960"/>
        <c:crosses val="autoZero"/>
        <c:auto val="1"/>
        <c:lblOffset val="100"/>
        <c:baseTimeUnit val="days"/>
        <c:majorUnit val="5"/>
        <c:majorTimeUnit val="days"/>
      </c:dateAx>
      <c:valAx>
        <c:axId val="10796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7959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Smolt Daily</a:t>
            </a:r>
            <a:r>
              <a:rPr lang="en-US" baseline="0"/>
              <a:t> Escapement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194817498057028E-2"/>
          <c:y val="0.12206603804154122"/>
          <c:w val="0.88238407134896146"/>
          <c:h val="0.72050140385190631"/>
        </c:manualLayout>
      </c:layout>
      <c:lineChart>
        <c:grouping val="standard"/>
        <c:varyColors val="0"/>
        <c:ser>
          <c:idx val="0"/>
          <c:order val="0"/>
          <c:tx>
            <c:strRef>
              <c:f>'[2]Sockeye Smolt Graphs'!$D$41</c:f>
              <c:strCache>
                <c:ptCount val="1"/>
                <c:pt idx="0">
                  <c:v>Sockeye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'[2]Sockeye Smolt Graphs'!$C$42:$C$91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'[2]Sockeye Smolt Graphs'!$D$42:$D$91</c:f>
              <c:numCache>
                <c:formatCode>General</c:formatCode>
                <c:ptCount val="50"/>
                <c:pt idx="8">
                  <c:v>3</c:v>
                </c:pt>
                <c:pt idx="9">
                  <c:v>1086</c:v>
                </c:pt>
                <c:pt idx="10">
                  <c:v>3987</c:v>
                </c:pt>
                <c:pt idx="11">
                  <c:v>641</c:v>
                </c:pt>
                <c:pt idx="12">
                  <c:v>162</c:v>
                </c:pt>
                <c:pt idx="13">
                  <c:v>309</c:v>
                </c:pt>
                <c:pt idx="14">
                  <c:v>121</c:v>
                </c:pt>
                <c:pt idx="15">
                  <c:v>196</c:v>
                </c:pt>
                <c:pt idx="16">
                  <c:v>368</c:v>
                </c:pt>
                <c:pt idx="17">
                  <c:v>2</c:v>
                </c:pt>
                <c:pt idx="18">
                  <c:v>2095</c:v>
                </c:pt>
                <c:pt idx="19">
                  <c:v>56</c:v>
                </c:pt>
                <c:pt idx="20">
                  <c:v>49</c:v>
                </c:pt>
                <c:pt idx="21">
                  <c:v>448</c:v>
                </c:pt>
                <c:pt idx="22">
                  <c:v>810</c:v>
                </c:pt>
                <c:pt idx="23">
                  <c:v>155</c:v>
                </c:pt>
                <c:pt idx="24">
                  <c:v>38</c:v>
                </c:pt>
                <c:pt idx="25">
                  <c:v>2782</c:v>
                </c:pt>
                <c:pt idx="26">
                  <c:v>58</c:v>
                </c:pt>
                <c:pt idx="27">
                  <c:v>358</c:v>
                </c:pt>
                <c:pt idx="28">
                  <c:v>0</c:v>
                </c:pt>
                <c:pt idx="29">
                  <c:v>10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'[2]Sockeye Smolt Graphs'!$E$41</c:f>
              <c:strCache>
                <c:ptCount val="1"/>
                <c:pt idx="0">
                  <c:v>Daily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'[2]Sockeye Smolt Graphs'!$C$42:$C$91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'[2]Sockeye Smolt Graphs'!$E$42:$E$91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1.67</c:v>
                </c:pt>
                <c:pt idx="3">
                  <c:v>6.25</c:v>
                </c:pt>
                <c:pt idx="4">
                  <c:v>32</c:v>
                </c:pt>
                <c:pt idx="5">
                  <c:v>5.6</c:v>
                </c:pt>
                <c:pt idx="6">
                  <c:v>89.8</c:v>
                </c:pt>
                <c:pt idx="7">
                  <c:v>117.42857142857143</c:v>
                </c:pt>
                <c:pt idx="8">
                  <c:v>105.42857142857143</c:v>
                </c:pt>
                <c:pt idx="9">
                  <c:v>280.33333333333331</c:v>
                </c:pt>
                <c:pt idx="10">
                  <c:v>369.71428571428572</c:v>
                </c:pt>
                <c:pt idx="11">
                  <c:v>433.28571428571428</c:v>
                </c:pt>
                <c:pt idx="12">
                  <c:v>420</c:v>
                </c:pt>
                <c:pt idx="13">
                  <c:v>518.28571428571433</c:v>
                </c:pt>
                <c:pt idx="14">
                  <c:v>486</c:v>
                </c:pt>
                <c:pt idx="15">
                  <c:v>528.625</c:v>
                </c:pt>
                <c:pt idx="16">
                  <c:v>559.125</c:v>
                </c:pt>
                <c:pt idx="17">
                  <c:v>350.375</c:v>
                </c:pt>
                <c:pt idx="18">
                  <c:v>409.25</c:v>
                </c:pt>
                <c:pt idx="19">
                  <c:v>288.25</c:v>
                </c:pt>
                <c:pt idx="20">
                  <c:v>401.5</c:v>
                </c:pt>
                <c:pt idx="21">
                  <c:v>385.875</c:v>
                </c:pt>
                <c:pt idx="22">
                  <c:v>318.625</c:v>
                </c:pt>
                <c:pt idx="23">
                  <c:v>905.625</c:v>
                </c:pt>
                <c:pt idx="24">
                  <c:v>417.5</c:v>
                </c:pt>
                <c:pt idx="25">
                  <c:v>940.25</c:v>
                </c:pt>
                <c:pt idx="26">
                  <c:v>617.875</c:v>
                </c:pt>
                <c:pt idx="27">
                  <c:v>561.75</c:v>
                </c:pt>
                <c:pt idx="28">
                  <c:v>359.25</c:v>
                </c:pt>
                <c:pt idx="29">
                  <c:v>264.5</c:v>
                </c:pt>
                <c:pt idx="30">
                  <c:v>823.75</c:v>
                </c:pt>
                <c:pt idx="31">
                  <c:v>548.625</c:v>
                </c:pt>
                <c:pt idx="32">
                  <c:v>686.375</c:v>
                </c:pt>
                <c:pt idx="33">
                  <c:v>443.625</c:v>
                </c:pt>
                <c:pt idx="34">
                  <c:v>332</c:v>
                </c:pt>
                <c:pt idx="35">
                  <c:v>295.5</c:v>
                </c:pt>
                <c:pt idx="36">
                  <c:v>197.625</c:v>
                </c:pt>
                <c:pt idx="37">
                  <c:v>87.25</c:v>
                </c:pt>
                <c:pt idx="38">
                  <c:v>40.375</c:v>
                </c:pt>
                <c:pt idx="39">
                  <c:v>44.375</c:v>
                </c:pt>
                <c:pt idx="40">
                  <c:v>87.714285714285708</c:v>
                </c:pt>
                <c:pt idx="41">
                  <c:v>49.375</c:v>
                </c:pt>
                <c:pt idx="42">
                  <c:v>45</c:v>
                </c:pt>
                <c:pt idx="43">
                  <c:v>78.5</c:v>
                </c:pt>
                <c:pt idx="44">
                  <c:v>82</c:v>
                </c:pt>
                <c:pt idx="45">
                  <c:v>76</c:v>
                </c:pt>
                <c:pt idx="46">
                  <c:v>29.833333333333332</c:v>
                </c:pt>
                <c:pt idx="47">
                  <c:v>68.833333333333329</c:v>
                </c:pt>
                <c:pt idx="48">
                  <c:v>85.2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2784"/>
        <c:axId val="111224704"/>
      </c:lineChart>
      <c:dateAx>
        <c:axId val="111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;@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224704"/>
        <c:crosses val="autoZero"/>
        <c:auto val="0"/>
        <c:lblOffset val="100"/>
        <c:baseTimeUnit val="days"/>
      </c:dateAx>
      <c:valAx>
        <c:axId val="11122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99332379589885"/>
          <c:y val="0.14577648164349852"/>
          <c:w val="0.29724142822327443"/>
          <c:h val="0.127569018436856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628115634481857E-2"/>
          <c:y val="0.14061005532203225"/>
          <c:w val="0.78665385975689261"/>
          <c:h val="0.71743216308487767"/>
        </c:manualLayout>
      </c:layout>
      <c:lineChart>
        <c:grouping val="standard"/>
        <c:varyColors val="0"/>
        <c:ser>
          <c:idx val="0"/>
          <c:order val="0"/>
          <c:tx>
            <c:strRef>
              <c:f>'[2]Coho Smolt Graphs'!$R$1</c:f>
              <c:strCache>
                <c:ptCount val="1"/>
                <c:pt idx="0">
                  <c:v>Daily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'[2]Coho Smolt Graphs'!$Q$2:$Q$51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'[2]Coho Smolt Graphs'!$R$2:$R$51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4.5</c:v>
                </c:pt>
                <c:pt idx="18">
                  <c:v>4.625</c:v>
                </c:pt>
                <c:pt idx="19">
                  <c:v>8.375</c:v>
                </c:pt>
                <c:pt idx="20">
                  <c:v>9.125</c:v>
                </c:pt>
                <c:pt idx="21">
                  <c:v>7.125</c:v>
                </c:pt>
                <c:pt idx="22">
                  <c:v>3.625</c:v>
                </c:pt>
                <c:pt idx="23">
                  <c:v>5</c:v>
                </c:pt>
                <c:pt idx="24">
                  <c:v>4.625</c:v>
                </c:pt>
                <c:pt idx="25">
                  <c:v>4.875</c:v>
                </c:pt>
                <c:pt idx="26">
                  <c:v>3.625</c:v>
                </c:pt>
                <c:pt idx="27">
                  <c:v>3.875</c:v>
                </c:pt>
                <c:pt idx="28">
                  <c:v>2.25</c:v>
                </c:pt>
                <c:pt idx="29">
                  <c:v>2.125</c:v>
                </c:pt>
                <c:pt idx="30">
                  <c:v>2.875</c:v>
                </c:pt>
                <c:pt idx="31">
                  <c:v>1.625</c:v>
                </c:pt>
                <c:pt idx="32">
                  <c:v>2</c:v>
                </c:pt>
                <c:pt idx="33">
                  <c:v>1.375</c:v>
                </c:pt>
                <c:pt idx="34">
                  <c:v>4.875</c:v>
                </c:pt>
                <c:pt idx="35">
                  <c:v>2.625</c:v>
                </c:pt>
                <c:pt idx="36">
                  <c:v>2</c:v>
                </c:pt>
                <c:pt idx="37">
                  <c:v>1.625</c:v>
                </c:pt>
                <c:pt idx="38">
                  <c:v>0.5</c:v>
                </c:pt>
                <c:pt idx="39">
                  <c:v>0.75</c:v>
                </c:pt>
                <c:pt idx="40">
                  <c:v>0.42857142857142855</c:v>
                </c:pt>
                <c:pt idx="41">
                  <c:v>0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0.16666666666666666</c:v>
                </c:pt>
                <c:pt idx="45">
                  <c:v>0.8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8704"/>
        <c:axId val="111290240"/>
      </c:lineChart>
      <c:lineChart>
        <c:grouping val="standard"/>
        <c:varyColors val="0"/>
        <c:ser>
          <c:idx val="1"/>
          <c:order val="1"/>
          <c:tx>
            <c:strRef>
              <c:f>'[2]Coho Smolt Graphs'!$S$1</c:f>
              <c:strCache>
                <c:ptCount val="1"/>
                <c:pt idx="0">
                  <c:v>Coho Daily Total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'[2]Coho Smolt Graphs'!$Q$2:$Q$51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'[2]Coho Smolt Graphs'!$S$2:$S$51</c:f>
              <c:numCache>
                <c:formatCode>General</c:formatCode>
                <c:ptCount val="50"/>
                <c:pt idx="8">
                  <c:v>19</c:v>
                </c:pt>
                <c:pt idx="9">
                  <c:v>263</c:v>
                </c:pt>
                <c:pt idx="10">
                  <c:v>447</c:v>
                </c:pt>
                <c:pt idx="11">
                  <c:v>103</c:v>
                </c:pt>
                <c:pt idx="12">
                  <c:v>88</c:v>
                </c:pt>
                <c:pt idx="13">
                  <c:v>73</c:v>
                </c:pt>
                <c:pt idx="14">
                  <c:v>28</c:v>
                </c:pt>
                <c:pt idx="15">
                  <c:v>82</c:v>
                </c:pt>
                <c:pt idx="16">
                  <c:v>51</c:v>
                </c:pt>
                <c:pt idx="17">
                  <c:v>41</c:v>
                </c:pt>
                <c:pt idx="18">
                  <c:v>153</c:v>
                </c:pt>
                <c:pt idx="19">
                  <c:v>230</c:v>
                </c:pt>
                <c:pt idx="20">
                  <c:v>145</c:v>
                </c:pt>
                <c:pt idx="21">
                  <c:v>1004</c:v>
                </c:pt>
                <c:pt idx="22">
                  <c:v>363</c:v>
                </c:pt>
                <c:pt idx="23">
                  <c:v>202</c:v>
                </c:pt>
                <c:pt idx="24">
                  <c:v>390</c:v>
                </c:pt>
                <c:pt idx="25">
                  <c:v>123</c:v>
                </c:pt>
                <c:pt idx="26">
                  <c:v>54</c:v>
                </c:pt>
                <c:pt idx="27">
                  <c:v>76</c:v>
                </c:pt>
                <c:pt idx="28">
                  <c:v>0</c:v>
                </c:pt>
                <c:pt idx="29">
                  <c:v>12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18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4336"/>
        <c:axId val="111292416"/>
      </c:lineChart>
      <c:catAx>
        <c:axId val="11128870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crossAx val="111290240"/>
        <c:crosses val="autoZero"/>
        <c:auto val="1"/>
        <c:lblAlgn val="ctr"/>
        <c:lblOffset val="100"/>
        <c:noMultiLvlLbl val="0"/>
      </c:catAx>
      <c:valAx>
        <c:axId val="1112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Smolt (2003-2013)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288704"/>
        <c:crosses val="autoZero"/>
        <c:crossBetween val="between"/>
      </c:valAx>
      <c:valAx>
        <c:axId val="111292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Smolt (2014)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94336"/>
        <c:crosses val="max"/>
        <c:crossBetween val="between"/>
      </c:valAx>
      <c:catAx>
        <c:axId val="1112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12924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1911787468874082"/>
          <c:y val="0.17774637458027243"/>
          <c:w val="0.35889629180967764"/>
          <c:h val="0.1169753833145158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Cumulative Escapement</a:t>
            </a:r>
          </a:p>
        </c:rich>
      </c:tx>
      <c:layout>
        <c:manualLayout>
          <c:xMode val="edge"/>
          <c:yMode val="edge"/>
          <c:x val="0.23122011025618638"/>
          <c:y val="9.5465369874437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62104059927015"/>
          <c:y val="0.12939687403132774"/>
          <c:w val="0.74830225915761006"/>
          <c:h val="0.72144614394752249"/>
        </c:manualLayout>
      </c:layout>
      <c:lineChart>
        <c:grouping val="standard"/>
        <c:varyColors val="0"/>
        <c:ser>
          <c:idx val="0"/>
          <c:order val="0"/>
          <c:tx>
            <c:strRef>
              <c:f>'[3]Coho Smolt Graphs'!$B$1</c:f>
              <c:strCache>
                <c:ptCount val="1"/>
                <c:pt idx="0">
                  <c:v>Daily Cumulative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'[3]Coho Smolt Graphs'!$A$2:$A$51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'[3]Coho Smolt Graphs'!$B$2:$B$51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4.25</c:v>
                </c:pt>
                <c:pt idx="9">
                  <c:v>9</c:v>
                </c:pt>
                <c:pt idx="10">
                  <c:v>12.375</c:v>
                </c:pt>
                <c:pt idx="11">
                  <c:v>24.5</c:v>
                </c:pt>
                <c:pt idx="12">
                  <c:v>33.375</c:v>
                </c:pt>
                <c:pt idx="13">
                  <c:v>42.25</c:v>
                </c:pt>
                <c:pt idx="14">
                  <c:v>47.5</c:v>
                </c:pt>
                <c:pt idx="15">
                  <c:v>51.75</c:v>
                </c:pt>
                <c:pt idx="16">
                  <c:v>54.25</c:v>
                </c:pt>
                <c:pt idx="17">
                  <c:v>58.75</c:v>
                </c:pt>
                <c:pt idx="18">
                  <c:v>63.375</c:v>
                </c:pt>
                <c:pt idx="19">
                  <c:v>71.75</c:v>
                </c:pt>
                <c:pt idx="20">
                  <c:v>80.875</c:v>
                </c:pt>
                <c:pt idx="21">
                  <c:v>88</c:v>
                </c:pt>
                <c:pt idx="22">
                  <c:v>91.625</c:v>
                </c:pt>
                <c:pt idx="23">
                  <c:v>96.625</c:v>
                </c:pt>
                <c:pt idx="24">
                  <c:v>101.25</c:v>
                </c:pt>
                <c:pt idx="25">
                  <c:v>106.125</c:v>
                </c:pt>
                <c:pt idx="26">
                  <c:v>109.75</c:v>
                </c:pt>
                <c:pt idx="27">
                  <c:v>113.625</c:v>
                </c:pt>
                <c:pt idx="28">
                  <c:v>115.875</c:v>
                </c:pt>
                <c:pt idx="29">
                  <c:v>118</c:v>
                </c:pt>
                <c:pt idx="30">
                  <c:v>120.875</c:v>
                </c:pt>
                <c:pt idx="31">
                  <c:v>122.5</c:v>
                </c:pt>
                <c:pt idx="32">
                  <c:v>124.5</c:v>
                </c:pt>
                <c:pt idx="33">
                  <c:v>125.875</c:v>
                </c:pt>
                <c:pt idx="34">
                  <c:v>130.75</c:v>
                </c:pt>
                <c:pt idx="35">
                  <c:v>133.375</c:v>
                </c:pt>
                <c:pt idx="36">
                  <c:v>135.375</c:v>
                </c:pt>
                <c:pt idx="37">
                  <c:v>137</c:v>
                </c:pt>
                <c:pt idx="38">
                  <c:v>137.5</c:v>
                </c:pt>
                <c:pt idx="39">
                  <c:v>138.25</c:v>
                </c:pt>
                <c:pt idx="40">
                  <c:v>138.625</c:v>
                </c:pt>
                <c:pt idx="41">
                  <c:v>138.625</c:v>
                </c:pt>
                <c:pt idx="42">
                  <c:v>138.875</c:v>
                </c:pt>
                <c:pt idx="43">
                  <c:v>139.125</c:v>
                </c:pt>
                <c:pt idx="44">
                  <c:v>139.25</c:v>
                </c:pt>
                <c:pt idx="45">
                  <c:v>139.75</c:v>
                </c:pt>
                <c:pt idx="46">
                  <c:v>139.75</c:v>
                </c:pt>
                <c:pt idx="47">
                  <c:v>139.75</c:v>
                </c:pt>
                <c:pt idx="48">
                  <c:v>139.75</c:v>
                </c:pt>
                <c:pt idx="49">
                  <c:v>139.75</c:v>
                </c:pt>
              </c:numCache>
            </c:numRef>
          </c:val>
          <c:smooth val="0"/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'[3]Coho Smolt Graphs'!$D$2:$D$50</c:f>
              <c:numCache>
                <c:formatCode>General</c:formatCode>
                <c:ptCount val="49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2727</c:v>
                </c:pt>
                <c:pt idx="22">
                  <c:v>3090</c:v>
                </c:pt>
                <c:pt idx="23">
                  <c:v>0</c:v>
                </c:pt>
                <c:pt idx="24">
                  <c:v>0</c:v>
                </c:pt>
                <c:pt idx="25">
                  <c:v>3805</c:v>
                </c:pt>
                <c:pt idx="48">
                  <c:v>3996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3"/>
              <c:layout>
                <c:manualLayout>
                  <c:x val="-2.9936666995468337E-2"/>
                  <c:y val="-3.72439369363372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3.4542308071694242E-2"/>
                  <c:y val="-4.096833062997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2.0725384843016538E-2"/>
                  <c:y val="-4.4692724323604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-3.4542308071694193E-2"/>
                  <c:y val="-3.3519543242703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2.0725384843016538E-2"/>
                  <c:y val="-4.4692724323604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'[3]Coho Smolt Graphs'!$E$2:$E$51</c:f>
              <c:numCache>
                <c:formatCode>General</c:formatCode>
                <c:ptCount val="50"/>
                <c:pt idx="13">
                  <c:v>42.25</c:v>
                </c:pt>
                <c:pt idx="19">
                  <c:v>71.75</c:v>
                </c:pt>
                <c:pt idx="25">
                  <c:v>106.125</c:v>
                </c:pt>
                <c:pt idx="35">
                  <c:v>133.375</c:v>
                </c:pt>
                <c:pt idx="45">
                  <c:v>139.75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5488"/>
        <c:axId val="111377408"/>
      </c:lineChart>
      <c:lineChart>
        <c:grouping val="standard"/>
        <c:varyColors val="0"/>
        <c:ser>
          <c:idx val="1"/>
          <c:order val="1"/>
          <c:tx>
            <c:strRef>
              <c:f>'[3]Coho Smolt Graphs'!$C$1:$D$1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5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>
                <a:noFill/>
                <a:prstDash val="sysDot"/>
              </a:ln>
            </c:spPr>
          </c:dPt>
          <c:dPt>
            <c:idx val="48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"/>
                  <c:y val="3.3519543242703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2.7633846457355428E-2"/>
                  <c:y val="7.0763480179040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5.7115389078755754E-2"/>
                  <c:y val="3.23641014196391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'[3]Coho Smolt Graphs'!$A$2:$A$51</c:f>
              <c:numCache>
                <c:formatCode>General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'[3]Coho Smolt Graphs'!$C$2:$C$51</c:f>
              <c:numCache>
                <c:formatCode>General</c:formatCode>
                <c:ptCount val="50"/>
                <c:pt idx="8">
                  <c:v>19</c:v>
                </c:pt>
                <c:pt idx="9">
                  <c:v>282</c:v>
                </c:pt>
                <c:pt idx="10">
                  <c:v>729</c:v>
                </c:pt>
                <c:pt idx="11">
                  <c:v>832</c:v>
                </c:pt>
                <c:pt idx="12">
                  <c:v>920</c:v>
                </c:pt>
                <c:pt idx="13">
                  <c:v>993</c:v>
                </c:pt>
                <c:pt idx="14">
                  <c:v>1021</c:v>
                </c:pt>
                <c:pt idx="15">
                  <c:v>1103</c:v>
                </c:pt>
                <c:pt idx="16">
                  <c:v>1154</c:v>
                </c:pt>
                <c:pt idx="17">
                  <c:v>1195</c:v>
                </c:pt>
                <c:pt idx="18">
                  <c:v>1348</c:v>
                </c:pt>
                <c:pt idx="19">
                  <c:v>1578</c:v>
                </c:pt>
                <c:pt idx="20">
                  <c:v>1723</c:v>
                </c:pt>
                <c:pt idx="21">
                  <c:v>2727</c:v>
                </c:pt>
                <c:pt idx="22">
                  <c:v>3090</c:v>
                </c:pt>
                <c:pt idx="23">
                  <c:v>3292</c:v>
                </c:pt>
                <c:pt idx="24">
                  <c:v>3682</c:v>
                </c:pt>
                <c:pt idx="25">
                  <c:v>3805</c:v>
                </c:pt>
                <c:pt idx="26">
                  <c:v>3859</c:v>
                </c:pt>
                <c:pt idx="27">
                  <c:v>3935</c:v>
                </c:pt>
                <c:pt idx="28">
                  <c:v>3935</c:v>
                </c:pt>
                <c:pt idx="29">
                  <c:v>3947</c:v>
                </c:pt>
                <c:pt idx="30">
                  <c:v>3951</c:v>
                </c:pt>
                <c:pt idx="31">
                  <c:v>3951</c:v>
                </c:pt>
                <c:pt idx="32">
                  <c:v>3951</c:v>
                </c:pt>
                <c:pt idx="33">
                  <c:v>3951</c:v>
                </c:pt>
                <c:pt idx="34">
                  <c:v>3952</c:v>
                </c:pt>
                <c:pt idx="35">
                  <c:v>3952</c:v>
                </c:pt>
                <c:pt idx="36">
                  <c:v>3952</c:v>
                </c:pt>
                <c:pt idx="37">
                  <c:v>3952</c:v>
                </c:pt>
                <c:pt idx="38">
                  <c:v>3953</c:v>
                </c:pt>
                <c:pt idx="39">
                  <c:v>3954</c:v>
                </c:pt>
                <c:pt idx="40">
                  <c:v>3972</c:v>
                </c:pt>
                <c:pt idx="41">
                  <c:v>3972</c:v>
                </c:pt>
                <c:pt idx="42">
                  <c:v>3972</c:v>
                </c:pt>
                <c:pt idx="43">
                  <c:v>3974</c:v>
                </c:pt>
                <c:pt idx="44">
                  <c:v>3974</c:v>
                </c:pt>
                <c:pt idx="45">
                  <c:v>3974</c:v>
                </c:pt>
                <c:pt idx="46">
                  <c:v>3974</c:v>
                </c:pt>
                <c:pt idx="47">
                  <c:v>3993</c:v>
                </c:pt>
                <c:pt idx="48">
                  <c:v>3996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93792"/>
        <c:axId val="111391872"/>
      </c:lineChart>
      <c:catAx>
        <c:axId val="1113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0"/>
        <c:majorTickMark val="out"/>
        <c:minorTickMark val="none"/>
        <c:tickLblPos val="nextTo"/>
        <c:crossAx val="111377408"/>
        <c:crosses val="autoZero"/>
        <c:auto val="1"/>
        <c:lblAlgn val="ctr"/>
        <c:lblOffset val="100"/>
        <c:noMultiLvlLbl val="0"/>
      </c:catAx>
      <c:valAx>
        <c:axId val="111377408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 (2003-2013)</a:t>
                </a:r>
              </a:p>
            </c:rich>
          </c:tx>
          <c:layout>
            <c:manualLayout>
              <c:xMode val="edge"/>
              <c:yMode val="edge"/>
              <c:x val="2.6460133280725082E-2"/>
              <c:y val="0.236127733213761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375488"/>
        <c:crosses val="autoZero"/>
        <c:crossBetween val="between"/>
        <c:majorUnit val="100"/>
      </c:valAx>
      <c:valAx>
        <c:axId val="111391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</a:t>
                </a:r>
                <a:r>
                  <a:rPr lang="en-US" baseline="0"/>
                  <a:t> (2014)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446064114845476"/>
              <c:y val="0.30769265462884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393792"/>
        <c:crosses val="max"/>
        <c:crossBetween val="between"/>
      </c:valAx>
      <c:catAx>
        <c:axId val="11139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139187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363390157998876"/>
          <c:y val="0.1258308403845099"/>
          <c:w val="0.40499686671347301"/>
          <c:h val="0.1548048637649047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Sockeye Smolt Cumulative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61369339801447"/>
          <c:y val="0.16672094559608641"/>
          <c:w val="0.81867378147979464"/>
          <c:h val="0.55781167979002622"/>
        </c:manualLayout>
      </c:layout>
      <c:lineChart>
        <c:grouping val="standard"/>
        <c:varyColors val="0"/>
        <c:ser>
          <c:idx val="0"/>
          <c:order val="0"/>
          <c:tx>
            <c:strRef>
              <c:f>'[3]Sockeye Smolt Graphs'!$P$2</c:f>
              <c:strCache>
                <c:ptCount val="1"/>
                <c:pt idx="0">
                  <c:v>Daily Cumulative Average from 2003-2013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'[3]Sockeye Smolt Graphs'!$O$3:$O$51</c:f>
              <c:numCache>
                <c:formatCode>General</c:formatCode>
                <c:ptCount val="4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</c:numCache>
            </c:numRef>
          </c:cat>
          <c:val>
            <c:numRef>
              <c:f>'[3]Sockeye Smolt Graphs'!$P$3:$P$51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1.125</c:v>
                </c:pt>
                <c:pt idx="3">
                  <c:v>4.25</c:v>
                </c:pt>
                <c:pt idx="4">
                  <c:v>20.25</c:v>
                </c:pt>
                <c:pt idx="5">
                  <c:v>23.75</c:v>
                </c:pt>
                <c:pt idx="6">
                  <c:v>79.875</c:v>
                </c:pt>
                <c:pt idx="7">
                  <c:v>182.625</c:v>
                </c:pt>
                <c:pt idx="8">
                  <c:v>0.5</c:v>
                </c:pt>
                <c:pt idx="9">
                  <c:v>1.125</c:v>
                </c:pt>
                <c:pt idx="10">
                  <c:v>4.25</c:v>
                </c:pt>
                <c:pt idx="11">
                  <c:v>20.25</c:v>
                </c:pt>
                <c:pt idx="12">
                  <c:v>23.75</c:v>
                </c:pt>
                <c:pt idx="13">
                  <c:v>79.875</c:v>
                </c:pt>
                <c:pt idx="14">
                  <c:v>182.625</c:v>
                </c:pt>
                <c:pt idx="15">
                  <c:v>274.875</c:v>
                </c:pt>
                <c:pt idx="16">
                  <c:v>485.125</c:v>
                </c:pt>
                <c:pt idx="17">
                  <c:v>808.625</c:v>
                </c:pt>
                <c:pt idx="18">
                  <c:v>1187.75</c:v>
                </c:pt>
                <c:pt idx="19">
                  <c:v>1555.25</c:v>
                </c:pt>
                <c:pt idx="20">
                  <c:v>2008.75</c:v>
                </c:pt>
                <c:pt idx="21">
                  <c:v>2434</c:v>
                </c:pt>
                <c:pt idx="22">
                  <c:v>2962.625</c:v>
                </c:pt>
                <c:pt idx="23">
                  <c:v>3521.75</c:v>
                </c:pt>
                <c:pt idx="24">
                  <c:v>3872.125</c:v>
                </c:pt>
                <c:pt idx="25">
                  <c:v>4281.375</c:v>
                </c:pt>
                <c:pt idx="26">
                  <c:v>4569.625</c:v>
                </c:pt>
                <c:pt idx="27">
                  <c:v>4971.125</c:v>
                </c:pt>
                <c:pt idx="28">
                  <c:v>5357</c:v>
                </c:pt>
                <c:pt idx="29">
                  <c:v>5675.625</c:v>
                </c:pt>
                <c:pt idx="30">
                  <c:v>6581.25</c:v>
                </c:pt>
                <c:pt idx="31">
                  <c:v>6998.75</c:v>
                </c:pt>
                <c:pt idx="32">
                  <c:v>7939</c:v>
                </c:pt>
                <c:pt idx="33">
                  <c:v>8556.875</c:v>
                </c:pt>
                <c:pt idx="34">
                  <c:v>9118.625</c:v>
                </c:pt>
                <c:pt idx="35">
                  <c:v>9477.875</c:v>
                </c:pt>
                <c:pt idx="36">
                  <c:v>9742.375</c:v>
                </c:pt>
                <c:pt idx="37">
                  <c:v>10566.125</c:v>
                </c:pt>
                <c:pt idx="38">
                  <c:v>11114.75</c:v>
                </c:pt>
                <c:pt idx="39">
                  <c:v>11801.125</c:v>
                </c:pt>
                <c:pt idx="40">
                  <c:v>12244.75</c:v>
                </c:pt>
                <c:pt idx="41">
                  <c:v>12576.75</c:v>
                </c:pt>
                <c:pt idx="42">
                  <c:v>12872.25</c:v>
                </c:pt>
                <c:pt idx="43">
                  <c:v>13069.875</c:v>
                </c:pt>
                <c:pt idx="44">
                  <c:v>13157.125</c:v>
                </c:pt>
                <c:pt idx="45">
                  <c:v>13197.5</c:v>
                </c:pt>
                <c:pt idx="46">
                  <c:v>13241.875</c:v>
                </c:pt>
                <c:pt idx="47">
                  <c:v>13318.625</c:v>
                </c:pt>
                <c:pt idx="48">
                  <c:v>13368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'[3]Sockeye Smolt Graphs'!$Q$2</c:f>
              <c:strCache>
                <c:ptCount val="1"/>
                <c:pt idx="0">
                  <c:v>Cumulative 2014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0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cat>
            <c:numRef>
              <c:f>'[3]Sockeye Smolt Graphs'!$O$3:$O$51</c:f>
              <c:numCache>
                <c:formatCode>General</c:formatCode>
                <c:ptCount val="4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</c:numCache>
            </c:numRef>
          </c:cat>
          <c:val>
            <c:numRef>
              <c:f>'[3]Sockeye Smolt Graphs'!$Q$3:$Q$51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1089</c:v>
                </c:pt>
                <c:pt idx="10">
                  <c:v>5076</c:v>
                </c:pt>
                <c:pt idx="11">
                  <c:v>5717</c:v>
                </c:pt>
                <c:pt idx="12">
                  <c:v>5879</c:v>
                </c:pt>
                <c:pt idx="13">
                  <c:v>6188</c:v>
                </c:pt>
                <c:pt idx="14">
                  <c:v>6309</c:v>
                </c:pt>
                <c:pt idx="15">
                  <c:v>6505</c:v>
                </c:pt>
                <c:pt idx="16">
                  <c:v>6873</c:v>
                </c:pt>
                <c:pt idx="17">
                  <c:v>6875</c:v>
                </c:pt>
                <c:pt idx="18">
                  <c:v>8970</c:v>
                </c:pt>
                <c:pt idx="19">
                  <c:v>9026</c:v>
                </c:pt>
                <c:pt idx="20">
                  <c:v>9075</c:v>
                </c:pt>
                <c:pt idx="21">
                  <c:v>9523</c:v>
                </c:pt>
                <c:pt idx="22">
                  <c:v>10333</c:v>
                </c:pt>
                <c:pt idx="23">
                  <c:v>10488</c:v>
                </c:pt>
                <c:pt idx="24">
                  <c:v>10526</c:v>
                </c:pt>
                <c:pt idx="25">
                  <c:v>13308</c:v>
                </c:pt>
                <c:pt idx="26">
                  <c:v>13366</c:v>
                </c:pt>
                <c:pt idx="27">
                  <c:v>13724</c:v>
                </c:pt>
                <c:pt idx="28">
                  <c:v>13724</c:v>
                </c:pt>
                <c:pt idx="29">
                  <c:v>13734</c:v>
                </c:pt>
                <c:pt idx="30">
                  <c:v>13735</c:v>
                </c:pt>
                <c:pt idx="31">
                  <c:v>13735</c:v>
                </c:pt>
                <c:pt idx="32">
                  <c:v>13736</c:v>
                </c:pt>
                <c:pt idx="33">
                  <c:v>13736</c:v>
                </c:pt>
                <c:pt idx="34">
                  <c:v>13736</c:v>
                </c:pt>
                <c:pt idx="35">
                  <c:v>13736</c:v>
                </c:pt>
                <c:pt idx="36">
                  <c:v>13737</c:v>
                </c:pt>
                <c:pt idx="37">
                  <c:v>13737</c:v>
                </c:pt>
                <c:pt idx="38">
                  <c:v>13737</c:v>
                </c:pt>
                <c:pt idx="39">
                  <c:v>13737</c:v>
                </c:pt>
                <c:pt idx="40">
                  <c:v>13737</c:v>
                </c:pt>
                <c:pt idx="41">
                  <c:v>13743</c:v>
                </c:pt>
                <c:pt idx="42">
                  <c:v>13748</c:v>
                </c:pt>
                <c:pt idx="43">
                  <c:v>13748</c:v>
                </c:pt>
                <c:pt idx="44">
                  <c:v>13750</c:v>
                </c:pt>
                <c:pt idx="45">
                  <c:v>13750</c:v>
                </c:pt>
                <c:pt idx="46">
                  <c:v>13751</c:v>
                </c:pt>
                <c:pt idx="47">
                  <c:v>13756</c:v>
                </c:pt>
                <c:pt idx="48">
                  <c:v>13760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>
                <c:manualLayout>
                  <c:x val="-1.12676056338028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1.314553990610330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1.3145539906103303E-2"/>
                  <c:y val="2.2116903633491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'[3]Sockeye Smolt Graphs'!$R$3:$R$51</c:f>
              <c:numCache>
                <c:formatCode>General</c:formatCode>
                <c:ptCount val="49"/>
                <c:pt idx="23">
                  <c:v>3521.8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6998.8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10566.1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12872.3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13368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dPt>
            <c:idx val="16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48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6.1971830985915487E-2"/>
                  <c:y val="-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5.446009389671369E-2"/>
                  <c:y val="-1.579778830963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1.314553990610330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1.6901408450704241E-2"/>
                  <c:y val="-2.84360189573459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'[3]Sockeye Smolt Graphs'!$S$3:$S$51</c:f>
              <c:numCache>
                <c:formatCode>General</c:formatCode>
                <c:ptCount val="49"/>
                <c:pt idx="10">
                  <c:v>5076</c:v>
                </c:pt>
                <c:pt idx="16">
                  <c:v>6873</c:v>
                </c:pt>
                <c:pt idx="22">
                  <c:v>10333</c:v>
                </c:pt>
                <c:pt idx="25">
                  <c:v>13308</c:v>
                </c:pt>
                <c:pt idx="48">
                  <c:v>13760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1792"/>
        <c:axId val="111456256"/>
      </c:lineChart>
      <c:dateAx>
        <c:axId val="1114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456256"/>
        <c:crosses val="autoZero"/>
        <c:auto val="0"/>
        <c:lblOffset val="100"/>
        <c:baseTimeUnit val="days"/>
      </c:dateAx>
      <c:valAx>
        <c:axId val="11145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44179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547714430433044"/>
          <c:y val="0.17157071736591287"/>
          <c:w val="0.45674915635545554"/>
          <c:h val="0.138370949189726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Sockeye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Historical Counts'!$A$38</c:f>
              <c:strCache>
                <c:ptCount val="1"/>
                <c:pt idx="0">
                  <c:v>Cum 2003</c:v>
                </c:pt>
              </c:strCache>
            </c:strRef>
          </c:tx>
          <c:marker>
            <c:symbol val="x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Counts'!$B$38:$BL$38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22</c:v>
                </c:pt>
                <c:pt idx="17">
                  <c:v>43</c:v>
                </c:pt>
                <c:pt idx="18">
                  <c:v>51</c:v>
                </c:pt>
                <c:pt idx="19">
                  <c:v>216</c:v>
                </c:pt>
                <c:pt idx="20">
                  <c:v>436</c:v>
                </c:pt>
                <c:pt idx="21">
                  <c:v>1251</c:v>
                </c:pt>
                <c:pt idx="22">
                  <c:v>2634</c:v>
                </c:pt>
                <c:pt idx="23">
                  <c:v>3374</c:v>
                </c:pt>
                <c:pt idx="24">
                  <c:v>4238</c:v>
                </c:pt>
                <c:pt idx="25">
                  <c:v>4698</c:v>
                </c:pt>
                <c:pt idx="26">
                  <c:v>5429</c:v>
                </c:pt>
                <c:pt idx="27">
                  <c:v>5874</c:v>
                </c:pt>
                <c:pt idx="28">
                  <c:v>6547</c:v>
                </c:pt>
                <c:pt idx="29">
                  <c:v>6822</c:v>
                </c:pt>
                <c:pt idx="30">
                  <c:v>7869</c:v>
                </c:pt>
                <c:pt idx="31">
                  <c:v>8375</c:v>
                </c:pt>
                <c:pt idx="32">
                  <c:v>9063</c:v>
                </c:pt>
                <c:pt idx="33">
                  <c:v>9584</c:v>
                </c:pt>
                <c:pt idx="34">
                  <c:v>9712</c:v>
                </c:pt>
                <c:pt idx="35">
                  <c:v>10096</c:v>
                </c:pt>
                <c:pt idx="36">
                  <c:v>10339</c:v>
                </c:pt>
                <c:pt idx="37">
                  <c:v>11443</c:v>
                </c:pt>
                <c:pt idx="38">
                  <c:v>11554</c:v>
                </c:pt>
                <c:pt idx="39">
                  <c:v>12032</c:v>
                </c:pt>
                <c:pt idx="40">
                  <c:v>12205</c:v>
                </c:pt>
                <c:pt idx="41">
                  <c:v>13281</c:v>
                </c:pt>
                <c:pt idx="42">
                  <c:v>16941</c:v>
                </c:pt>
                <c:pt idx="43">
                  <c:v>18477</c:v>
                </c:pt>
                <c:pt idx="44">
                  <c:v>19256</c:v>
                </c:pt>
                <c:pt idx="45">
                  <c:v>19829</c:v>
                </c:pt>
                <c:pt idx="46">
                  <c:v>19925</c:v>
                </c:pt>
                <c:pt idx="47">
                  <c:v>20059</c:v>
                </c:pt>
                <c:pt idx="48">
                  <c:v>20079</c:v>
                </c:pt>
                <c:pt idx="49">
                  <c:v>20093</c:v>
                </c:pt>
                <c:pt idx="50">
                  <c:v>20099</c:v>
                </c:pt>
                <c:pt idx="51">
                  <c:v>20102</c:v>
                </c:pt>
                <c:pt idx="52">
                  <c:v>20111</c:v>
                </c:pt>
                <c:pt idx="53">
                  <c:v>20113</c:v>
                </c:pt>
                <c:pt idx="54">
                  <c:v>20113</c:v>
                </c:pt>
                <c:pt idx="55">
                  <c:v>20113</c:v>
                </c:pt>
                <c:pt idx="56">
                  <c:v>20113</c:v>
                </c:pt>
                <c:pt idx="57">
                  <c:v>20113</c:v>
                </c:pt>
                <c:pt idx="58">
                  <c:v>20113</c:v>
                </c:pt>
                <c:pt idx="59">
                  <c:v>20113</c:v>
                </c:pt>
                <c:pt idx="60">
                  <c:v>20113</c:v>
                </c:pt>
                <c:pt idx="61">
                  <c:v>20113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Counts'!$A$39</c:f>
              <c:strCache>
                <c:ptCount val="1"/>
                <c:pt idx="0">
                  <c:v>Cum 2004</c:v>
                </c:pt>
              </c:strCache>
            </c:strRef>
          </c:tx>
          <c:marker>
            <c:symbol val="diamond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Counts'!$B$39:$BL$39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132</c:v>
                </c:pt>
                <c:pt idx="17">
                  <c:v>139</c:v>
                </c:pt>
                <c:pt idx="18">
                  <c:v>541</c:v>
                </c:pt>
                <c:pt idx="19">
                  <c:v>948</c:v>
                </c:pt>
                <c:pt idx="20">
                  <c:v>1133</c:v>
                </c:pt>
                <c:pt idx="21">
                  <c:v>1597</c:v>
                </c:pt>
                <c:pt idx="22">
                  <c:v>1743</c:v>
                </c:pt>
                <c:pt idx="23">
                  <c:v>2068</c:v>
                </c:pt>
                <c:pt idx="24">
                  <c:v>2387</c:v>
                </c:pt>
                <c:pt idx="25">
                  <c:v>3003</c:v>
                </c:pt>
                <c:pt idx="26">
                  <c:v>3269</c:v>
                </c:pt>
                <c:pt idx="27">
                  <c:v>3983</c:v>
                </c:pt>
                <c:pt idx="28">
                  <c:v>4046</c:v>
                </c:pt>
                <c:pt idx="29">
                  <c:v>4739</c:v>
                </c:pt>
                <c:pt idx="30">
                  <c:v>4911</c:v>
                </c:pt>
                <c:pt idx="31">
                  <c:v>4985</c:v>
                </c:pt>
                <c:pt idx="32">
                  <c:v>5026</c:v>
                </c:pt>
                <c:pt idx="33">
                  <c:v>5420</c:v>
                </c:pt>
                <c:pt idx="34">
                  <c:v>5512</c:v>
                </c:pt>
                <c:pt idx="35">
                  <c:v>5525</c:v>
                </c:pt>
                <c:pt idx="36">
                  <c:v>5665</c:v>
                </c:pt>
                <c:pt idx="37">
                  <c:v>5702</c:v>
                </c:pt>
                <c:pt idx="38">
                  <c:v>5727</c:v>
                </c:pt>
                <c:pt idx="39">
                  <c:v>5774</c:v>
                </c:pt>
                <c:pt idx="40">
                  <c:v>5796</c:v>
                </c:pt>
                <c:pt idx="41">
                  <c:v>5796</c:v>
                </c:pt>
                <c:pt idx="42">
                  <c:v>5854</c:v>
                </c:pt>
                <c:pt idx="43">
                  <c:v>5861</c:v>
                </c:pt>
                <c:pt idx="44">
                  <c:v>5887</c:v>
                </c:pt>
                <c:pt idx="45">
                  <c:v>5905</c:v>
                </c:pt>
                <c:pt idx="46">
                  <c:v>5916</c:v>
                </c:pt>
                <c:pt idx="47">
                  <c:v>5918</c:v>
                </c:pt>
                <c:pt idx="48">
                  <c:v>5930</c:v>
                </c:pt>
                <c:pt idx="49">
                  <c:v>5947</c:v>
                </c:pt>
                <c:pt idx="50">
                  <c:v>5963</c:v>
                </c:pt>
                <c:pt idx="51">
                  <c:v>5968</c:v>
                </c:pt>
                <c:pt idx="52">
                  <c:v>5969</c:v>
                </c:pt>
                <c:pt idx="53">
                  <c:v>6004</c:v>
                </c:pt>
                <c:pt idx="54">
                  <c:v>6004</c:v>
                </c:pt>
                <c:pt idx="55">
                  <c:v>6004</c:v>
                </c:pt>
                <c:pt idx="56">
                  <c:v>6004</c:v>
                </c:pt>
                <c:pt idx="57">
                  <c:v>6004</c:v>
                </c:pt>
                <c:pt idx="58">
                  <c:v>6004</c:v>
                </c:pt>
                <c:pt idx="59">
                  <c:v>6004</c:v>
                </c:pt>
                <c:pt idx="60">
                  <c:v>6004</c:v>
                </c:pt>
                <c:pt idx="61">
                  <c:v>6004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'Sockeye Historical Counts'!$A$40</c:f>
              <c:strCache>
                <c:ptCount val="1"/>
                <c:pt idx="0">
                  <c:v>Cum 2005</c:v>
                </c:pt>
              </c:strCache>
            </c:strRef>
          </c:tx>
          <c:marker>
            <c:symbol val="triangle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Counts'!$B$40:$BL$40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</c:v>
                </c:pt>
                <c:pt idx="20">
                  <c:v>213</c:v>
                </c:pt>
                <c:pt idx="21">
                  <c:v>243</c:v>
                </c:pt>
                <c:pt idx="22">
                  <c:v>258</c:v>
                </c:pt>
                <c:pt idx="23">
                  <c:v>413</c:v>
                </c:pt>
                <c:pt idx="24">
                  <c:v>725</c:v>
                </c:pt>
                <c:pt idx="25">
                  <c:v>1034</c:v>
                </c:pt>
                <c:pt idx="26">
                  <c:v>1263</c:v>
                </c:pt>
                <c:pt idx="27">
                  <c:v>1628</c:v>
                </c:pt>
                <c:pt idx="28">
                  <c:v>1753</c:v>
                </c:pt>
                <c:pt idx="29">
                  <c:v>1773</c:v>
                </c:pt>
                <c:pt idx="30">
                  <c:v>2368</c:v>
                </c:pt>
                <c:pt idx="31">
                  <c:v>2815</c:v>
                </c:pt>
                <c:pt idx="32">
                  <c:v>3776</c:v>
                </c:pt>
                <c:pt idx="33">
                  <c:v>4436</c:v>
                </c:pt>
                <c:pt idx="34">
                  <c:v>5036</c:v>
                </c:pt>
                <c:pt idx="35">
                  <c:v>5644</c:v>
                </c:pt>
                <c:pt idx="36">
                  <c:v>5909</c:v>
                </c:pt>
                <c:pt idx="37">
                  <c:v>6005</c:v>
                </c:pt>
                <c:pt idx="38">
                  <c:v>6239</c:v>
                </c:pt>
                <c:pt idx="39">
                  <c:v>6513</c:v>
                </c:pt>
                <c:pt idx="40">
                  <c:v>6642</c:v>
                </c:pt>
                <c:pt idx="41">
                  <c:v>6785</c:v>
                </c:pt>
                <c:pt idx="42">
                  <c:v>6929</c:v>
                </c:pt>
                <c:pt idx="43">
                  <c:v>7063</c:v>
                </c:pt>
                <c:pt idx="44">
                  <c:v>7195</c:v>
                </c:pt>
                <c:pt idx="45">
                  <c:v>7539</c:v>
                </c:pt>
                <c:pt idx="46">
                  <c:v>7729</c:v>
                </c:pt>
                <c:pt idx="47">
                  <c:v>7890</c:v>
                </c:pt>
                <c:pt idx="48">
                  <c:v>8008</c:v>
                </c:pt>
                <c:pt idx="49">
                  <c:v>8374</c:v>
                </c:pt>
                <c:pt idx="50">
                  <c:v>8462</c:v>
                </c:pt>
                <c:pt idx="51">
                  <c:v>8584</c:v>
                </c:pt>
                <c:pt idx="52">
                  <c:v>8797</c:v>
                </c:pt>
                <c:pt idx="53">
                  <c:v>8859</c:v>
                </c:pt>
                <c:pt idx="54">
                  <c:v>8886</c:v>
                </c:pt>
                <c:pt idx="55">
                  <c:v>9194</c:v>
                </c:pt>
                <c:pt idx="56">
                  <c:v>9412</c:v>
                </c:pt>
                <c:pt idx="57">
                  <c:v>9500</c:v>
                </c:pt>
                <c:pt idx="58">
                  <c:v>9520</c:v>
                </c:pt>
                <c:pt idx="59">
                  <c:v>9547</c:v>
                </c:pt>
                <c:pt idx="60">
                  <c:v>9575</c:v>
                </c:pt>
                <c:pt idx="61">
                  <c:v>9575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'Sockeye Historical Counts'!$A$41</c:f>
              <c:strCache>
                <c:ptCount val="1"/>
                <c:pt idx="0">
                  <c:v>Cum 2006</c:v>
                </c:pt>
              </c:strCache>
            </c:strRef>
          </c:tx>
          <c:marker>
            <c:symbol val="circle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Counts'!$B$41:$BL$41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21</c:v>
                </c:pt>
                <c:pt idx="19">
                  <c:v>65</c:v>
                </c:pt>
                <c:pt idx="20">
                  <c:v>183</c:v>
                </c:pt>
                <c:pt idx="21">
                  <c:v>364</c:v>
                </c:pt>
                <c:pt idx="22">
                  <c:v>1001</c:v>
                </c:pt>
                <c:pt idx="23">
                  <c:v>2726</c:v>
                </c:pt>
                <c:pt idx="24">
                  <c:v>3712</c:v>
                </c:pt>
                <c:pt idx="25">
                  <c:v>5631</c:v>
                </c:pt>
                <c:pt idx="26">
                  <c:v>7528</c:v>
                </c:pt>
                <c:pt idx="27">
                  <c:v>7757</c:v>
                </c:pt>
                <c:pt idx="28">
                  <c:v>9181</c:v>
                </c:pt>
                <c:pt idx="29">
                  <c:v>10497</c:v>
                </c:pt>
                <c:pt idx="30">
                  <c:v>11278</c:v>
                </c:pt>
                <c:pt idx="31">
                  <c:v>12114</c:v>
                </c:pt>
                <c:pt idx="32">
                  <c:v>12996</c:v>
                </c:pt>
                <c:pt idx="33">
                  <c:v>13414</c:v>
                </c:pt>
                <c:pt idx="34">
                  <c:v>13504</c:v>
                </c:pt>
                <c:pt idx="35">
                  <c:v>13758</c:v>
                </c:pt>
                <c:pt idx="36">
                  <c:v>14108</c:v>
                </c:pt>
                <c:pt idx="37">
                  <c:v>14215</c:v>
                </c:pt>
                <c:pt idx="38">
                  <c:v>14329</c:v>
                </c:pt>
                <c:pt idx="39">
                  <c:v>14394</c:v>
                </c:pt>
                <c:pt idx="40">
                  <c:v>14568</c:v>
                </c:pt>
                <c:pt idx="41">
                  <c:v>14597</c:v>
                </c:pt>
                <c:pt idx="42">
                  <c:v>14659</c:v>
                </c:pt>
                <c:pt idx="43">
                  <c:v>14807</c:v>
                </c:pt>
                <c:pt idx="44">
                  <c:v>15030</c:v>
                </c:pt>
                <c:pt idx="45">
                  <c:v>15260</c:v>
                </c:pt>
                <c:pt idx="46">
                  <c:v>15373</c:v>
                </c:pt>
                <c:pt idx="47">
                  <c:v>15969</c:v>
                </c:pt>
                <c:pt idx="48">
                  <c:v>16157</c:v>
                </c:pt>
                <c:pt idx="49">
                  <c:v>16187</c:v>
                </c:pt>
                <c:pt idx="50">
                  <c:v>16259</c:v>
                </c:pt>
                <c:pt idx="51">
                  <c:v>16312</c:v>
                </c:pt>
                <c:pt idx="52">
                  <c:v>16326</c:v>
                </c:pt>
                <c:pt idx="53">
                  <c:v>16338</c:v>
                </c:pt>
                <c:pt idx="54">
                  <c:v>16411</c:v>
                </c:pt>
                <c:pt idx="55">
                  <c:v>16427</c:v>
                </c:pt>
                <c:pt idx="56">
                  <c:v>16615</c:v>
                </c:pt>
                <c:pt idx="57">
                  <c:v>16695</c:v>
                </c:pt>
                <c:pt idx="58">
                  <c:v>16824</c:v>
                </c:pt>
                <c:pt idx="59">
                  <c:v>17121</c:v>
                </c:pt>
                <c:pt idx="60">
                  <c:v>17221</c:v>
                </c:pt>
                <c:pt idx="61">
                  <c:v>17221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'Sockeye Historical Counts'!$A$42</c:f>
              <c:strCache>
                <c:ptCount val="1"/>
                <c:pt idx="0">
                  <c:v>Cum 2009</c:v>
                </c:pt>
              </c:strCache>
            </c:strRef>
          </c:tx>
          <c:marker>
            <c:symbol val="star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Counts'!$B$42:$BL$42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140</c:v>
                </c:pt>
                <c:pt idx="20">
                  <c:v>226</c:v>
                </c:pt>
                <c:pt idx="21">
                  <c:v>418</c:v>
                </c:pt>
                <c:pt idx="22">
                  <c:v>820</c:v>
                </c:pt>
                <c:pt idx="23">
                  <c:v>907</c:v>
                </c:pt>
                <c:pt idx="24">
                  <c:v>1282</c:v>
                </c:pt>
                <c:pt idx="25">
                  <c:v>1365</c:v>
                </c:pt>
                <c:pt idx="26">
                  <c:v>1574</c:v>
                </c:pt>
                <c:pt idx="27">
                  <c:v>1612</c:v>
                </c:pt>
                <c:pt idx="28">
                  <c:v>1640</c:v>
                </c:pt>
                <c:pt idx="29">
                  <c:v>1663</c:v>
                </c:pt>
                <c:pt idx="30">
                  <c:v>1671</c:v>
                </c:pt>
                <c:pt idx="31">
                  <c:v>1735</c:v>
                </c:pt>
                <c:pt idx="32">
                  <c:v>1852</c:v>
                </c:pt>
                <c:pt idx="33">
                  <c:v>1975</c:v>
                </c:pt>
                <c:pt idx="34">
                  <c:v>2213</c:v>
                </c:pt>
                <c:pt idx="35">
                  <c:v>3284</c:v>
                </c:pt>
                <c:pt idx="36">
                  <c:v>3767</c:v>
                </c:pt>
                <c:pt idx="37">
                  <c:v>4730</c:v>
                </c:pt>
                <c:pt idx="38">
                  <c:v>5833</c:v>
                </c:pt>
                <c:pt idx="39">
                  <c:v>6469</c:v>
                </c:pt>
                <c:pt idx="40">
                  <c:v>6826</c:v>
                </c:pt>
                <c:pt idx="41">
                  <c:v>6870</c:v>
                </c:pt>
                <c:pt idx="42">
                  <c:v>6993</c:v>
                </c:pt>
                <c:pt idx="43">
                  <c:v>7481</c:v>
                </c:pt>
                <c:pt idx="44">
                  <c:v>7784</c:v>
                </c:pt>
                <c:pt idx="45">
                  <c:v>8021</c:v>
                </c:pt>
                <c:pt idx="46">
                  <c:v>8031</c:v>
                </c:pt>
                <c:pt idx="47">
                  <c:v>8073</c:v>
                </c:pt>
                <c:pt idx="48">
                  <c:v>8391</c:v>
                </c:pt>
                <c:pt idx="49">
                  <c:v>8438</c:v>
                </c:pt>
                <c:pt idx="50">
                  <c:v>8476</c:v>
                </c:pt>
                <c:pt idx="51">
                  <c:v>8511</c:v>
                </c:pt>
                <c:pt idx="52">
                  <c:v>8511</c:v>
                </c:pt>
                <c:pt idx="53">
                  <c:v>8540</c:v>
                </c:pt>
                <c:pt idx="54">
                  <c:v>8552</c:v>
                </c:pt>
                <c:pt idx="55">
                  <c:v>8552</c:v>
                </c:pt>
                <c:pt idx="56">
                  <c:v>8570</c:v>
                </c:pt>
                <c:pt idx="57">
                  <c:v>8570</c:v>
                </c:pt>
                <c:pt idx="58">
                  <c:v>8573</c:v>
                </c:pt>
                <c:pt idx="59">
                  <c:v>8574</c:v>
                </c:pt>
                <c:pt idx="60">
                  <c:v>8574</c:v>
                </c:pt>
                <c:pt idx="61">
                  <c:v>8614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'Sockeye Historical Counts'!$A$43</c:f>
              <c:strCache>
                <c:ptCount val="1"/>
                <c:pt idx="0">
                  <c:v>Cum 2010</c:v>
                </c:pt>
              </c:strCache>
            </c:strRef>
          </c:tx>
          <c:marker>
            <c:symbol val="square"/>
            <c:size val="5"/>
            <c:spPr>
              <a:ln>
                <a:prstDash val="sysDot"/>
              </a:ln>
            </c:spPr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Counts'!$B$43:$BL$43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14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69</c:v>
                </c:pt>
                <c:pt idx="28">
                  <c:v>95</c:v>
                </c:pt>
                <c:pt idx="29">
                  <c:v>101</c:v>
                </c:pt>
                <c:pt idx="30">
                  <c:v>106</c:v>
                </c:pt>
                <c:pt idx="31">
                  <c:v>153</c:v>
                </c:pt>
                <c:pt idx="32">
                  <c:v>270</c:v>
                </c:pt>
                <c:pt idx="33">
                  <c:v>337</c:v>
                </c:pt>
                <c:pt idx="34">
                  <c:v>487</c:v>
                </c:pt>
                <c:pt idx="35">
                  <c:v>1126</c:v>
                </c:pt>
                <c:pt idx="36">
                  <c:v>1131</c:v>
                </c:pt>
                <c:pt idx="37">
                  <c:v>1293</c:v>
                </c:pt>
                <c:pt idx="38">
                  <c:v>1377</c:v>
                </c:pt>
                <c:pt idx="39">
                  <c:v>1993</c:v>
                </c:pt>
                <c:pt idx="40">
                  <c:v>2420</c:v>
                </c:pt>
                <c:pt idx="41">
                  <c:v>2697</c:v>
                </c:pt>
                <c:pt idx="42">
                  <c:v>2978</c:v>
                </c:pt>
                <c:pt idx="43">
                  <c:v>3154</c:v>
                </c:pt>
                <c:pt idx="44">
                  <c:v>3184</c:v>
                </c:pt>
                <c:pt idx="45">
                  <c:v>3207</c:v>
                </c:pt>
                <c:pt idx="46">
                  <c:v>3388</c:v>
                </c:pt>
                <c:pt idx="47">
                  <c:v>3468</c:v>
                </c:pt>
                <c:pt idx="48">
                  <c:v>3688</c:v>
                </c:pt>
                <c:pt idx="49">
                  <c:v>3716</c:v>
                </c:pt>
                <c:pt idx="50">
                  <c:v>3736</c:v>
                </c:pt>
                <c:pt idx="51">
                  <c:v>3762</c:v>
                </c:pt>
                <c:pt idx="52">
                  <c:v>3788</c:v>
                </c:pt>
                <c:pt idx="53">
                  <c:v>3849</c:v>
                </c:pt>
                <c:pt idx="54">
                  <c:v>3948</c:v>
                </c:pt>
                <c:pt idx="55">
                  <c:v>3999</c:v>
                </c:pt>
                <c:pt idx="56">
                  <c:v>4008</c:v>
                </c:pt>
                <c:pt idx="57">
                  <c:v>4010</c:v>
                </c:pt>
                <c:pt idx="58">
                  <c:v>4013</c:v>
                </c:pt>
                <c:pt idx="59">
                  <c:v>4029</c:v>
                </c:pt>
                <c:pt idx="60">
                  <c:v>4037</c:v>
                </c:pt>
                <c:pt idx="61">
                  <c:v>4037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'Sockeye Historical Counts'!$A$44</c:f>
              <c:strCache>
                <c:ptCount val="1"/>
                <c:pt idx="0">
                  <c:v>Cum 2012</c:v>
                </c:pt>
              </c:strCache>
            </c:strRef>
          </c:tx>
          <c:marker>
            <c:symbol val="dot"/>
            <c:size val="5"/>
          </c:marker>
          <c:cat>
            <c:numRef>
              <c:f>'Sockeye Historical Counts'!$M$37:$BK$37</c:f>
              <c:numCache>
                <c:formatCode>m/d</c:formatCode>
                <c:ptCount val="51"/>
                <c:pt idx="0">
                  <c:v>38849</c:v>
                </c:pt>
                <c:pt idx="1">
                  <c:v>38850</c:v>
                </c:pt>
                <c:pt idx="2">
                  <c:v>38851</c:v>
                </c:pt>
                <c:pt idx="3">
                  <c:v>38852</c:v>
                </c:pt>
                <c:pt idx="4">
                  <c:v>38853</c:v>
                </c:pt>
                <c:pt idx="5">
                  <c:v>38854</c:v>
                </c:pt>
                <c:pt idx="6">
                  <c:v>38855</c:v>
                </c:pt>
                <c:pt idx="7">
                  <c:v>38856</c:v>
                </c:pt>
                <c:pt idx="8">
                  <c:v>38857</c:v>
                </c:pt>
                <c:pt idx="9">
                  <c:v>38858</c:v>
                </c:pt>
                <c:pt idx="10">
                  <c:v>38859</c:v>
                </c:pt>
                <c:pt idx="11">
                  <c:v>38860</c:v>
                </c:pt>
                <c:pt idx="12">
                  <c:v>38861</c:v>
                </c:pt>
                <c:pt idx="13">
                  <c:v>38862</c:v>
                </c:pt>
                <c:pt idx="14">
                  <c:v>38863</c:v>
                </c:pt>
                <c:pt idx="15">
                  <c:v>38864</c:v>
                </c:pt>
                <c:pt idx="16">
                  <c:v>38865</c:v>
                </c:pt>
                <c:pt idx="17">
                  <c:v>38866</c:v>
                </c:pt>
                <c:pt idx="18">
                  <c:v>38867</c:v>
                </c:pt>
                <c:pt idx="19">
                  <c:v>38868</c:v>
                </c:pt>
                <c:pt idx="20">
                  <c:v>38869</c:v>
                </c:pt>
                <c:pt idx="21">
                  <c:v>38870</c:v>
                </c:pt>
                <c:pt idx="22">
                  <c:v>38871</c:v>
                </c:pt>
                <c:pt idx="23">
                  <c:v>38872</c:v>
                </c:pt>
                <c:pt idx="24">
                  <c:v>38873</c:v>
                </c:pt>
                <c:pt idx="25">
                  <c:v>38874</c:v>
                </c:pt>
                <c:pt idx="26">
                  <c:v>38875</c:v>
                </c:pt>
                <c:pt idx="27">
                  <c:v>38876</c:v>
                </c:pt>
                <c:pt idx="28">
                  <c:v>38877</c:v>
                </c:pt>
                <c:pt idx="29">
                  <c:v>38878</c:v>
                </c:pt>
                <c:pt idx="30">
                  <c:v>38879</c:v>
                </c:pt>
                <c:pt idx="31">
                  <c:v>38880</c:v>
                </c:pt>
                <c:pt idx="32">
                  <c:v>38881</c:v>
                </c:pt>
                <c:pt idx="33">
                  <c:v>38882</c:v>
                </c:pt>
                <c:pt idx="34">
                  <c:v>38883</c:v>
                </c:pt>
                <c:pt idx="35">
                  <c:v>38884</c:v>
                </c:pt>
                <c:pt idx="36">
                  <c:v>38885</c:v>
                </c:pt>
                <c:pt idx="37">
                  <c:v>38886</c:v>
                </c:pt>
                <c:pt idx="38">
                  <c:v>38887</c:v>
                </c:pt>
                <c:pt idx="39">
                  <c:v>38888</c:v>
                </c:pt>
                <c:pt idx="40">
                  <c:v>38889</c:v>
                </c:pt>
                <c:pt idx="41">
                  <c:v>38890</c:v>
                </c:pt>
                <c:pt idx="42">
                  <c:v>38891</c:v>
                </c:pt>
                <c:pt idx="43">
                  <c:v>38892</c:v>
                </c:pt>
                <c:pt idx="44">
                  <c:v>38893</c:v>
                </c:pt>
                <c:pt idx="45">
                  <c:v>38894</c:v>
                </c:pt>
                <c:pt idx="46">
                  <c:v>38895</c:v>
                </c:pt>
                <c:pt idx="47">
                  <c:v>38896</c:v>
                </c:pt>
                <c:pt idx="48">
                  <c:v>38897</c:v>
                </c:pt>
                <c:pt idx="49">
                  <c:v>38898</c:v>
                </c:pt>
                <c:pt idx="50">
                  <c:v>38899</c:v>
                </c:pt>
              </c:numCache>
            </c:numRef>
          </c:cat>
          <c:val>
            <c:numRef>
              <c:f>'Sockeye Historical Counts'!$B$44:$BL$44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304</c:v>
                </c:pt>
                <c:pt idx="26">
                  <c:v>373</c:v>
                </c:pt>
                <c:pt idx="27">
                  <c:v>2777</c:v>
                </c:pt>
                <c:pt idx="28">
                  <c:v>4911</c:v>
                </c:pt>
                <c:pt idx="29">
                  <c:v>5341</c:v>
                </c:pt>
                <c:pt idx="30">
                  <c:v>5903</c:v>
                </c:pt>
                <c:pt idx="31">
                  <c:v>5915</c:v>
                </c:pt>
                <c:pt idx="32">
                  <c:v>5935</c:v>
                </c:pt>
                <c:pt idx="33">
                  <c:v>5958</c:v>
                </c:pt>
                <c:pt idx="34">
                  <c:v>6594</c:v>
                </c:pt>
                <c:pt idx="35">
                  <c:v>8643</c:v>
                </c:pt>
                <c:pt idx="36">
                  <c:v>9534</c:v>
                </c:pt>
                <c:pt idx="37">
                  <c:v>12211</c:v>
                </c:pt>
                <c:pt idx="38">
                  <c:v>13228</c:v>
                </c:pt>
                <c:pt idx="39">
                  <c:v>14257</c:v>
                </c:pt>
                <c:pt idx="40">
                  <c:v>15070</c:v>
                </c:pt>
                <c:pt idx="41">
                  <c:v>15265</c:v>
                </c:pt>
                <c:pt idx="42">
                  <c:v>15770</c:v>
                </c:pt>
                <c:pt idx="43">
                  <c:v>16899</c:v>
                </c:pt>
                <c:pt idx="44">
                  <c:v>19502</c:v>
                </c:pt>
                <c:pt idx="45">
                  <c:v>20577</c:v>
                </c:pt>
                <c:pt idx="46">
                  <c:v>21376</c:v>
                </c:pt>
                <c:pt idx="47">
                  <c:v>21988</c:v>
                </c:pt>
                <c:pt idx="48">
                  <c:v>22534</c:v>
                </c:pt>
                <c:pt idx="49">
                  <c:v>22680</c:v>
                </c:pt>
                <c:pt idx="50">
                  <c:v>22714</c:v>
                </c:pt>
                <c:pt idx="51">
                  <c:v>22811</c:v>
                </c:pt>
                <c:pt idx="52">
                  <c:v>22871</c:v>
                </c:pt>
                <c:pt idx="53">
                  <c:v>22972</c:v>
                </c:pt>
                <c:pt idx="54">
                  <c:v>22987</c:v>
                </c:pt>
                <c:pt idx="55">
                  <c:v>23038</c:v>
                </c:pt>
                <c:pt idx="56">
                  <c:v>23079</c:v>
                </c:pt>
                <c:pt idx="57">
                  <c:v>23282</c:v>
                </c:pt>
                <c:pt idx="58">
                  <c:v>23305</c:v>
                </c:pt>
                <c:pt idx="59">
                  <c:v>23365</c:v>
                </c:pt>
                <c:pt idx="60">
                  <c:v>23644</c:v>
                </c:pt>
                <c:pt idx="61">
                  <c:v>23644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'Sockeye Historical Counts'!$A$45</c:f>
              <c:strCache>
                <c:ptCount val="1"/>
                <c:pt idx="0">
                  <c:v>Cum 2013</c:v>
                </c:pt>
              </c:strCache>
            </c:strRef>
          </c:tx>
          <c:val>
            <c:numRef>
              <c:f>'Sockeye Historical Counts'!$L$45:$BK$45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41</c:v>
                </c:pt>
                <c:pt idx="20">
                  <c:v>145</c:v>
                </c:pt>
                <c:pt idx="21">
                  <c:v>465</c:v>
                </c:pt>
                <c:pt idx="22">
                  <c:v>851</c:v>
                </c:pt>
                <c:pt idx="23">
                  <c:v>1732</c:v>
                </c:pt>
                <c:pt idx="24">
                  <c:v>2347</c:v>
                </c:pt>
                <c:pt idx="25">
                  <c:v>4574</c:v>
                </c:pt>
                <c:pt idx="26">
                  <c:v>5537</c:v>
                </c:pt>
                <c:pt idx="27">
                  <c:v>7913</c:v>
                </c:pt>
                <c:pt idx="28">
                  <c:v>10168</c:v>
                </c:pt>
                <c:pt idx="29">
                  <c:v>11517</c:v>
                </c:pt>
                <c:pt idx="30">
                  <c:v>12296</c:v>
                </c:pt>
                <c:pt idx="31">
                  <c:v>12648</c:v>
                </c:pt>
                <c:pt idx="32">
                  <c:v>14405</c:v>
                </c:pt>
                <c:pt idx="33">
                  <c:v>15176</c:v>
                </c:pt>
                <c:pt idx="34">
                  <c:v>16571</c:v>
                </c:pt>
                <c:pt idx="35">
                  <c:v>17620</c:v>
                </c:pt>
                <c:pt idx="36">
                  <c:v>18876</c:v>
                </c:pt>
                <c:pt idx="37">
                  <c:v>19613</c:v>
                </c:pt>
                <c:pt idx="38">
                  <c:v>19772</c:v>
                </c:pt>
                <c:pt idx="39">
                  <c:v>19822</c:v>
                </c:pt>
                <c:pt idx="40">
                  <c:v>19871</c:v>
                </c:pt>
                <c:pt idx="41">
                  <c:v>19885</c:v>
                </c:pt>
                <c:pt idx="42">
                  <c:v>20176</c:v>
                </c:pt>
                <c:pt idx="43">
                  <c:v>20269</c:v>
                </c:pt>
                <c:pt idx="44">
                  <c:v>20313</c:v>
                </c:pt>
                <c:pt idx="45">
                  <c:v>20358</c:v>
                </c:pt>
                <c:pt idx="46">
                  <c:v>20376</c:v>
                </c:pt>
                <c:pt idx="47">
                  <c:v>20383</c:v>
                </c:pt>
                <c:pt idx="48">
                  <c:v>20384</c:v>
                </c:pt>
                <c:pt idx="49">
                  <c:v>20396</c:v>
                </c:pt>
                <c:pt idx="50">
                  <c:v>20407</c:v>
                </c:pt>
                <c:pt idx="51">
                  <c:v>20463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'Sockeye Historical Counts'!$A$50</c:f>
              <c:strCache>
                <c:ptCount val="1"/>
                <c:pt idx="0">
                  <c:v>Daily Cum  AVG from 03-13</c:v>
                </c:pt>
              </c:strCache>
            </c:strRef>
          </c:tx>
          <c:val>
            <c:numRef>
              <c:f>'Sockeye Historical Counts'!$L$50:$BK$50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1.125</c:v>
                </c:pt>
                <c:pt idx="5">
                  <c:v>4.25</c:v>
                </c:pt>
                <c:pt idx="6">
                  <c:v>20.25</c:v>
                </c:pt>
                <c:pt idx="7">
                  <c:v>23.75</c:v>
                </c:pt>
                <c:pt idx="8">
                  <c:v>79.875</c:v>
                </c:pt>
                <c:pt idx="9">
                  <c:v>182.625</c:v>
                </c:pt>
                <c:pt idx="10">
                  <c:v>274.875</c:v>
                </c:pt>
                <c:pt idx="11">
                  <c:v>485.125</c:v>
                </c:pt>
                <c:pt idx="12">
                  <c:v>808.625</c:v>
                </c:pt>
                <c:pt idx="13">
                  <c:v>1187.75</c:v>
                </c:pt>
                <c:pt idx="14">
                  <c:v>1555.25</c:v>
                </c:pt>
                <c:pt idx="15">
                  <c:v>2008.75</c:v>
                </c:pt>
                <c:pt idx="16">
                  <c:v>2434</c:v>
                </c:pt>
                <c:pt idx="17">
                  <c:v>2962.625</c:v>
                </c:pt>
                <c:pt idx="18">
                  <c:v>3521.75</c:v>
                </c:pt>
                <c:pt idx="19">
                  <c:v>3872.125</c:v>
                </c:pt>
                <c:pt idx="20">
                  <c:v>4281.375</c:v>
                </c:pt>
                <c:pt idx="21">
                  <c:v>4569.625</c:v>
                </c:pt>
                <c:pt idx="22">
                  <c:v>4971.125</c:v>
                </c:pt>
                <c:pt idx="23">
                  <c:v>5357</c:v>
                </c:pt>
                <c:pt idx="24">
                  <c:v>5675.625</c:v>
                </c:pt>
                <c:pt idx="25">
                  <c:v>6581.25</c:v>
                </c:pt>
                <c:pt idx="26">
                  <c:v>6998.75</c:v>
                </c:pt>
                <c:pt idx="27">
                  <c:v>7939</c:v>
                </c:pt>
                <c:pt idx="28">
                  <c:v>8556.875</c:v>
                </c:pt>
                <c:pt idx="29">
                  <c:v>9118.625</c:v>
                </c:pt>
                <c:pt idx="30">
                  <c:v>9477.875</c:v>
                </c:pt>
                <c:pt idx="31">
                  <c:v>9742.375</c:v>
                </c:pt>
                <c:pt idx="32">
                  <c:v>10566.125</c:v>
                </c:pt>
                <c:pt idx="33">
                  <c:v>11114.75</c:v>
                </c:pt>
                <c:pt idx="34">
                  <c:v>11801.125</c:v>
                </c:pt>
                <c:pt idx="35">
                  <c:v>12244.75</c:v>
                </c:pt>
                <c:pt idx="36">
                  <c:v>12576.75</c:v>
                </c:pt>
                <c:pt idx="37">
                  <c:v>12872.25</c:v>
                </c:pt>
                <c:pt idx="38">
                  <c:v>13069.875</c:v>
                </c:pt>
                <c:pt idx="39">
                  <c:v>13157.125</c:v>
                </c:pt>
                <c:pt idx="40">
                  <c:v>13197.5</c:v>
                </c:pt>
                <c:pt idx="41">
                  <c:v>13241.875</c:v>
                </c:pt>
                <c:pt idx="42">
                  <c:v>13318.625</c:v>
                </c:pt>
                <c:pt idx="43">
                  <c:v>13368</c:v>
                </c:pt>
                <c:pt idx="44">
                  <c:v>13401.75</c:v>
                </c:pt>
                <c:pt idx="45">
                  <c:v>13460.625</c:v>
                </c:pt>
                <c:pt idx="46">
                  <c:v>13522.125</c:v>
                </c:pt>
                <c:pt idx="47">
                  <c:v>13569.625</c:v>
                </c:pt>
                <c:pt idx="48">
                  <c:v>13592</c:v>
                </c:pt>
                <c:pt idx="49">
                  <c:v>13643.625</c:v>
                </c:pt>
                <c:pt idx="50">
                  <c:v>13696.875</c:v>
                </c:pt>
                <c:pt idx="51">
                  <c:v>13708.875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2192"/>
        <c:axId val="100314112"/>
      </c:lineChart>
      <c:dateAx>
        <c:axId val="100312192"/>
        <c:scaling>
          <c:orientation val="minMax"/>
          <c:min val="3884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" sourceLinked="0"/>
        <c:majorTickMark val="none"/>
        <c:minorTickMark val="none"/>
        <c:tickLblPos val="nextTo"/>
        <c:crossAx val="100314112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1003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</a:t>
                </a:r>
                <a:r>
                  <a:rPr lang="en-US" baseline="0"/>
                  <a:t>Smolt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3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71698113207544E-2"/>
          <c:y val="3.5889070146818962E-2"/>
          <c:w val="0.91120976692563749"/>
          <c:h val="0.8156606851549757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'Sockeye Historical Counts'!$A$5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'Sockeye Historical Counts'!$B$4:$BL$4</c:f>
              <c:numCache>
                <c:formatCode>m/d</c:formatCode>
                <c:ptCount val="63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Counts'!$B$5:$BK$5</c:f>
              <c:numCache>
                <c:formatCode>General</c:formatCode>
                <c:ptCount val="62"/>
                <c:pt idx="15">
                  <c:v>21</c:v>
                </c:pt>
                <c:pt idx="16">
                  <c:v>1</c:v>
                </c:pt>
                <c:pt idx="17">
                  <c:v>21</c:v>
                </c:pt>
                <c:pt idx="18">
                  <c:v>8</c:v>
                </c:pt>
                <c:pt idx="19">
                  <c:v>165</c:v>
                </c:pt>
                <c:pt idx="20">
                  <c:v>220</c:v>
                </c:pt>
                <c:pt idx="21">
                  <c:v>815</c:v>
                </c:pt>
                <c:pt idx="22">
                  <c:v>1383</c:v>
                </c:pt>
                <c:pt idx="23">
                  <c:v>740</c:v>
                </c:pt>
                <c:pt idx="24">
                  <c:v>864</c:v>
                </c:pt>
                <c:pt idx="25">
                  <c:v>460</c:v>
                </c:pt>
                <c:pt idx="26">
                  <c:v>731</c:v>
                </c:pt>
                <c:pt idx="27">
                  <c:v>445</c:v>
                </c:pt>
                <c:pt idx="28">
                  <c:v>673</c:v>
                </c:pt>
                <c:pt idx="29">
                  <c:v>275</c:v>
                </c:pt>
                <c:pt idx="30">
                  <c:v>1047</c:v>
                </c:pt>
                <c:pt idx="31">
                  <c:v>506</c:v>
                </c:pt>
                <c:pt idx="32">
                  <c:v>688</c:v>
                </c:pt>
                <c:pt idx="33">
                  <c:v>521</c:v>
                </c:pt>
                <c:pt idx="34">
                  <c:v>128</c:v>
                </c:pt>
                <c:pt idx="35">
                  <c:v>384</c:v>
                </c:pt>
                <c:pt idx="36">
                  <c:v>243</c:v>
                </c:pt>
                <c:pt idx="37">
                  <c:v>1104</c:v>
                </c:pt>
                <c:pt idx="38">
                  <c:v>111</c:v>
                </c:pt>
                <c:pt idx="39">
                  <c:v>478</c:v>
                </c:pt>
                <c:pt idx="40">
                  <c:v>173</c:v>
                </c:pt>
                <c:pt idx="41">
                  <c:v>1076</c:v>
                </c:pt>
                <c:pt idx="42">
                  <c:v>3660</c:v>
                </c:pt>
                <c:pt idx="43">
                  <c:v>1536</c:v>
                </c:pt>
                <c:pt idx="44">
                  <c:v>779</c:v>
                </c:pt>
                <c:pt idx="45">
                  <c:v>573</c:v>
                </c:pt>
                <c:pt idx="46">
                  <c:v>96</c:v>
                </c:pt>
                <c:pt idx="47">
                  <c:v>134</c:v>
                </c:pt>
                <c:pt idx="48">
                  <c:v>20</c:v>
                </c:pt>
                <c:pt idx="49">
                  <c:v>14</c:v>
                </c:pt>
                <c:pt idx="50">
                  <c:v>6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</c:numCache>
            </c:numRef>
          </c:val>
        </c:ser>
        <c:ser>
          <c:idx val="5"/>
          <c:order val="1"/>
          <c:tx>
            <c:strRef>
              <c:f>'Sockeye Historical Counts'!$A$6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'Sockeye Historical Counts'!$B$4:$BL$4</c:f>
              <c:numCache>
                <c:formatCode>m/d</c:formatCode>
                <c:ptCount val="63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Counts'!$B$6:$BL$6</c:f>
              <c:numCache>
                <c:formatCode>General</c:formatCode>
                <c:ptCount val="63"/>
                <c:pt idx="14">
                  <c:v>4</c:v>
                </c:pt>
                <c:pt idx="15">
                  <c:v>2</c:v>
                </c:pt>
                <c:pt idx="16">
                  <c:v>126</c:v>
                </c:pt>
                <c:pt idx="17">
                  <c:v>7</c:v>
                </c:pt>
                <c:pt idx="18">
                  <c:v>402</c:v>
                </c:pt>
                <c:pt idx="19">
                  <c:v>407</c:v>
                </c:pt>
                <c:pt idx="20">
                  <c:v>185</c:v>
                </c:pt>
                <c:pt idx="21">
                  <c:v>464</c:v>
                </c:pt>
                <c:pt idx="22">
                  <c:v>146</c:v>
                </c:pt>
                <c:pt idx="23">
                  <c:v>325</c:v>
                </c:pt>
                <c:pt idx="24">
                  <c:v>319</c:v>
                </c:pt>
                <c:pt idx="25">
                  <c:v>616</c:v>
                </c:pt>
                <c:pt idx="26">
                  <c:v>266</c:v>
                </c:pt>
                <c:pt idx="27">
                  <c:v>714</c:v>
                </c:pt>
                <c:pt idx="28">
                  <c:v>63</c:v>
                </c:pt>
                <c:pt idx="29">
                  <c:v>693</c:v>
                </c:pt>
                <c:pt idx="30">
                  <c:v>172</c:v>
                </c:pt>
                <c:pt idx="31">
                  <c:v>74</c:v>
                </c:pt>
                <c:pt idx="32">
                  <c:v>41</c:v>
                </c:pt>
                <c:pt idx="33">
                  <c:v>394</c:v>
                </c:pt>
                <c:pt idx="34">
                  <c:v>92</c:v>
                </c:pt>
                <c:pt idx="35">
                  <c:v>13</c:v>
                </c:pt>
                <c:pt idx="36">
                  <c:v>140</c:v>
                </c:pt>
                <c:pt idx="37">
                  <c:v>37</c:v>
                </c:pt>
                <c:pt idx="38">
                  <c:v>25</c:v>
                </c:pt>
                <c:pt idx="39">
                  <c:v>47</c:v>
                </c:pt>
                <c:pt idx="40">
                  <c:v>22</c:v>
                </c:pt>
                <c:pt idx="41">
                  <c:v>0</c:v>
                </c:pt>
                <c:pt idx="42">
                  <c:v>58</c:v>
                </c:pt>
                <c:pt idx="43">
                  <c:v>7</c:v>
                </c:pt>
                <c:pt idx="44">
                  <c:v>26</c:v>
                </c:pt>
                <c:pt idx="45">
                  <c:v>18</c:v>
                </c:pt>
                <c:pt idx="46">
                  <c:v>11</c:v>
                </c:pt>
                <c:pt idx="47">
                  <c:v>2</c:v>
                </c:pt>
                <c:pt idx="48">
                  <c:v>12</c:v>
                </c:pt>
                <c:pt idx="49">
                  <c:v>17</c:v>
                </c:pt>
                <c:pt idx="50">
                  <c:v>16</c:v>
                </c:pt>
                <c:pt idx="51">
                  <c:v>5</c:v>
                </c:pt>
                <c:pt idx="52">
                  <c:v>1</c:v>
                </c:pt>
                <c:pt idx="53">
                  <c:v>35</c:v>
                </c:pt>
              </c:numCache>
            </c:numRef>
          </c:val>
        </c:ser>
        <c:ser>
          <c:idx val="7"/>
          <c:order val="2"/>
          <c:tx>
            <c:strRef>
              <c:f>'Sockeye Historical Counts'!$A$7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'Sockeye Historical Counts'!$B$7:$BL$7</c:f>
              <c:numCache>
                <c:formatCode>General</c:formatCode>
                <c:ptCount val="63"/>
                <c:pt idx="19">
                  <c:v>92</c:v>
                </c:pt>
                <c:pt idx="20">
                  <c:v>121</c:v>
                </c:pt>
                <c:pt idx="21">
                  <c:v>30</c:v>
                </c:pt>
                <c:pt idx="22">
                  <c:v>15</c:v>
                </c:pt>
                <c:pt idx="23">
                  <c:v>155</c:v>
                </c:pt>
                <c:pt idx="24">
                  <c:v>312</c:v>
                </c:pt>
                <c:pt idx="25">
                  <c:v>309</c:v>
                </c:pt>
                <c:pt idx="26">
                  <c:v>229</c:v>
                </c:pt>
                <c:pt idx="27">
                  <c:v>365</c:v>
                </c:pt>
                <c:pt idx="28">
                  <c:v>125</c:v>
                </c:pt>
                <c:pt idx="29">
                  <c:v>20</c:v>
                </c:pt>
                <c:pt idx="30">
                  <c:v>595</c:v>
                </c:pt>
                <c:pt idx="31">
                  <c:v>447</c:v>
                </c:pt>
                <c:pt idx="32">
                  <c:v>961</c:v>
                </c:pt>
                <c:pt idx="33">
                  <c:v>660</c:v>
                </c:pt>
                <c:pt idx="34">
                  <c:v>600</c:v>
                </c:pt>
                <c:pt idx="35">
                  <c:v>608</c:v>
                </c:pt>
                <c:pt idx="36">
                  <c:v>265</c:v>
                </c:pt>
                <c:pt idx="37">
                  <c:v>96</c:v>
                </c:pt>
                <c:pt idx="38">
                  <c:v>234</c:v>
                </c:pt>
                <c:pt idx="39">
                  <c:v>274</c:v>
                </c:pt>
                <c:pt idx="40">
                  <c:v>129</c:v>
                </c:pt>
                <c:pt idx="41">
                  <c:v>143</c:v>
                </c:pt>
                <c:pt idx="42">
                  <c:v>144</c:v>
                </c:pt>
                <c:pt idx="43">
                  <c:v>134</c:v>
                </c:pt>
                <c:pt idx="44">
                  <c:v>132</c:v>
                </c:pt>
                <c:pt idx="45">
                  <c:v>344</c:v>
                </c:pt>
                <c:pt idx="46">
                  <c:v>190</c:v>
                </c:pt>
                <c:pt idx="47">
                  <c:v>161</c:v>
                </c:pt>
                <c:pt idx="48">
                  <c:v>118</c:v>
                </c:pt>
                <c:pt idx="49">
                  <c:v>366</c:v>
                </c:pt>
                <c:pt idx="50">
                  <c:v>88</c:v>
                </c:pt>
                <c:pt idx="51">
                  <c:v>122</c:v>
                </c:pt>
                <c:pt idx="52">
                  <c:v>213</c:v>
                </c:pt>
                <c:pt idx="53">
                  <c:v>62</c:v>
                </c:pt>
                <c:pt idx="54">
                  <c:v>27</c:v>
                </c:pt>
                <c:pt idx="55">
                  <c:v>308</c:v>
                </c:pt>
                <c:pt idx="56">
                  <c:v>218</c:v>
                </c:pt>
                <c:pt idx="57">
                  <c:v>88</c:v>
                </c:pt>
                <c:pt idx="58">
                  <c:v>20</c:v>
                </c:pt>
                <c:pt idx="59">
                  <c:v>27</c:v>
                </c:pt>
                <c:pt idx="60">
                  <c:v>28</c:v>
                </c:pt>
              </c:numCache>
            </c:numRef>
          </c:val>
        </c:ser>
        <c:ser>
          <c:idx val="0"/>
          <c:order val="3"/>
          <c:tx>
            <c:strRef>
              <c:f>'Sockeye Historical Counts'!$A$8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'Sockeye Historical Counts'!$B$8:$BL$8</c:f>
              <c:numCache>
                <c:formatCode>General</c:formatCode>
                <c:ptCount val="63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44</c:v>
                </c:pt>
                <c:pt idx="20">
                  <c:v>118</c:v>
                </c:pt>
                <c:pt idx="21">
                  <c:v>181</c:v>
                </c:pt>
                <c:pt idx="22">
                  <c:v>637</c:v>
                </c:pt>
                <c:pt idx="23">
                  <c:v>1725</c:v>
                </c:pt>
                <c:pt idx="24">
                  <c:v>986</c:v>
                </c:pt>
                <c:pt idx="25">
                  <c:v>1919</c:v>
                </c:pt>
                <c:pt idx="26">
                  <c:v>1897</c:v>
                </c:pt>
                <c:pt idx="27">
                  <c:v>229</c:v>
                </c:pt>
                <c:pt idx="28">
                  <c:v>1424</c:v>
                </c:pt>
                <c:pt idx="29">
                  <c:v>1316</c:v>
                </c:pt>
                <c:pt idx="30">
                  <c:v>781</c:v>
                </c:pt>
                <c:pt idx="31">
                  <c:v>836</c:v>
                </c:pt>
                <c:pt idx="32">
                  <c:v>882</c:v>
                </c:pt>
                <c:pt idx="33">
                  <c:v>418</c:v>
                </c:pt>
                <c:pt idx="34">
                  <c:v>90</c:v>
                </c:pt>
                <c:pt idx="35">
                  <c:v>254</c:v>
                </c:pt>
                <c:pt idx="36">
                  <c:v>350</c:v>
                </c:pt>
                <c:pt idx="37">
                  <c:v>107</c:v>
                </c:pt>
                <c:pt idx="38">
                  <c:v>114</c:v>
                </c:pt>
                <c:pt idx="39">
                  <c:v>65</c:v>
                </c:pt>
                <c:pt idx="40">
                  <c:v>174</c:v>
                </c:pt>
                <c:pt idx="41">
                  <c:v>29</c:v>
                </c:pt>
                <c:pt idx="42">
                  <c:v>62</c:v>
                </c:pt>
                <c:pt idx="43">
                  <c:v>148</c:v>
                </c:pt>
                <c:pt idx="44">
                  <c:v>223</c:v>
                </c:pt>
                <c:pt idx="45">
                  <c:v>230</c:v>
                </c:pt>
                <c:pt idx="46">
                  <c:v>113</c:v>
                </c:pt>
                <c:pt idx="47">
                  <c:v>596</c:v>
                </c:pt>
                <c:pt idx="48">
                  <c:v>188</c:v>
                </c:pt>
                <c:pt idx="49">
                  <c:v>30</c:v>
                </c:pt>
                <c:pt idx="50">
                  <c:v>72</c:v>
                </c:pt>
                <c:pt idx="51">
                  <c:v>53</c:v>
                </c:pt>
                <c:pt idx="52">
                  <c:v>14</c:v>
                </c:pt>
                <c:pt idx="53">
                  <c:v>12</c:v>
                </c:pt>
                <c:pt idx="54">
                  <c:v>73</c:v>
                </c:pt>
                <c:pt idx="55">
                  <c:v>16</c:v>
                </c:pt>
                <c:pt idx="56">
                  <c:v>188</c:v>
                </c:pt>
                <c:pt idx="57">
                  <c:v>80</c:v>
                </c:pt>
                <c:pt idx="58">
                  <c:v>129</c:v>
                </c:pt>
                <c:pt idx="59">
                  <c:v>297</c:v>
                </c:pt>
                <c:pt idx="6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14336"/>
        <c:axId val="100020224"/>
      </c:barChart>
      <c:dateAx>
        <c:axId val="100014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2022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00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1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7.8303425774877644E-2"/>
          <c:w val="5.3274139844617062E-2"/>
          <c:h val="0.138662316476345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Sixmile Creek Sockeye Smolt Outmigration</a:t>
            </a:r>
          </a:p>
        </c:rich>
      </c:tx>
      <c:layout>
        <c:manualLayout>
          <c:xMode val="edge"/>
          <c:yMode val="edge"/>
          <c:x val="0.31076581576026674"/>
          <c:y val="1.9575856443719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59045504994483"/>
          <c:y val="0.12887438825448613"/>
          <c:w val="0.62264150943396301"/>
          <c:h val="0.6084828711256115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Counts'!$A$26</c:f>
              <c:strCache>
                <c:ptCount val="1"/>
                <c:pt idx="0">
                  <c:v>Cum 2003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'Sockeye Historical Counts'!$B$37:$BL$37</c:f>
              <c:numCache>
                <c:formatCode>m/d</c:formatCode>
                <c:ptCount val="63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Counts'!$B$26:$BK$26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22</c:v>
                </c:pt>
                <c:pt idx="17">
                  <c:v>43</c:v>
                </c:pt>
                <c:pt idx="18">
                  <c:v>51</c:v>
                </c:pt>
                <c:pt idx="19">
                  <c:v>216</c:v>
                </c:pt>
                <c:pt idx="20">
                  <c:v>436</c:v>
                </c:pt>
                <c:pt idx="21">
                  <c:v>1251</c:v>
                </c:pt>
                <c:pt idx="22">
                  <c:v>2634</c:v>
                </c:pt>
                <c:pt idx="23">
                  <c:v>3374</c:v>
                </c:pt>
                <c:pt idx="24">
                  <c:v>4238</c:v>
                </c:pt>
                <c:pt idx="25">
                  <c:v>4698</c:v>
                </c:pt>
                <c:pt idx="26">
                  <c:v>5429</c:v>
                </c:pt>
                <c:pt idx="27">
                  <c:v>5874</c:v>
                </c:pt>
                <c:pt idx="28">
                  <c:v>6547</c:v>
                </c:pt>
                <c:pt idx="29">
                  <c:v>6822</c:v>
                </c:pt>
                <c:pt idx="30">
                  <c:v>7869</c:v>
                </c:pt>
                <c:pt idx="31">
                  <c:v>8375</c:v>
                </c:pt>
                <c:pt idx="32">
                  <c:v>9063</c:v>
                </c:pt>
                <c:pt idx="33">
                  <c:v>9584</c:v>
                </c:pt>
                <c:pt idx="34">
                  <c:v>9712</c:v>
                </c:pt>
                <c:pt idx="35">
                  <c:v>10096</c:v>
                </c:pt>
                <c:pt idx="36">
                  <c:v>10339</c:v>
                </c:pt>
                <c:pt idx="37">
                  <c:v>11443</c:v>
                </c:pt>
                <c:pt idx="38">
                  <c:v>11554</c:v>
                </c:pt>
                <c:pt idx="39">
                  <c:v>12032</c:v>
                </c:pt>
                <c:pt idx="40">
                  <c:v>12205</c:v>
                </c:pt>
                <c:pt idx="41">
                  <c:v>13281</c:v>
                </c:pt>
                <c:pt idx="42">
                  <c:v>16941</c:v>
                </c:pt>
                <c:pt idx="43">
                  <c:v>18477</c:v>
                </c:pt>
                <c:pt idx="44">
                  <c:v>19256</c:v>
                </c:pt>
                <c:pt idx="45">
                  <c:v>19829</c:v>
                </c:pt>
                <c:pt idx="46">
                  <c:v>19925</c:v>
                </c:pt>
                <c:pt idx="47">
                  <c:v>20059</c:v>
                </c:pt>
                <c:pt idx="48">
                  <c:v>20079</c:v>
                </c:pt>
                <c:pt idx="49">
                  <c:v>20093</c:v>
                </c:pt>
                <c:pt idx="50">
                  <c:v>20099</c:v>
                </c:pt>
                <c:pt idx="51">
                  <c:v>20102</c:v>
                </c:pt>
                <c:pt idx="52">
                  <c:v>20111</c:v>
                </c:pt>
                <c:pt idx="53">
                  <c:v>20113</c:v>
                </c:pt>
                <c:pt idx="54">
                  <c:v>20113</c:v>
                </c:pt>
                <c:pt idx="55">
                  <c:v>20113</c:v>
                </c:pt>
                <c:pt idx="56">
                  <c:v>20113</c:v>
                </c:pt>
                <c:pt idx="57">
                  <c:v>20113</c:v>
                </c:pt>
                <c:pt idx="58">
                  <c:v>20113</c:v>
                </c:pt>
                <c:pt idx="59">
                  <c:v>20113</c:v>
                </c:pt>
                <c:pt idx="60">
                  <c:v>20113</c:v>
                </c:pt>
                <c:pt idx="61">
                  <c:v>20113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Counts'!$A$39</c:f>
              <c:strCache>
                <c:ptCount val="1"/>
                <c:pt idx="0">
                  <c:v>Cum 2004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'Sockeye Historical Counts'!$B$37:$BL$37</c:f>
              <c:numCache>
                <c:formatCode>m/d</c:formatCode>
                <c:ptCount val="63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Counts'!$B$39:$BK$39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132</c:v>
                </c:pt>
                <c:pt idx="17">
                  <c:v>139</c:v>
                </c:pt>
                <c:pt idx="18">
                  <c:v>541</c:v>
                </c:pt>
                <c:pt idx="19">
                  <c:v>948</c:v>
                </c:pt>
                <c:pt idx="20">
                  <c:v>1133</c:v>
                </c:pt>
                <c:pt idx="21">
                  <c:v>1597</c:v>
                </c:pt>
                <c:pt idx="22">
                  <c:v>1743</c:v>
                </c:pt>
                <c:pt idx="23">
                  <c:v>2068</c:v>
                </c:pt>
                <c:pt idx="24">
                  <c:v>2387</c:v>
                </c:pt>
                <c:pt idx="25">
                  <c:v>3003</c:v>
                </c:pt>
                <c:pt idx="26">
                  <c:v>3269</c:v>
                </c:pt>
                <c:pt idx="27">
                  <c:v>3983</c:v>
                </c:pt>
                <c:pt idx="28">
                  <c:v>4046</c:v>
                </c:pt>
                <c:pt idx="29">
                  <c:v>4739</c:v>
                </c:pt>
                <c:pt idx="30">
                  <c:v>4911</c:v>
                </c:pt>
                <c:pt idx="31">
                  <c:v>4985</c:v>
                </c:pt>
                <c:pt idx="32">
                  <c:v>5026</c:v>
                </c:pt>
                <c:pt idx="33">
                  <c:v>5420</c:v>
                </c:pt>
                <c:pt idx="34">
                  <c:v>5512</c:v>
                </c:pt>
                <c:pt idx="35">
                  <c:v>5525</c:v>
                </c:pt>
                <c:pt idx="36">
                  <c:v>5665</c:v>
                </c:pt>
                <c:pt idx="37">
                  <c:v>5702</c:v>
                </c:pt>
                <c:pt idx="38">
                  <c:v>5727</c:v>
                </c:pt>
                <c:pt idx="39">
                  <c:v>5774</c:v>
                </c:pt>
                <c:pt idx="40">
                  <c:v>5796</c:v>
                </c:pt>
                <c:pt idx="41">
                  <c:v>5796</c:v>
                </c:pt>
                <c:pt idx="42">
                  <c:v>5854</c:v>
                </c:pt>
                <c:pt idx="43">
                  <c:v>5861</c:v>
                </c:pt>
                <c:pt idx="44">
                  <c:v>5887</c:v>
                </c:pt>
                <c:pt idx="45">
                  <c:v>5905</c:v>
                </c:pt>
                <c:pt idx="46">
                  <c:v>5916</c:v>
                </c:pt>
                <c:pt idx="47">
                  <c:v>5918</c:v>
                </c:pt>
                <c:pt idx="48">
                  <c:v>5930</c:v>
                </c:pt>
                <c:pt idx="49">
                  <c:v>5947</c:v>
                </c:pt>
                <c:pt idx="50">
                  <c:v>5963</c:v>
                </c:pt>
                <c:pt idx="51">
                  <c:v>5968</c:v>
                </c:pt>
                <c:pt idx="52">
                  <c:v>5969</c:v>
                </c:pt>
                <c:pt idx="53">
                  <c:v>6004</c:v>
                </c:pt>
                <c:pt idx="54">
                  <c:v>6004</c:v>
                </c:pt>
                <c:pt idx="55">
                  <c:v>6004</c:v>
                </c:pt>
                <c:pt idx="56">
                  <c:v>6004</c:v>
                </c:pt>
                <c:pt idx="57">
                  <c:v>6004</c:v>
                </c:pt>
                <c:pt idx="58">
                  <c:v>6004</c:v>
                </c:pt>
                <c:pt idx="59">
                  <c:v>6004</c:v>
                </c:pt>
                <c:pt idx="60">
                  <c:v>6004</c:v>
                </c:pt>
                <c:pt idx="61">
                  <c:v>6004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'Sockeye Historical Counts'!$A$40</c:f>
              <c:strCache>
                <c:ptCount val="1"/>
                <c:pt idx="0">
                  <c:v>Cum 2005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'Sockeye Historical Counts'!$B$37:$BL$37</c:f>
              <c:numCache>
                <c:formatCode>m/d</c:formatCode>
                <c:ptCount val="63"/>
                <c:pt idx="0">
                  <c:v>38838</c:v>
                </c:pt>
                <c:pt idx="1">
                  <c:v>38839</c:v>
                </c:pt>
                <c:pt idx="2">
                  <c:v>38840</c:v>
                </c:pt>
                <c:pt idx="3">
                  <c:v>38841</c:v>
                </c:pt>
                <c:pt idx="4">
                  <c:v>38842</c:v>
                </c:pt>
                <c:pt idx="5">
                  <c:v>38843</c:v>
                </c:pt>
                <c:pt idx="6">
                  <c:v>38844</c:v>
                </c:pt>
                <c:pt idx="7">
                  <c:v>38845</c:v>
                </c:pt>
                <c:pt idx="8">
                  <c:v>38846</c:v>
                </c:pt>
                <c:pt idx="9">
                  <c:v>38847</c:v>
                </c:pt>
                <c:pt idx="10">
                  <c:v>38848</c:v>
                </c:pt>
                <c:pt idx="11">
                  <c:v>38849</c:v>
                </c:pt>
                <c:pt idx="12">
                  <c:v>38850</c:v>
                </c:pt>
                <c:pt idx="13">
                  <c:v>38851</c:v>
                </c:pt>
                <c:pt idx="14">
                  <c:v>38852</c:v>
                </c:pt>
                <c:pt idx="15">
                  <c:v>38853</c:v>
                </c:pt>
                <c:pt idx="16">
                  <c:v>38854</c:v>
                </c:pt>
                <c:pt idx="17">
                  <c:v>38855</c:v>
                </c:pt>
                <c:pt idx="18">
                  <c:v>38856</c:v>
                </c:pt>
                <c:pt idx="19">
                  <c:v>38857</c:v>
                </c:pt>
                <c:pt idx="20">
                  <c:v>38858</c:v>
                </c:pt>
                <c:pt idx="21">
                  <c:v>38859</c:v>
                </c:pt>
                <c:pt idx="22">
                  <c:v>38860</c:v>
                </c:pt>
                <c:pt idx="23">
                  <c:v>38861</c:v>
                </c:pt>
                <c:pt idx="24">
                  <c:v>38862</c:v>
                </c:pt>
                <c:pt idx="25">
                  <c:v>38863</c:v>
                </c:pt>
                <c:pt idx="26">
                  <c:v>38864</c:v>
                </c:pt>
                <c:pt idx="27">
                  <c:v>38865</c:v>
                </c:pt>
                <c:pt idx="28">
                  <c:v>38866</c:v>
                </c:pt>
                <c:pt idx="29">
                  <c:v>38867</c:v>
                </c:pt>
                <c:pt idx="30">
                  <c:v>38868</c:v>
                </c:pt>
                <c:pt idx="31">
                  <c:v>38869</c:v>
                </c:pt>
                <c:pt idx="32">
                  <c:v>38870</c:v>
                </c:pt>
                <c:pt idx="33">
                  <c:v>38871</c:v>
                </c:pt>
                <c:pt idx="34">
                  <c:v>38872</c:v>
                </c:pt>
                <c:pt idx="35">
                  <c:v>38873</c:v>
                </c:pt>
                <c:pt idx="36">
                  <c:v>38874</c:v>
                </c:pt>
                <c:pt idx="37">
                  <c:v>38875</c:v>
                </c:pt>
                <c:pt idx="38">
                  <c:v>38876</c:v>
                </c:pt>
                <c:pt idx="39">
                  <c:v>38877</c:v>
                </c:pt>
                <c:pt idx="40">
                  <c:v>38878</c:v>
                </c:pt>
                <c:pt idx="41">
                  <c:v>38879</c:v>
                </c:pt>
                <c:pt idx="42">
                  <c:v>38880</c:v>
                </c:pt>
                <c:pt idx="43">
                  <c:v>38881</c:v>
                </c:pt>
                <c:pt idx="44">
                  <c:v>38882</c:v>
                </c:pt>
                <c:pt idx="45">
                  <c:v>38883</c:v>
                </c:pt>
                <c:pt idx="46">
                  <c:v>38884</c:v>
                </c:pt>
                <c:pt idx="47">
                  <c:v>38885</c:v>
                </c:pt>
                <c:pt idx="48">
                  <c:v>38886</c:v>
                </c:pt>
                <c:pt idx="49">
                  <c:v>38887</c:v>
                </c:pt>
                <c:pt idx="50">
                  <c:v>38888</c:v>
                </c:pt>
                <c:pt idx="51">
                  <c:v>38889</c:v>
                </c:pt>
                <c:pt idx="52">
                  <c:v>38890</c:v>
                </c:pt>
                <c:pt idx="53">
                  <c:v>38891</c:v>
                </c:pt>
                <c:pt idx="54">
                  <c:v>38892</c:v>
                </c:pt>
                <c:pt idx="55">
                  <c:v>38893</c:v>
                </c:pt>
                <c:pt idx="56">
                  <c:v>38894</c:v>
                </c:pt>
                <c:pt idx="57">
                  <c:v>38895</c:v>
                </c:pt>
                <c:pt idx="58">
                  <c:v>38896</c:v>
                </c:pt>
                <c:pt idx="59">
                  <c:v>38897</c:v>
                </c:pt>
                <c:pt idx="60">
                  <c:v>38898</c:v>
                </c:pt>
                <c:pt idx="61">
                  <c:v>38899</c:v>
                </c:pt>
                <c:pt idx="62">
                  <c:v>38900</c:v>
                </c:pt>
              </c:numCache>
            </c:numRef>
          </c:cat>
          <c:val>
            <c:numRef>
              <c:f>'Sockeye Historical Counts'!$B$40:$BL$40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</c:v>
                </c:pt>
                <c:pt idx="20">
                  <c:v>213</c:v>
                </c:pt>
                <c:pt idx="21">
                  <c:v>243</c:v>
                </c:pt>
                <c:pt idx="22">
                  <c:v>258</c:v>
                </c:pt>
                <c:pt idx="23">
                  <c:v>413</c:v>
                </c:pt>
                <c:pt idx="24">
                  <c:v>725</c:v>
                </c:pt>
                <c:pt idx="25">
                  <c:v>1034</c:v>
                </c:pt>
                <c:pt idx="26">
                  <c:v>1263</c:v>
                </c:pt>
                <c:pt idx="27">
                  <c:v>1628</c:v>
                </c:pt>
                <c:pt idx="28">
                  <c:v>1753</c:v>
                </c:pt>
                <c:pt idx="29">
                  <c:v>1773</c:v>
                </c:pt>
                <c:pt idx="30">
                  <c:v>2368</c:v>
                </c:pt>
                <c:pt idx="31">
                  <c:v>2815</c:v>
                </c:pt>
                <c:pt idx="32">
                  <c:v>3776</c:v>
                </c:pt>
                <c:pt idx="33">
                  <c:v>4436</c:v>
                </c:pt>
                <c:pt idx="34">
                  <c:v>5036</c:v>
                </c:pt>
                <c:pt idx="35">
                  <c:v>5644</c:v>
                </c:pt>
                <c:pt idx="36">
                  <c:v>5909</c:v>
                </c:pt>
                <c:pt idx="37">
                  <c:v>6005</c:v>
                </c:pt>
                <c:pt idx="38">
                  <c:v>6239</c:v>
                </c:pt>
                <c:pt idx="39">
                  <c:v>6513</c:v>
                </c:pt>
                <c:pt idx="40">
                  <c:v>6642</c:v>
                </c:pt>
                <c:pt idx="41">
                  <c:v>6785</c:v>
                </c:pt>
                <c:pt idx="42">
                  <c:v>6929</c:v>
                </c:pt>
                <c:pt idx="43">
                  <c:v>7063</c:v>
                </c:pt>
                <c:pt idx="44">
                  <c:v>7195</c:v>
                </c:pt>
                <c:pt idx="45">
                  <c:v>7539</c:v>
                </c:pt>
                <c:pt idx="46">
                  <c:v>7729</c:v>
                </c:pt>
                <c:pt idx="47">
                  <c:v>7890</c:v>
                </c:pt>
                <c:pt idx="48">
                  <c:v>8008</c:v>
                </c:pt>
                <c:pt idx="49">
                  <c:v>8374</c:v>
                </c:pt>
                <c:pt idx="50">
                  <c:v>8462</c:v>
                </c:pt>
                <c:pt idx="51">
                  <c:v>8584</c:v>
                </c:pt>
                <c:pt idx="52">
                  <c:v>8797</c:v>
                </c:pt>
                <c:pt idx="53">
                  <c:v>8859</c:v>
                </c:pt>
                <c:pt idx="54">
                  <c:v>8886</c:v>
                </c:pt>
                <c:pt idx="55">
                  <c:v>9194</c:v>
                </c:pt>
                <c:pt idx="56">
                  <c:v>9412</c:v>
                </c:pt>
                <c:pt idx="57">
                  <c:v>9500</c:v>
                </c:pt>
                <c:pt idx="58">
                  <c:v>9520</c:v>
                </c:pt>
                <c:pt idx="59">
                  <c:v>9547</c:v>
                </c:pt>
                <c:pt idx="60">
                  <c:v>9575</c:v>
                </c:pt>
                <c:pt idx="61">
                  <c:v>9575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'Sockeye Historical Counts'!$A$41</c:f>
              <c:strCache>
                <c:ptCount val="1"/>
                <c:pt idx="0">
                  <c:v>Cum 2006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'Sockeye Historical Counts'!$B$41:$BL$41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21</c:v>
                </c:pt>
                <c:pt idx="19">
                  <c:v>65</c:v>
                </c:pt>
                <c:pt idx="20">
                  <c:v>183</c:v>
                </c:pt>
                <c:pt idx="21">
                  <c:v>364</c:v>
                </c:pt>
                <c:pt idx="22">
                  <c:v>1001</c:v>
                </c:pt>
                <c:pt idx="23">
                  <c:v>2726</c:v>
                </c:pt>
                <c:pt idx="24">
                  <c:v>3712</c:v>
                </c:pt>
                <c:pt idx="25">
                  <c:v>5631</c:v>
                </c:pt>
                <c:pt idx="26">
                  <c:v>7528</c:v>
                </c:pt>
                <c:pt idx="27">
                  <c:v>7757</c:v>
                </c:pt>
                <c:pt idx="28">
                  <c:v>9181</c:v>
                </c:pt>
                <c:pt idx="29">
                  <c:v>10497</c:v>
                </c:pt>
                <c:pt idx="30">
                  <c:v>11278</c:v>
                </c:pt>
                <c:pt idx="31">
                  <c:v>12114</c:v>
                </c:pt>
                <c:pt idx="32">
                  <c:v>12996</c:v>
                </c:pt>
                <c:pt idx="33">
                  <c:v>13414</c:v>
                </c:pt>
                <c:pt idx="34">
                  <c:v>13504</c:v>
                </c:pt>
                <c:pt idx="35">
                  <c:v>13758</c:v>
                </c:pt>
                <c:pt idx="36">
                  <c:v>14108</c:v>
                </c:pt>
                <c:pt idx="37">
                  <c:v>14215</c:v>
                </c:pt>
                <c:pt idx="38">
                  <c:v>14329</c:v>
                </c:pt>
                <c:pt idx="39">
                  <c:v>14394</c:v>
                </c:pt>
                <c:pt idx="40">
                  <c:v>14568</c:v>
                </c:pt>
                <c:pt idx="41">
                  <c:v>14597</c:v>
                </c:pt>
                <c:pt idx="42">
                  <c:v>14659</c:v>
                </c:pt>
                <c:pt idx="43">
                  <c:v>14807</c:v>
                </c:pt>
                <c:pt idx="44">
                  <c:v>15030</c:v>
                </c:pt>
                <c:pt idx="45">
                  <c:v>15260</c:v>
                </c:pt>
                <c:pt idx="46">
                  <c:v>15373</c:v>
                </c:pt>
                <c:pt idx="47">
                  <c:v>15969</c:v>
                </c:pt>
                <c:pt idx="48">
                  <c:v>16157</c:v>
                </c:pt>
                <c:pt idx="49">
                  <c:v>16187</c:v>
                </c:pt>
                <c:pt idx="50">
                  <c:v>16259</c:v>
                </c:pt>
                <c:pt idx="51">
                  <c:v>16312</c:v>
                </c:pt>
                <c:pt idx="52">
                  <c:v>16326</c:v>
                </c:pt>
                <c:pt idx="53">
                  <c:v>16338</c:v>
                </c:pt>
                <c:pt idx="54">
                  <c:v>16411</c:v>
                </c:pt>
                <c:pt idx="55">
                  <c:v>16427</c:v>
                </c:pt>
                <c:pt idx="56">
                  <c:v>16615</c:v>
                </c:pt>
                <c:pt idx="57">
                  <c:v>16695</c:v>
                </c:pt>
                <c:pt idx="58">
                  <c:v>16824</c:v>
                </c:pt>
                <c:pt idx="59">
                  <c:v>17121</c:v>
                </c:pt>
                <c:pt idx="60">
                  <c:v>17221</c:v>
                </c:pt>
                <c:pt idx="61">
                  <c:v>17221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0928"/>
        <c:axId val="100147200"/>
      </c:lineChart>
      <c:dateAx>
        <c:axId val="10014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72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014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20532741398444"/>
          <c:y val="0.14845024469820575"/>
          <c:w val="0.14650388457269736"/>
          <c:h val="0.16313213703099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416666666666675"/>
          <c:y val="0.18181818181818207"/>
          <c:w val="0.65833333333333399"/>
          <c:h val="0.59090909090909094"/>
        </c:manualLayout>
      </c:layout>
      <c:lineChart>
        <c:grouping val="standard"/>
        <c:varyColors val="0"/>
        <c:ser>
          <c:idx val="0"/>
          <c:order val="0"/>
          <c:tx>
            <c:strRef>
              <c:f>'Outmigration 2012'!$B$1</c:f>
              <c:strCache>
                <c:ptCount val="1"/>
                <c:pt idx="0">
                  <c:v>Sockeye</c:v>
                </c:pt>
              </c:strCache>
            </c:strRef>
          </c:tx>
          <c:marker>
            <c:symbol val="none"/>
          </c:marker>
          <c:cat>
            <c:numRef>
              <c:f>'Outmigration 2012'!$A$3:$A$40</c:f>
              <c:numCache>
                <c:formatCode>m/d/yyyy</c:formatCode>
                <c:ptCount val="38"/>
                <c:pt idx="0">
                  <c:v>41053</c:v>
                </c:pt>
                <c:pt idx="1">
                  <c:v>41054</c:v>
                </c:pt>
                <c:pt idx="2">
                  <c:v>41055</c:v>
                </c:pt>
                <c:pt idx="3">
                  <c:v>41056</c:v>
                </c:pt>
                <c:pt idx="4">
                  <c:v>41057</c:v>
                </c:pt>
                <c:pt idx="5">
                  <c:v>41058</c:v>
                </c:pt>
                <c:pt idx="6">
                  <c:v>41059</c:v>
                </c:pt>
                <c:pt idx="7">
                  <c:v>41060</c:v>
                </c:pt>
                <c:pt idx="8">
                  <c:v>41061</c:v>
                </c:pt>
                <c:pt idx="9">
                  <c:v>41062</c:v>
                </c:pt>
                <c:pt idx="10">
                  <c:v>41063</c:v>
                </c:pt>
                <c:pt idx="11">
                  <c:v>41064</c:v>
                </c:pt>
                <c:pt idx="12">
                  <c:v>41065</c:v>
                </c:pt>
                <c:pt idx="13">
                  <c:v>41066</c:v>
                </c:pt>
                <c:pt idx="14">
                  <c:v>41067</c:v>
                </c:pt>
                <c:pt idx="15">
                  <c:v>41068</c:v>
                </c:pt>
                <c:pt idx="16">
                  <c:v>41069</c:v>
                </c:pt>
                <c:pt idx="17">
                  <c:v>41070</c:v>
                </c:pt>
                <c:pt idx="18">
                  <c:v>41071</c:v>
                </c:pt>
                <c:pt idx="19">
                  <c:v>41072</c:v>
                </c:pt>
                <c:pt idx="20">
                  <c:v>41073</c:v>
                </c:pt>
                <c:pt idx="21">
                  <c:v>41074</c:v>
                </c:pt>
                <c:pt idx="22">
                  <c:v>41075</c:v>
                </c:pt>
                <c:pt idx="23">
                  <c:v>41076</c:v>
                </c:pt>
                <c:pt idx="24">
                  <c:v>41077</c:v>
                </c:pt>
                <c:pt idx="25">
                  <c:v>41078</c:v>
                </c:pt>
                <c:pt idx="26">
                  <c:v>41079</c:v>
                </c:pt>
                <c:pt idx="27">
                  <c:v>41080</c:v>
                </c:pt>
                <c:pt idx="28">
                  <c:v>41081</c:v>
                </c:pt>
                <c:pt idx="29">
                  <c:v>41082</c:v>
                </c:pt>
                <c:pt idx="30">
                  <c:v>41083</c:v>
                </c:pt>
                <c:pt idx="31">
                  <c:v>41084</c:v>
                </c:pt>
                <c:pt idx="32">
                  <c:v>41085</c:v>
                </c:pt>
                <c:pt idx="33">
                  <c:v>41086</c:v>
                </c:pt>
                <c:pt idx="34">
                  <c:v>41087</c:v>
                </c:pt>
                <c:pt idx="35">
                  <c:v>41088</c:v>
                </c:pt>
                <c:pt idx="36">
                  <c:v>41089</c:v>
                </c:pt>
                <c:pt idx="37">
                  <c:v>41090</c:v>
                </c:pt>
              </c:numCache>
            </c:numRef>
          </c:cat>
          <c:val>
            <c:numRef>
              <c:f>'Outmigration 2012'!$B$3:$B$40</c:f>
              <c:numCache>
                <c:formatCode>General</c:formatCode>
                <c:ptCount val="38"/>
                <c:pt idx="0">
                  <c:v>0</c:v>
                </c:pt>
                <c:pt idx="1">
                  <c:v>70</c:v>
                </c:pt>
                <c:pt idx="2">
                  <c:v>234</c:v>
                </c:pt>
                <c:pt idx="3">
                  <c:v>69</c:v>
                </c:pt>
                <c:pt idx="4">
                  <c:v>2404</c:v>
                </c:pt>
                <c:pt idx="5">
                  <c:v>2134</c:v>
                </c:pt>
                <c:pt idx="6">
                  <c:v>430</c:v>
                </c:pt>
                <c:pt idx="7">
                  <c:v>562</c:v>
                </c:pt>
                <c:pt idx="8">
                  <c:v>12</c:v>
                </c:pt>
                <c:pt idx="9">
                  <c:v>20</c:v>
                </c:pt>
                <c:pt idx="10">
                  <c:v>23</c:v>
                </c:pt>
                <c:pt idx="11">
                  <c:v>636</c:v>
                </c:pt>
                <c:pt idx="12">
                  <c:v>2049</c:v>
                </c:pt>
                <c:pt idx="13">
                  <c:v>891</c:v>
                </c:pt>
                <c:pt idx="14">
                  <c:v>2677</c:v>
                </c:pt>
                <c:pt idx="15">
                  <c:v>1017</c:v>
                </c:pt>
                <c:pt idx="16">
                  <c:v>1029</c:v>
                </c:pt>
                <c:pt idx="17">
                  <c:v>813</c:v>
                </c:pt>
                <c:pt idx="18">
                  <c:v>195</c:v>
                </c:pt>
                <c:pt idx="19">
                  <c:v>505</c:v>
                </c:pt>
                <c:pt idx="20">
                  <c:v>1129</c:v>
                </c:pt>
                <c:pt idx="21">
                  <c:v>2603</c:v>
                </c:pt>
                <c:pt idx="22">
                  <c:v>1075</c:v>
                </c:pt>
                <c:pt idx="23">
                  <c:v>799</c:v>
                </c:pt>
                <c:pt idx="24">
                  <c:v>612</c:v>
                </c:pt>
                <c:pt idx="25">
                  <c:v>546</c:v>
                </c:pt>
                <c:pt idx="26">
                  <c:v>146</c:v>
                </c:pt>
                <c:pt idx="27">
                  <c:v>34</c:v>
                </c:pt>
                <c:pt idx="28">
                  <c:v>97</c:v>
                </c:pt>
                <c:pt idx="29">
                  <c:v>60</c:v>
                </c:pt>
                <c:pt idx="30">
                  <c:v>101</c:v>
                </c:pt>
                <c:pt idx="31">
                  <c:v>15</c:v>
                </c:pt>
                <c:pt idx="32">
                  <c:v>51</c:v>
                </c:pt>
                <c:pt idx="33">
                  <c:v>41</c:v>
                </c:pt>
                <c:pt idx="34">
                  <c:v>203</c:v>
                </c:pt>
                <c:pt idx="35">
                  <c:v>23</c:v>
                </c:pt>
                <c:pt idx="36">
                  <c:v>60</c:v>
                </c:pt>
                <c:pt idx="37">
                  <c:v>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89632"/>
        <c:axId val="93191168"/>
      </c:lineChart>
      <c:dateAx>
        <c:axId val="93189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93191168"/>
        <c:crosses val="autoZero"/>
        <c:auto val="1"/>
        <c:lblOffset val="100"/>
        <c:baseTimeUnit val="days"/>
      </c:dateAx>
      <c:valAx>
        <c:axId val="931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"/>
          <c:y val="4.8611111111111112E-2"/>
          <c:w val="0.58958333333333268"/>
          <c:h val="0.7048611111111116"/>
        </c:manualLayout>
      </c:layout>
      <c:lineChart>
        <c:grouping val="standard"/>
        <c:varyColors val="0"/>
        <c:ser>
          <c:idx val="0"/>
          <c:order val="0"/>
          <c:tx>
            <c:strRef>
              <c:f>'Outmigration 2012'!$B$1</c:f>
              <c:strCache>
                <c:ptCount val="1"/>
                <c:pt idx="0">
                  <c:v>Sockeye</c:v>
                </c:pt>
              </c:strCache>
            </c:strRef>
          </c:tx>
          <c:marker>
            <c:symbol val="none"/>
          </c:marker>
          <c:cat>
            <c:numRef>
              <c:f>'Outmigration 2012'!$A$3:$A$40</c:f>
              <c:numCache>
                <c:formatCode>m/d/yyyy</c:formatCode>
                <c:ptCount val="38"/>
                <c:pt idx="0">
                  <c:v>41053</c:v>
                </c:pt>
                <c:pt idx="1">
                  <c:v>41054</c:v>
                </c:pt>
                <c:pt idx="2">
                  <c:v>41055</c:v>
                </c:pt>
                <c:pt idx="3">
                  <c:v>41056</c:v>
                </c:pt>
                <c:pt idx="4">
                  <c:v>41057</c:v>
                </c:pt>
                <c:pt idx="5">
                  <c:v>41058</c:v>
                </c:pt>
                <c:pt idx="6">
                  <c:v>41059</c:v>
                </c:pt>
                <c:pt idx="7">
                  <c:v>41060</c:v>
                </c:pt>
                <c:pt idx="8">
                  <c:v>41061</c:v>
                </c:pt>
                <c:pt idx="9">
                  <c:v>41062</c:v>
                </c:pt>
                <c:pt idx="10">
                  <c:v>41063</c:v>
                </c:pt>
                <c:pt idx="11">
                  <c:v>41064</c:v>
                </c:pt>
                <c:pt idx="12">
                  <c:v>41065</c:v>
                </c:pt>
                <c:pt idx="13">
                  <c:v>41066</c:v>
                </c:pt>
                <c:pt idx="14">
                  <c:v>41067</c:v>
                </c:pt>
                <c:pt idx="15">
                  <c:v>41068</c:v>
                </c:pt>
                <c:pt idx="16">
                  <c:v>41069</c:v>
                </c:pt>
                <c:pt idx="17">
                  <c:v>41070</c:v>
                </c:pt>
                <c:pt idx="18">
                  <c:v>41071</c:v>
                </c:pt>
                <c:pt idx="19">
                  <c:v>41072</c:v>
                </c:pt>
                <c:pt idx="20">
                  <c:v>41073</c:v>
                </c:pt>
                <c:pt idx="21">
                  <c:v>41074</c:v>
                </c:pt>
                <c:pt idx="22">
                  <c:v>41075</c:v>
                </c:pt>
                <c:pt idx="23">
                  <c:v>41076</c:v>
                </c:pt>
                <c:pt idx="24">
                  <c:v>41077</c:v>
                </c:pt>
                <c:pt idx="25">
                  <c:v>41078</c:v>
                </c:pt>
                <c:pt idx="26">
                  <c:v>41079</c:v>
                </c:pt>
                <c:pt idx="27">
                  <c:v>41080</c:v>
                </c:pt>
                <c:pt idx="28">
                  <c:v>41081</c:v>
                </c:pt>
                <c:pt idx="29">
                  <c:v>41082</c:v>
                </c:pt>
                <c:pt idx="30">
                  <c:v>41083</c:v>
                </c:pt>
                <c:pt idx="31">
                  <c:v>41084</c:v>
                </c:pt>
                <c:pt idx="32">
                  <c:v>41085</c:v>
                </c:pt>
                <c:pt idx="33">
                  <c:v>41086</c:v>
                </c:pt>
                <c:pt idx="34">
                  <c:v>41087</c:v>
                </c:pt>
                <c:pt idx="35">
                  <c:v>41088</c:v>
                </c:pt>
                <c:pt idx="36">
                  <c:v>41089</c:v>
                </c:pt>
                <c:pt idx="37">
                  <c:v>41090</c:v>
                </c:pt>
              </c:numCache>
            </c:numRef>
          </c:cat>
          <c:val>
            <c:numRef>
              <c:f>'Outmigration 2012'!$B$3:$B$40</c:f>
              <c:numCache>
                <c:formatCode>General</c:formatCode>
                <c:ptCount val="38"/>
                <c:pt idx="0">
                  <c:v>0</c:v>
                </c:pt>
                <c:pt idx="1">
                  <c:v>70</c:v>
                </c:pt>
                <c:pt idx="2">
                  <c:v>234</c:v>
                </c:pt>
                <c:pt idx="3">
                  <c:v>69</c:v>
                </c:pt>
                <c:pt idx="4">
                  <c:v>2404</c:v>
                </c:pt>
                <c:pt idx="5">
                  <c:v>2134</c:v>
                </c:pt>
                <c:pt idx="6">
                  <c:v>430</c:v>
                </c:pt>
                <c:pt idx="7">
                  <c:v>562</c:v>
                </c:pt>
                <c:pt idx="8">
                  <c:v>12</c:v>
                </c:pt>
                <c:pt idx="9">
                  <c:v>20</c:v>
                </c:pt>
                <c:pt idx="10">
                  <c:v>23</c:v>
                </c:pt>
                <c:pt idx="11">
                  <c:v>636</c:v>
                </c:pt>
                <c:pt idx="12">
                  <c:v>2049</c:v>
                </c:pt>
                <c:pt idx="13">
                  <c:v>891</c:v>
                </c:pt>
                <c:pt idx="14">
                  <c:v>2677</c:v>
                </c:pt>
                <c:pt idx="15">
                  <c:v>1017</c:v>
                </c:pt>
                <c:pt idx="16">
                  <c:v>1029</c:v>
                </c:pt>
                <c:pt idx="17">
                  <c:v>813</c:v>
                </c:pt>
                <c:pt idx="18">
                  <c:v>195</c:v>
                </c:pt>
                <c:pt idx="19">
                  <c:v>505</c:v>
                </c:pt>
                <c:pt idx="20">
                  <c:v>1129</c:v>
                </c:pt>
                <c:pt idx="21">
                  <c:v>2603</c:v>
                </c:pt>
                <c:pt idx="22">
                  <c:v>1075</c:v>
                </c:pt>
                <c:pt idx="23">
                  <c:v>799</c:v>
                </c:pt>
                <c:pt idx="24">
                  <c:v>612</c:v>
                </c:pt>
                <c:pt idx="25">
                  <c:v>546</c:v>
                </c:pt>
                <c:pt idx="26">
                  <c:v>146</c:v>
                </c:pt>
                <c:pt idx="27">
                  <c:v>34</c:v>
                </c:pt>
                <c:pt idx="28">
                  <c:v>97</c:v>
                </c:pt>
                <c:pt idx="29">
                  <c:v>60</c:v>
                </c:pt>
                <c:pt idx="30">
                  <c:v>101</c:v>
                </c:pt>
                <c:pt idx="31">
                  <c:v>15</c:v>
                </c:pt>
                <c:pt idx="32">
                  <c:v>51</c:v>
                </c:pt>
                <c:pt idx="33">
                  <c:v>41</c:v>
                </c:pt>
                <c:pt idx="34">
                  <c:v>203</c:v>
                </c:pt>
                <c:pt idx="35">
                  <c:v>23</c:v>
                </c:pt>
                <c:pt idx="36">
                  <c:v>60</c:v>
                </c:pt>
                <c:pt idx="37">
                  <c:v>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'Outmigration 2012'!$C$1</c:f>
              <c:strCache>
                <c:ptCount val="1"/>
                <c:pt idx="0">
                  <c:v>Sockeye Cum</c:v>
                </c:pt>
              </c:strCache>
            </c:strRef>
          </c:tx>
          <c:marker>
            <c:symbol val="none"/>
          </c:marker>
          <c:cat>
            <c:numRef>
              <c:f>'Outmigration 2012'!$A$3:$A$40</c:f>
              <c:numCache>
                <c:formatCode>m/d/yyyy</c:formatCode>
                <c:ptCount val="38"/>
                <c:pt idx="0">
                  <c:v>41053</c:v>
                </c:pt>
                <c:pt idx="1">
                  <c:v>41054</c:v>
                </c:pt>
                <c:pt idx="2">
                  <c:v>41055</c:v>
                </c:pt>
                <c:pt idx="3">
                  <c:v>41056</c:v>
                </c:pt>
                <c:pt idx="4">
                  <c:v>41057</c:v>
                </c:pt>
                <c:pt idx="5">
                  <c:v>41058</c:v>
                </c:pt>
                <c:pt idx="6">
                  <c:v>41059</c:v>
                </c:pt>
                <c:pt idx="7">
                  <c:v>41060</c:v>
                </c:pt>
                <c:pt idx="8">
                  <c:v>41061</c:v>
                </c:pt>
                <c:pt idx="9">
                  <c:v>41062</c:v>
                </c:pt>
                <c:pt idx="10">
                  <c:v>41063</c:v>
                </c:pt>
                <c:pt idx="11">
                  <c:v>41064</c:v>
                </c:pt>
                <c:pt idx="12">
                  <c:v>41065</c:v>
                </c:pt>
                <c:pt idx="13">
                  <c:v>41066</c:v>
                </c:pt>
                <c:pt idx="14">
                  <c:v>41067</c:v>
                </c:pt>
                <c:pt idx="15">
                  <c:v>41068</c:v>
                </c:pt>
                <c:pt idx="16">
                  <c:v>41069</c:v>
                </c:pt>
                <c:pt idx="17">
                  <c:v>41070</c:v>
                </c:pt>
                <c:pt idx="18">
                  <c:v>41071</c:v>
                </c:pt>
                <c:pt idx="19">
                  <c:v>41072</c:v>
                </c:pt>
                <c:pt idx="20">
                  <c:v>41073</c:v>
                </c:pt>
                <c:pt idx="21">
                  <c:v>41074</c:v>
                </c:pt>
                <c:pt idx="22">
                  <c:v>41075</c:v>
                </c:pt>
                <c:pt idx="23">
                  <c:v>41076</c:v>
                </c:pt>
                <c:pt idx="24">
                  <c:v>41077</c:v>
                </c:pt>
                <c:pt idx="25">
                  <c:v>41078</c:v>
                </c:pt>
                <c:pt idx="26">
                  <c:v>41079</c:v>
                </c:pt>
                <c:pt idx="27">
                  <c:v>41080</c:v>
                </c:pt>
                <c:pt idx="28">
                  <c:v>41081</c:v>
                </c:pt>
                <c:pt idx="29">
                  <c:v>41082</c:v>
                </c:pt>
                <c:pt idx="30">
                  <c:v>41083</c:v>
                </c:pt>
                <c:pt idx="31">
                  <c:v>41084</c:v>
                </c:pt>
                <c:pt idx="32">
                  <c:v>41085</c:v>
                </c:pt>
                <c:pt idx="33">
                  <c:v>41086</c:v>
                </c:pt>
                <c:pt idx="34">
                  <c:v>41087</c:v>
                </c:pt>
                <c:pt idx="35">
                  <c:v>41088</c:v>
                </c:pt>
                <c:pt idx="36">
                  <c:v>41089</c:v>
                </c:pt>
                <c:pt idx="37">
                  <c:v>41090</c:v>
                </c:pt>
              </c:numCache>
            </c:numRef>
          </c:cat>
          <c:val>
            <c:numRef>
              <c:f>'Outmigration 2012'!$C$3:$C$40</c:f>
              <c:numCache>
                <c:formatCode>0</c:formatCode>
                <c:ptCount val="38"/>
                <c:pt idx="0" formatCode="General">
                  <c:v>0</c:v>
                </c:pt>
                <c:pt idx="1">
                  <c:v>70</c:v>
                </c:pt>
                <c:pt idx="2">
                  <c:v>304</c:v>
                </c:pt>
                <c:pt idx="3">
                  <c:v>373</c:v>
                </c:pt>
                <c:pt idx="4">
                  <c:v>2777</c:v>
                </c:pt>
                <c:pt idx="5">
                  <c:v>4911</c:v>
                </c:pt>
                <c:pt idx="6">
                  <c:v>5341</c:v>
                </c:pt>
                <c:pt idx="7">
                  <c:v>5903</c:v>
                </c:pt>
                <c:pt idx="8">
                  <c:v>5915</c:v>
                </c:pt>
                <c:pt idx="9">
                  <c:v>5935</c:v>
                </c:pt>
                <c:pt idx="10">
                  <c:v>5958</c:v>
                </c:pt>
                <c:pt idx="11">
                  <c:v>6594</c:v>
                </c:pt>
                <c:pt idx="12">
                  <c:v>8643</c:v>
                </c:pt>
                <c:pt idx="13">
                  <c:v>9534</c:v>
                </c:pt>
                <c:pt idx="14">
                  <c:v>12211</c:v>
                </c:pt>
                <c:pt idx="15">
                  <c:v>13228</c:v>
                </c:pt>
                <c:pt idx="16">
                  <c:v>14257</c:v>
                </c:pt>
                <c:pt idx="17">
                  <c:v>15070</c:v>
                </c:pt>
                <c:pt idx="18">
                  <c:v>15265</c:v>
                </c:pt>
                <c:pt idx="19">
                  <c:v>15770</c:v>
                </c:pt>
                <c:pt idx="20">
                  <c:v>16899</c:v>
                </c:pt>
                <c:pt idx="21">
                  <c:v>19502</c:v>
                </c:pt>
                <c:pt idx="22">
                  <c:v>20577</c:v>
                </c:pt>
                <c:pt idx="23">
                  <c:v>21376</c:v>
                </c:pt>
                <c:pt idx="24">
                  <c:v>21988</c:v>
                </c:pt>
                <c:pt idx="25">
                  <c:v>22534</c:v>
                </c:pt>
                <c:pt idx="26">
                  <c:v>22680</c:v>
                </c:pt>
                <c:pt idx="27">
                  <c:v>22714</c:v>
                </c:pt>
                <c:pt idx="28">
                  <c:v>22811</c:v>
                </c:pt>
                <c:pt idx="29">
                  <c:v>22871</c:v>
                </c:pt>
                <c:pt idx="30">
                  <c:v>22972</c:v>
                </c:pt>
                <c:pt idx="31">
                  <c:v>22987</c:v>
                </c:pt>
                <c:pt idx="32">
                  <c:v>23038</c:v>
                </c:pt>
                <c:pt idx="33">
                  <c:v>23079</c:v>
                </c:pt>
                <c:pt idx="34">
                  <c:v>23282</c:v>
                </c:pt>
                <c:pt idx="35">
                  <c:v>23305</c:v>
                </c:pt>
                <c:pt idx="36">
                  <c:v>23365</c:v>
                </c:pt>
                <c:pt idx="37">
                  <c:v>23644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7952"/>
        <c:axId val="100079488"/>
      </c:lineChart>
      <c:dateAx>
        <c:axId val="100077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00079488"/>
        <c:crosses val="autoZero"/>
        <c:auto val="1"/>
        <c:lblOffset val="100"/>
        <c:baseTimeUnit val="days"/>
      </c:dateAx>
      <c:valAx>
        <c:axId val="1000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Sockeye Smolt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Cumulative Escapment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1524803360933"/>
          <c:y val="0.12049469159440052"/>
          <c:w val="0.86768475196639072"/>
          <c:h val="0.74498585990869126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Counts'!$A$50</c:f>
              <c:strCache>
                <c:ptCount val="1"/>
                <c:pt idx="0">
                  <c:v>Daily Cum  AVG from 03-13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Counts'!$N$37:$BK$37</c:f>
              <c:numCache>
                <c:formatCode>m/d</c:formatCode>
                <c:ptCount val="50"/>
                <c:pt idx="0">
                  <c:v>38850</c:v>
                </c:pt>
                <c:pt idx="1">
                  <c:v>38851</c:v>
                </c:pt>
                <c:pt idx="2">
                  <c:v>38852</c:v>
                </c:pt>
                <c:pt idx="3">
                  <c:v>38853</c:v>
                </c:pt>
                <c:pt idx="4">
                  <c:v>38854</c:v>
                </c:pt>
                <c:pt idx="5">
                  <c:v>38855</c:v>
                </c:pt>
                <c:pt idx="6">
                  <c:v>38856</c:v>
                </c:pt>
                <c:pt idx="7">
                  <c:v>38857</c:v>
                </c:pt>
                <c:pt idx="8">
                  <c:v>38858</c:v>
                </c:pt>
                <c:pt idx="9">
                  <c:v>38859</c:v>
                </c:pt>
                <c:pt idx="10">
                  <c:v>38860</c:v>
                </c:pt>
                <c:pt idx="11">
                  <c:v>38861</c:v>
                </c:pt>
                <c:pt idx="12">
                  <c:v>38862</c:v>
                </c:pt>
                <c:pt idx="13">
                  <c:v>38863</c:v>
                </c:pt>
                <c:pt idx="14">
                  <c:v>38864</c:v>
                </c:pt>
                <c:pt idx="15">
                  <c:v>38865</c:v>
                </c:pt>
                <c:pt idx="16">
                  <c:v>38866</c:v>
                </c:pt>
                <c:pt idx="17">
                  <c:v>38867</c:v>
                </c:pt>
                <c:pt idx="18">
                  <c:v>38868</c:v>
                </c:pt>
                <c:pt idx="19">
                  <c:v>38869</c:v>
                </c:pt>
                <c:pt idx="20">
                  <c:v>38870</c:v>
                </c:pt>
                <c:pt idx="21">
                  <c:v>38871</c:v>
                </c:pt>
                <c:pt idx="22">
                  <c:v>38872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38878</c:v>
                </c:pt>
                <c:pt idx="29">
                  <c:v>38879</c:v>
                </c:pt>
                <c:pt idx="30">
                  <c:v>38880</c:v>
                </c:pt>
                <c:pt idx="31">
                  <c:v>38881</c:v>
                </c:pt>
                <c:pt idx="32">
                  <c:v>38882</c:v>
                </c:pt>
                <c:pt idx="33">
                  <c:v>38883</c:v>
                </c:pt>
                <c:pt idx="34">
                  <c:v>38884</c:v>
                </c:pt>
                <c:pt idx="35">
                  <c:v>38885</c:v>
                </c:pt>
                <c:pt idx="36">
                  <c:v>38886</c:v>
                </c:pt>
                <c:pt idx="37">
                  <c:v>38887</c:v>
                </c:pt>
                <c:pt idx="38">
                  <c:v>38888</c:v>
                </c:pt>
                <c:pt idx="39">
                  <c:v>38889</c:v>
                </c:pt>
                <c:pt idx="40">
                  <c:v>38890</c:v>
                </c:pt>
                <c:pt idx="41">
                  <c:v>38891</c:v>
                </c:pt>
                <c:pt idx="42">
                  <c:v>38892</c:v>
                </c:pt>
                <c:pt idx="43">
                  <c:v>38893</c:v>
                </c:pt>
                <c:pt idx="44">
                  <c:v>38894</c:v>
                </c:pt>
                <c:pt idx="45">
                  <c:v>38895</c:v>
                </c:pt>
                <c:pt idx="46">
                  <c:v>38896</c:v>
                </c:pt>
                <c:pt idx="47">
                  <c:v>38897</c:v>
                </c:pt>
                <c:pt idx="48">
                  <c:v>38898</c:v>
                </c:pt>
                <c:pt idx="49">
                  <c:v>38899</c:v>
                </c:pt>
              </c:numCache>
            </c:numRef>
          </c:cat>
          <c:val>
            <c:numRef>
              <c:f>'Sockeye Historical Counts'!$N$50:$BK$50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1.125</c:v>
                </c:pt>
                <c:pt idx="3">
                  <c:v>4.25</c:v>
                </c:pt>
                <c:pt idx="4">
                  <c:v>20.25</c:v>
                </c:pt>
                <c:pt idx="5">
                  <c:v>23.75</c:v>
                </c:pt>
                <c:pt idx="6">
                  <c:v>79.875</c:v>
                </c:pt>
                <c:pt idx="7">
                  <c:v>182.625</c:v>
                </c:pt>
                <c:pt idx="8">
                  <c:v>274.875</c:v>
                </c:pt>
                <c:pt idx="9">
                  <c:v>485.125</c:v>
                </c:pt>
                <c:pt idx="10">
                  <c:v>808.625</c:v>
                </c:pt>
                <c:pt idx="11">
                  <c:v>1187.75</c:v>
                </c:pt>
                <c:pt idx="12">
                  <c:v>1555.25</c:v>
                </c:pt>
                <c:pt idx="13">
                  <c:v>2008.75</c:v>
                </c:pt>
                <c:pt idx="14">
                  <c:v>2434</c:v>
                </c:pt>
                <c:pt idx="15">
                  <c:v>2962.625</c:v>
                </c:pt>
                <c:pt idx="16">
                  <c:v>3521.75</c:v>
                </c:pt>
                <c:pt idx="17">
                  <c:v>3872.125</c:v>
                </c:pt>
                <c:pt idx="18">
                  <c:v>4281.375</c:v>
                </c:pt>
                <c:pt idx="19">
                  <c:v>4569.625</c:v>
                </c:pt>
                <c:pt idx="20">
                  <c:v>4971.125</c:v>
                </c:pt>
                <c:pt idx="21">
                  <c:v>5357</c:v>
                </c:pt>
                <c:pt idx="22">
                  <c:v>5675.625</c:v>
                </c:pt>
                <c:pt idx="23">
                  <c:v>6581.25</c:v>
                </c:pt>
                <c:pt idx="24">
                  <c:v>6998.75</c:v>
                </c:pt>
                <c:pt idx="25">
                  <c:v>7939</c:v>
                </c:pt>
                <c:pt idx="26">
                  <c:v>8556.875</c:v>
                </c:pt>
                <c:pt idx="27">
                  <c:v>9118.625</c:v>
                </c:pt>
                <c:pt idx="28">
                  <c:v>9477.875</c:v>
                </c:pt>
                <c:pt idx="29">
                  <c:v>9742.375</c:v>
                </c:pt>
                <c:pt idx="30">
                  <c:v>10566.125</c:v>
                </c:pt>
                <c:pt idx="31">
                  <c:v>11114.75</c:v>
                </c:pt>
                <c:pt idx="32">
                  <c:v>11801.125</c:v>
                </c:pt>
                <c:pt idx="33">
                  <c:v>12244.75</c:v>
                </c:pt>
                <c:pt idx="34">
                  <c:v>12576.75</c:v>
                </c:pt>
                <c:pt idx="35">
                  <c:v>12872.25</c:v>
                </c:pt>
                <c:pt idx="36">
                  <c:v>13069.875</c:v>
                </c:pt>
                <c:pt idx="37">
                  <c:v>13157.125</c:v>
                </c:pt>
                <c:pt idx="38">
                  <c:v>13197.5</c:v>
                </c:pt>
                <c:pt idx="39">
                  <c:v>13241.875</c:v>
                </c:pt>
                <c:pt idx="40">
                  <c:v>13318.625</c:v>
                </c:pt>
                <c:pt idx="41">
                  <c:v>13368</c:v>
                </c:pt>
                <c:pt idx="42">
                  <c:v>13401.75</c:v>
                </c:pt>
                <c:pt idx="43">
                  <c:v>13460.625</c:v>
                </c:pt>
                <c:pt idx="44">
                  <c:v>13522.125</c:v>
                </c:pt>
                <c:pt idx="45">
                  <c:v>13569.625</c:v>
                </c:pt>
                <c:pt idx="46">
                  <c:v>13592</c:v>
                </c:pt>
                <c:pt idx="47">
                  <c:v>13643.625</c:v>
                </c:pt>
                <c:pt idx="48">
                  <c:v>13696.875</c:v>
                </c:pt>
                <c:pt idx="49">
                  <c:v>13708.875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Counts'!$A$45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Counts'!$N$37:$BK$37</c:f>
              <c:numCache>
                <c:formatCode>m/d</c:formatCode>
                <c:ptCount val="50"/>
                <c:pt idx="0">
                  <c:v>38850</c:v>
                </c:pt>
                <c:pt idx="1">
                  <c:v>38851</c:v>
                </c:pt>
                <c:pt idx="2">
                  <c:v>38852</c:v>
                </c:pt>
                <c:pt idx="3">
                  <c:v>38853</c:v>
                </c:pt>
                <c:pt idx="4">
                  <c:v>38854</c:v>
                </c:pt>
                <c:pt idx="5">
                  <c:v>38855</c:v>
                </c:pt>
                <c:pt idx="6">
                  <c:v>38856</c:v>
                </c:pt>
                <c:pt idx="7">
                  <c:v>38857</c:v>
                </c:pt>
                <c:pt idx="8">
                  <c:v>38858</c:v>
                </c:pt>
                <c:pt idx="9">
                  <c:v>38859</c:v>
                </c:pt>
                <c:pt idx="10">
                  <c:v>38860</c:v>
                </c:pt>
                <c:pt idx="11">
                  <c:v>38861</c:v>
                </c:pt>
                <c:pt idx="12">
                  <c:v>38862</c:v>
                </c:pt>
                <c:pt idx="13">
                  <c:v>38863</c:v>
                </c:pt>
                <c:pt idx="14">
                  <c:v>38864</c:v>
                </c:pt>
                <c:pt idx="15">
                  <c:v>38865</c:v>
                </c:pt>
                <c:pt idx="16">
                  <c:v>38866</c:v>
                </c:pt>
                <c:pt idx="17">
                  <c:v>38867</c:v>
                </c:pt>
                <c:pt idx="18">
                  <c:v>38868</c:v>
                </c:pt>
                <c:pt idx="19">
                  <c:v>38869</c:v>
                </c:pt>
                <c:pt idx="20">
                  <c:v>38870</c:v>
                </c:pt>
                <c:pt idx="21">
                  <c:v>38871</c:v>
                </c:pt>
                <c:pt idx="22">
                  <c:v>38872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38878</c:v>
                </c:pt>
                <c:pt idx="29">
                  <c:v>38879</c:v>
                </c:pt>
                <c:pt idx="30">
                  <c:v>38880</c:v>
                </c:pt>
                <c:pt idx="31">
                  <c:v>38881</c:v>
                </c:pt>
                <c:pt idx="32">
                  <c:v>38882</c:v>
                </c:pt>
                <c:pt idx="33">
                  <c:v>38883</c:v>
                </c:pt>
                <c:pt idx="34">
                  <c:v>38884</c:v>
                </c:pt>
                <c:pt idx="35">
                  <c:v>38885</c:v>
                </c:pt>
                <c:pt idx="36">
                  <c:v>38886</c:v>
                </c:pt>
                <c:pt idx="37">
                  <c:v>38887</c:v>
                </c:pt>
                <c:pt idx="38">
                  <c:v>38888</c:v>
                </c:pt>
                <c:pt idx="39">
                  <c:v>38889</c:v>
                </c:pt>
                <c:pt idx="40">
                  <c:v>38890</c:v>
                </c:pt>
                <c:pt idx="41">
                  <c:v>38891</c:v>
                </c:pt>
                <c:pt idx="42">
                  <c:v>38892</c:v>
                </c:pt>
                <c:pt idx="43">
                  <c:v>38893</c:v>
                </c:pt>
                <c:pt idx="44">
                  <c:v>38894</c:v>
                </c:pt>
                <c:pt idx="45">
                  <c:v>38895</c:v>
                </c:pt>
                <c:pt idx="46">
                  <c:v>38896</c:v>
                </c:pt>
                <c:pt idx="47">
                  <c:v>38897</c:v>
                </c:pt>
                <c:pt idx="48">
                  <c:v>38898</c:v>
                </c:pt>
                <c:pt idx="49">
                  <c:v>38899</c:v>
                </c:pt>
              </c:numCache>
            </c:numRef>
          </c:cat>
          <c:val>
            <c:numRef>
              <c:f>'Sockeye Historical Counts'!$N$45:$BK$45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41</c:v>
                </c:pt>
                <c:pt idx="18">
                  <c:v>145</c:v>
                </c:pt>
                <c:pt idx="19">
                  <c:v>465</c:v>
                </c:pt>
                <c:pt idx="20">
                  <c:v>851</c:v>
                </c:pt>
                <c:pt idx="21">
                  <c:v>1732</c:v>
                </c:pt>
                <c:pt idx="22">
                  <c:v>2347</c:v>
                </c:pt>
                <c:pt idx="23">
                  <c:v>4574</c:v>
                </c:pt>
                <c:pt idx="24">
                  <c:v>5537</c:v>
                </c:pt>
                <c:pt idx="25">
                  <c:v>7913</c:v>
                </c:pt>
                <c:pt idx="26">
                  <c:v>10168</c:v>
                </c:pt>
                <c:pt idx="27">
                  <c:v>11517</c:v>
                </c:pt>
                <c:pt idx="28">
                  <c:v>12296</c:v>
                </c:pt>
                <c:pt idx="29">
                  <c:v>12648</c:v>
                </c:pt>
                <c:pt idx="30">
                  <c:v>14405</c:v>
                </c:pt>
                <c:pt idx="31">
                  <c:v>15176</c:v>
                </c:pt>
                <c:pt idx="32">
                  <c:v>16571</c:v>
                </c:pt>
                <c:pt idx="33">
                  <c:v>17620</c:v>
                </c:pt>
                <c:pt idx="34">
                  <c:v>18876</c:v>
                </c:pt>
                <c:pt idx="35">
                  <c:v>19613</c:v>
                </c:pt>
                <c:pt idx="36">
                  <c:v>19772</c:v>
                </c:pt>
                <c:pt idx="37">
                  <c:v>19822</c:v>
                </c:pt>
                <c:pt idx="38">
                  <c:v>19871</c:v>
                </c:pt>
                <c:pt idx="39">
                  <c:v>19885</c:v>
                </c:pt>
                <c:pt idx="40">
                  <c:v>20176</c:v>
                </c:pt>
                <c:pt idx="41">
                  <c:v>20269</c:v>
                </c:pt>
                <c:pt idx="42">
                  <c:v>20313</c:v>
                </c:pt>
                <c:pt idx="43">
                  <c:v>20358</c:v>
                </c:pt>
                <c:pt idx="44">
                  <c:v>20376</c:v>
                </c:pt>
                <c:pt idx="45">
                  <c:v>20383</c:v>
                </c:pt>
                <c:pt idx="46">
                  <c:v>20384</c:v>
                </c:pt>
                <c:pt idx="47">
                  <c:v>20396</c:v>
                </c:pt>
                <c:pt idx="48">
                  <c:v>20407</c:v>
                </c:pt>
                <c:pt idx="49">
                  <c:v>20463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4032"/>
        <c:axId val="107570304"/>
      </c:lineChart>
      <c:dateAx>
        <c:axId val="1075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</c:title>
        <c:numFmt formatCode="m/d" sourceLinked="0"/>
        <c:majorTickMark val="none"/>
        <c:minorTickMark val="none"/>
        <c:tickLblPos val="nextTo"/>
        <c:crossAx val="107570304"/>
        <c:crosses val="autoZero"/>
        <c:auto val="1"/>
        <c:lblOffset val="100"/>
        <c:baseTimeUnit val="days"/>
        <c:majorUnit val="5"/>
        <c:majorTimeUnit val="days"/>
      </c:dateAx>
      <c:valAx>
        <c:axId val="10757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56403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663982823403244"/>
          <c:y val="0.58501080064107025"/>
          <c:w val="0.32270531400966224"/>
          <c:h val="0.16612152463242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Sockeye Smolt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29347112860912"/>
          <c:y val="0.15541111377698313"/>
          <c:w val="0.87615403543307235"/>
          <c:h val="0.6999787565674892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Counts'!$A$33</c:f>
              <c:strCache>
                <c:ptCount val="1"/>
                <c:pt idx="0">
                  <c:v>Daily AVG 03-13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Counts'!$N$4:$BK$4</c:f>
              <c:numCache>
                <c:formatCode>m/d</c:formatCode>
                <c:ptCount val="50"/>
                <c:pt idx="0">
                  <c:v>38850</c:v>
                </c:pt>
                <c:pt idx="1">
                  <c:v>38851</c:v>
                </c:pt>
                <c:pt idx="2">
                  <c:v>38852</c:v>
                </c:pt>
                <c:pt idx="3">
                  <c:v>38853</c:v>
                </c:pt>
                <c:pt idx="4">
                  <c:v>38854</c:v>
                </c:pt>
                <c:pt idx="5">
                  <c:v>38855</c:v>
                </c:pt>
                <c:pt idx="6">
                  <c:v>38856</c:v>
                </c:pt>
                <c:pt idx="7">
                  <c:v>38857</c:v>
                </c:pt>
                <c:pt idx="8">
                  <c:v>38858</c:v>
                </c:pt>
                <c:pt idx="9">
                  <c:v>38859</c:v>
                </c:pt>
                <c:pt idx="10">
                  <c:v>38860</c:v>
                </c:pt>
                <c:pt idx="11">
                  <c:v>38861</c:v>
                </c:pt>
                <c:pt idx="12">
                  <c:v>38862</c:v>
                </c:pt>
                <c:pt idx="13">
                  <c:v>38863</c:v>
                </c:pt>
                <c:pt idx="14">
                  <c:v>38864</c:v>
                </c:pt>
                <c:pt idx="15">
                  <c:v>38865</c:v>
                </c:pt>
                <c:pt idx="16">
                  <c:v>38866</c:v>
                </c:pt>
                <c:pt idx="17">
                  <c:v>38867</c:v>
                </c:pt>
                <c:pt idx="18">
                  <c:v>38868</c:v>
                </c:pt>
                <c:pt idx="19">
                  <c:v>38869</c:v>
                </c:pt>
                <c:pt idx="20">
                  <c:v>38870</c:v>
                </c:pt>
                <c:pt idx="21">
                  <c:v>38871</c:v>
                </c:pt>
                <c:pt idx="22">
                  <c:v>38872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38878</c:v>
                </c:pt>
                <c:pt idx="29">
                  <c:v>38879</c:v>
                </c:pt>
                <c:pt idx="30">
                  <c:v>38880</c:v>
                </c:pt>
                <c:pt idx="31">
                  <c:v>38881</c:v>
                </c:pt>
                <c:pt idx="32">
                  <c:v>38882</c:v>
                </c:pt>
                <c:pt idx="33">
                  <c:v>38883</c:v>
                </c:pt>
                <c:pt idx="34">
                  <c:v>38884</c:v>
                </c:pt>
                <c:pt idx="35">
                  <c:v>38885</c:v>
                </c:pt>
                <c:pt idx="36">
                  <c:v>38886</c:v>
                </c:pt>
                <c:pt idx="37">
                  <c:v>38887</c:v>
                </c:pt>
                <c:pt idx="38">
                  <c:v>38888</c:v>
                </c:pt>
                <c:pt idx="39">
                  <c:v>38889</c:v>
                </c:pt>
                <c:pt idx="40">
                  <c:v>38890</c:v>
                </c:pt>
                <c:pt idx="41">
                  <c:v>38891</c:v>
                </c:pt>
                <c:pt idx="42">
                  <c:v>38892</c:v>
                </c:pt>
                <c:pt idx="43">
                  <c:v>38893</c:v>
                </c:pt>
                <c:pt idx="44">
                  <c:v>38894</c:v>
                </c:pt>
                <c:pt idx="45">
                  <c:v>38895</c:v>
                </c:pt>
                <c:pt idx="46">
                  <c:v>38896</c:v>
                </c:pt>
                <c:pt idx="47">
                  <c:v>38897</c:v>
                </c:pt>
                <c:pt idx="48">
                  <c:v>38898</c:v>
                </c:pt>
                <c:pt idx="49">
                  <c:v>38899</c:v>
                </c:pt>
              </c:numCache>
            </c:numRef>
          </c:cat>
          <c:val>
            <c:numRef>
              <c:f>'Sockeye Historical Counts'!$N$33:$BK$33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1.6666666666666667</c:v>
                </c:pt>
                <c:pt idx="3">
                  <c:v>6.25</c:v>
                </c:pt>
                <c:pt idx="4">
                  <c:v>32</c:v>
                </c:pt>
                <c:pt idx="5">
                  <c:v>5.6</c:v>
                </c:pt>
                <c:pt idx="6">
                  <c:v>89.8</c:v>
                </c:pt>
                <c:pt idx="7">
                  <c:v>117.42857142857143</c:v>
                </c:pt>
                <c:pt idx="8">
                  <c:v>105.42857142857143</c:v>
                </c:pt>
                <c:pt idx="9">
                  <c:v>280.33333333333331</c:v>
                </c:pt>
                <c:pt idx="10">
                  <c:v>369.71428571428572</c:v>
                </c:pt>
                <c:pt idx="11">
                  <c:v>433.28571428571428</c:v>
                </c:pt>
                <c:pt idx="12">
                  <c:v>420</c:v>
                </c:pt>
                <c:pt idx="13">
                  <c:v>518.28571428571433</c:v>
                </c:pt>
                <c:pt idx="14">
                  <c:v>486</c:v>
                </c:pt>
                <c:pt idx="15">
                  <c:v>528.625</c:v>
                </c:pt>
                <c:pt idx="16">
                  <c:v>559.125</c:v>
                </c:pt>
                <c:pt idx="17">
                  <c:v>350.375</c:v>
                </c:pt>
                <c:pt idx="18">
                  <c:v>409.25</c:v>
                </c:pt>
                <c:pt idx="19">
                  <c:v>288.25</c:v>
                </c:pt>
                <c:pt idx="20">
                  <c:v>401.5</c:v>
                </c:pt>
                <c:pt idx="21">
                  <c:v>385.875</c:v>
                </c:pt>
                <c:pt idx="22">
                  <c:v>318.625</c:v>
                </c:pt>
                <c:pt idx="23">
                  <c:v>905.625</c:v>
                </c:pt>
                <c:pt idx="24">
                  <c:v>417.5</c:v>
                </c:pt>
                <c:pt idx="25">
                  <c:v>940.25</c:v>
                </c:pt>
                <c:pt idx="26">
                  <c:v>617.875</c:v>
                </c:pt>
                <c:pt idx="27">
                  <c:v>561.75</c:v>
                </c:pt>
                <c:pt idx="28">
                  <c:v>359.25</c:v>
                </c:pt>
                <c:pt idx="29">
                  <c:v>264.5</c:v>
                </c:pt>
                <c:pt idx="30">
                  <c:v>823.75</c:v>
                </c:pt>
                <c:pt idx="31">
                  <c:v>548.625</c:v>
                </c:pt>
                <c:pt idx="32">
                  <c:v>686.375</c:v>
                </c:pt>
                <c:pt idx="33">
                  <c:v>443.625</c:v>
                </c:pt>
                <c:pt idx="34">
                  <c:v>332</c:v>
                </c:pt>
                <c:pt idx="35">
                  <c:v>295.5</c:v>
                </c:pt>
                <c:pt idx="36">
                  <c:v>197.625</c:v>
                </c:pt>
                <c:pt idx="37">
                  <c:v>87.25</c:v>
                </c:pt>
                <c:pt idx="38">
                  <c:v>40.375</c:v>
                </c:pt>
                <c:pt idx="39">
                  <c:v>44.375</c:v>
                </c:pt>
                <c:pt idx="40">
                  <c:v>87.714285714285708</c:v>
                </c:pt>
                <c:pt idx="41">
                  <c:v>49.375</c:v>
                </c:pt>
                <c:pt idx="42">
                  <c:v>45</c:v>
                </c:pt>
                <c:pt idx="43">
                  <c:v>78.5</c:v>
                </c:pt>
                <c:pt idx="44">
                  <c:v>82</c:v>
                </c:pt>
                <c:pt idx="45">
                  <c:v>76</c:v>
                </c:pt>
                <c:pt idx="46">
                  <c:v>29.833333333333332</c:v>
                </c:pt>
                <c:pt idx="47">
                  <c:v>68.833333333333329</c:v>
                </c:pt>
                <c:pt idx="48">
                  <c:v>85.2</c:v>
                </c:pt>
                <c:pt idx="49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Counts'!$A$12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Counts'!$N$4:$BK$4</c:f>
              <c:numCache>
                <c:formatCode>m/d</c:formatCode>
                <c:ptCount val="50"/>
                <c:pt idx="0">
                  <c:v>38850</c:v>
                </c:pt>
                <c:pt idx="1">
                  <c:v>38851</c:v>
                </c:pt>
                <c:pt idx="2">
                  <c:v>38852</c:v>
                </c:pt>
                <c:pt idx="3">
                  <c:v>38853</c:v>
                </c:pt>
                <c:pt idx="4">
                  <c:v>38854</c:v>
                </c:pt>
                <c:pt idx="5">
                  <c:v>38855</c:v>
                </c:pt>
                <c:pt idx="6">
                  <c:v>38856</c:v>
                </c:pt>
                <c:pt idx="7">
                  <c:v>38857</c:v>
                </c:pt>
                <c:pt idx="8">
                  <c:v>38858</c:v>
                </c:pt>
                <c:pt idx="9">
                  <c:v>38859</c:v>
                </c:pt>
                <c:pt idx="10">
                  <c:v>38860</c:v>
                </c:pt>
                <c:pt idx="11">
                  <c:v>38861</c:v>
                </c:pt>
                <c:pt idx="12">
                  <c:v>38862</c:v>
                </c:pt>
                <c:pt idx="13">
                  <c:v>38863</c:v>
                </c:pt>
                <c:pt idx="14">
                  <c:v>38864</c:v>
                </c:pt>
                <c:pt idx="15">
                  <c:v>38865</c:v>
                </c:pt>
                <c:pt idx="16">
                  <c:v>38866</c:v>
                </c:pt>
                <c:pt idx="17">
                  <c:v>38867</c:v>
                </c:pt>
                <c:pt idx="18">
                  <c:v>38868</c:v>
                </c:pt>
                <c:pt idx="19">
                  <c:v>38869</c:v>
                </c:pt>
                <c:pt idx="20">
                  <c:v>38870</c:v>
                </c:pt>
                <c:pt idx="21">
                  <c:v>38871</c:v>
                </c:pt>
                <c:pt idx="22">
                  <c:v>38872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38878</c:v>
                </c:pt>
                <c:pt idx="29">
                  <c:v>38879</c:v>
                </c:pt>
                <c:pt idx="30">
                  <c:v>38880</c:v>
                </c:pt>
                <c:pt idx="31">
                  <c:v>38881</c:v>
                </c:pt>
                <c:pt idx="32">
                  <c:v>38882</c:v>
                </c:pt>
                <c:pt idx="33">
                  <c:v>38883</c:v>
                </c:pt>
                <c:pt idx="34">
                  <c:v>38884</c:v>
                </c:pt>
                <c:pt idx="35">
                  <c:v>38885</c:v>
                </c:pt>
                <c:pt idx="36">
                  <c:v>38886</c:v>
                </c:pt>
                <c:pt idx="37">
                  <c:v>38887</c:v>
                </c:pt>
                <c:pt idx="38">
                  <c:v>38888</c:v>
                </c:pt>
                <c:pt idx="39">
                  <c:v>38889</c:v>
                </c:pt>
                <c:pt idx="40">
                  <c:v>38890</c:v>
                </c:pt>
                <c:pt idx="41">
                  <c:v>38891</c:v>
                </c:pt>
                <c:pt idx="42">
                  <c:v>38892</c:v>
                </c:pt>
                <c:pt idx="43">
                  <c:v>38893</c:v>
                </c:pt>
                <c:pt idx="44">
                  <c:v>38894</c:v>
                </c:pt>
                <c:pt idx="45">
                  <c:v>38895</c:v>
                </c:pt>
                <c:pt idx="46">
                  <c:v>38896</c:v>
                </c:pt>
                <c:pt idx="47">
                  <c:v>38897</c:v>
                </c:pt>
                <c:pt idx="48">
                  <c:v>38898</c:v>
                </c:pt>
                <c:pt idx="49">
                  <c:v>38899</c:v>
                </c:pt>
              </c:numCache>
            </c:numRef>
          </c:cat>
          <c:val>
            <c:numRef>
              <c:f>'Sockeye Historical Counts'!$N$12:$BK$12</c:f>
              <c:numCache>
                <c:formatCode>General</c:formatCode>
                <c:ptCount val="50"/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40</c:v>
                </c:pt>
                <c:pt idx="18">
                  <c:v>104</c:v>
                </c:pt>
                <c:pt idx="19">
                  <c:v>320</c:v>
                </c:pt>
                <c:pt idx="20">
                  <c:v>386</c:v>
                </c:pt>
                <c:pt idx="21">
                  <c:v>881</c:v>
                </c:pt>
                <c:pt idx="22">
                  <c:v>615</c:v>
                </c:pt>
                <c:pt idx="23">
                  <c:v>2227</c:v>
                </c:pt>
                <c:pt idx="24">
                  <c:v>963</c:v>
                </c:pt>
                <c:pt idx="25">
                  <c:v>2376</c:v>
                </c:pt>
                <c:pt idx="26">
                  <c:v>2255</c:v>
                </c:pt>
                <c:pt idx="27">
                  <c:v>1349</c:v>
                </c:pt>
                <c:pt idx="28">
                  <c:v>779</c:v>
                </c:pt>
                <c:pt idx="29">
                  <c:v>352</c:v>
                </c:pt>
                <c:pt idx="30">
                  <c:v>1757</c:v>
                </c:pt>
                <c:pt idx="31">
                  <c:v>771</c:v>
                </c:pt>
                <c:pt idx="32">
                  <c:v>1395</c:v>
                </c:pt>
                <c:pt idx="33">
                  <c:v>1049</c:v>
                </c:pt>
                <c:pt idx="34">
                  <c:v>1256</c:v>
                </c:pt>
                <c:pt idx="35">
                  <c:v>737</c:v>
                </c:pt>
                <c:pt idx="36">
                  <c:v>159</c:v>
                </c:pt>
                <c:pt idx="37">
                  <c:v>50</c:v>
                </c:pt>
                <c:pt idx="38">
                  <c:v>49</c:v>
                </c:pt>
                <c:pt idx="39">
                  <c:v>14</c:v>
                </c:pt>
                <c:pt idx="40">
                  <c:v>291</c:v>
                </c:pt>
                <c:pt idx="41">
                  <c:v>93</c:v>
                </c:pt>
                <c:pt idx="42">
                  <c:v>44</c:v>
                </c:pt>
                <c:pt idx="43">
                  <c:v>45</c:v>
                </c:pt>
                <c:pt idx="44">
                  <c:v>18</c:v>
                </c:pt>
                <c:pt idx="45">
                  <c:v>7</c:v>
                </c:pt>
                <c:pt idx="46">
                  <c:v>1</c:v>
                </c:pt>
                <c:pt idx="47">
                  <c:v>12</c:v>
                </c:pt>
                <c:pt idx="48">
                  <c:v>11</c:v>
                </c:pt>
                <c:pt idx="49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00896"/>
        <c:axId val="107607168"/>
      </c:lineChart>
      <c:dateAx>
        <c:axId val="1076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</c:title>
        <c:numFmt formatCode="m/d" sourceLinked="0"/>
        <c:majorTickMark val="none"/>
        <c:minorTickMark val="none"/>
        <c:tickLblPos val="nextTo"/>
        <c:crossAx val="107607168"/>
        <c:crosses val="autoZero"/>
        <c:auto val="1"/>
        <c:lblOffset val="100"/>
        <c:baseTimeUnit val="days"/>
        <c:majorUnit val="5"/>
        <c:majorTimeUnit val="days"/>
      </c:dateAx>
      <c:valAx>
        <c:axId val="10760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60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044750656168071"/>
          <c:y val="0.46825343723226331"/>
          <c:w val="0.22955249343832046"/>
          <c:h val="0.1178806794228441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 Smolt Cumulative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Escapment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7462817147871"/>
          <c:y val="0.19480351414406533"/>
          <c:w val="0.8381397637795277"/>
          <c:h val="0.66883434388176854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Counts'!$A$34</c:f>
              <c:strCache>
                <c:ptCount val="1"/>
                <c:pt idx="0">
                  <c:v>Daily Cum AVG 03-13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Counts'!$G$40:$BD$40</c:f>
              <c:numCache>
                <c:formatCode>m/d</c:formatCode>
                <c:ptCount val="5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  <c:pt idx="24">
                  <c:v>41431</c:v>
                </c:pt>
                <c:pt idx="25">
                  <c:v>41432</c:v>
                </c:pt>
                <c:pt idx="26">
                  <c:v>41433</c:v>
                </c:pt>
                <c:pt idx="27">
                  <c:v>41434</c:v>
                </c:pt>
                <c:pt idx="28">
                  <c:v>41435</c:v>
                </c:pt>
                <c:pt idx="29">
                  <c:v>41436</c:v>
                </c:pt>
                <c:pt idx="30">
                  <c:v>41437</c:v>
                </c:pt>
                <c:pt idx="31">
                  <c:v>41438</c:v>
                </c:pt>
                <c:pt idx="32">
                  <c:v>41439</c:v>
                </c:pt>
                <c:pt idx="33">
                  <c:v>41440</c:v>
                </c:pt>
                <c:pt idx="34">
                  <c:v>41441</c:v>
                </c:pt>
                <c:pt idx="35">
                  <c:v>41442</c:v>
                </c:pt>
                <c:pt idx="36">
                  <c:v>41443</c:v>
                </c:pt>
                <c:pt idx="37">
                  <c:v>41444</c:v>
                </c:pt>
                <c:pt idx="38">
                  <c:v>41445</c:v>
                </c:pt>
                <c:pt idx="39">
                  <c:v>41446</c:v>
                </c:pt>
                <c:pt idx="40">
                  <c:v>41447</c:v>
                </c:pt>
                <c:pt idx="41">
                  <c:v>41448</c:v>
                </c:pt>
                <c:pt idx="42">
                  <c:v>41449</c:v>
                </c:pt>
                <c:pt idx="43">
                  <c:v>41450</c:v>
                </c:pt>
                <c:pt idx="44">
                  <c:v>41451</c:v>
                </c:pt>
                <c:pt idx="45">
                  <c:v>41452</c:v>
                </c:pt>
                <c:pt idx="46">
                  <c:v>41453</c:v>
                </c:pt>
                <c:pt idx="47">
                  <c:v>41454</c:v>
                </c:pt>
                <c:pt idx="48">
                  <c:v>41455</c:v>
                </c:pt>
                <c:pt idx="49">
                  <c:v>41456</c:v>
                </c:pt>
              </c:numCache>
            </c:numRef>
          </c:cat>
          <c:val>
            <c:numRef>
              <c:f>'Coho Historical Counts'!$G$34:$BD$34</c:f>
              <c:numCache>
                <c:formatCode>0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4.25</c:v>
                </c:pt>
                <c:pt idx="9">
                  <c:v>9</c:v>
                </c:pt>
                <c:pt idx="10">
                  <c:v>12.375</c:v>
                </c:pt>
                <c:pt idx="11">
                  <c:v>24.5</c:v>
                </c:pt>
                <c:pt idx="12">
                  <c:v>33.375</c:v>
                </c:pt>
                <c:pt idx="13">
                  <c:v>42.25</c:v>
                </c:pt>
                <c:pt idx="14">
                  <c:v>47.5</c:v>
                </c:pt>
                <c:pt idx="15">
                  <c:v>51.75</c:v>
                </c:pt>
                <c:pt idx="16">
                  <c:v>54.25</c:v>
                </c:pt>
                <c:pt idx="17">
                  <c:v>58.75</c:v>
                </c:pt>
                <c:pt idx="18">
                  <c:v>63.375</c:v>
                </c:pt>
                <c:pt idx="19">
                  <c:v>71.75</c:v>
                </c:pt>
                <c:pt idx="20">
                  <c:v>80.875</c:v>
                </c:pt>
                <c:pt idx="21">
                  <c:v>88</c:v>
                </c:pt>
                <c:pt idx="22">
                  <c:v>91.625</c:v>
                </c:pt>
                <c:pt idx="23">
                  <c:v>96.625</c:v>
                </c:pt>
                <c:pt idx="24">
                  <c:v>101.25</c:v>
                </c:pt>
                <c:pt idx="25">
                  <c:v>106.125</c:v>
                </c:pt>
                <c:pt idx="26">
                  <c:v>109.75</c:v>
                </c:pt>
                <c:pt idx="27">
                  <c:v>113.625</c:v>
                </c:pt>
                <c:pt idx="28">
                  <c:v>115.875</c:v>
                </c:pt>
                <c:pt idx="29">
                  <c:v>118</c:v>
                </c:pt>
                <c:pt idx="30">
                  <c:v>120.875</c:v>
                </c:pt>
                <c:pt idx="31">
                  <c:v>122.5</c:v>
                </c:pt>
                <c:pt idx="32">
                  <c:v>124.5</c:v>
                </c:pt>
                <c:pt idx="33">
                  <c:v>125.875</c:v>
                </c:pt>
                <c:pt idx="34">
                  <c:v>130.75</c:v>
                </c:pt>
                <c:pt idx="35">
                  <c:v>133.375</c:v>
                </c:pt>
                <c:pt idx="36">
                  <c:v>135.375</c:v>
                </c:pt>
                <c:pt idx="37">
                  <c:v>137</c:v>
                </c:pt>
                <c:pt idx="38">
                  <c:v>137.5</c:v>
                </c:pt>
                <c:pt idx="39">
                  <c:v>138.25</c:v>
                </c:pt>
                <c:pt idx="40">
                  <c:v>138.625</c:v>
                </c:pt>
                <c:pt idx="41">
                  <c:v>138.625</c:v>
                </c:pt>
                <c:pt idx="42">
                  <c:v>138.875</c:v>
                </c:pt>
                <c:pt idx="43">
                  <c:v>139.125</c:v>
                </c:pt>
                <c:pt idx="44">
                  <c:v>139.25</c:v>
                </c:pt>
                <c:pt idx="45">
                  <c:v>139.75</c:v>
                </c:pt>
                <c:pt idx="46">
                  <c:v>139.75</c:v>
                </c:pt>
                <c:pt idx="47">
                  <c:v>139.75</c:v>
                </c:pt>
                <c:pt idx="48">
                  <c:v>139.75</c:v>
                </c:pt>
                <c:pt idx="49">
                  <c:v>139.75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Counts'!$A$48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Counts'!$G$40:$BD$40</c:f>
              <c:numCache>
                <c:formatCode>m/d</c:formatCode>
                <c:ptCount val="5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  <c:pt idx="24">
                  <c:v>41431</c:v>
                </c:pt>
                <c:pt idx="25">
                  <c:v>41432</c:v>
                </c:pt>
                <c:pt idx="26">
                  <c:v>41433</c:v>
                </c:pt>
                <c:pt idx="27">
                  <c:v>41434</c:v>
                </c:pt>
                <c:pt idx="28">
                  <c:v>41435</c:v>
                </c:pt>
                <c:pt idx="29">
                  <c:v>41436</c:v>
                </c:pt>
                <c:pt idx="30">
                  <c:v>41437</c:v>
                </c:pt>
                <c:pt idx="31">
                  <c:v>41438</c:v>
                </c:pt>
                <c:pt idx="32">
                  <c:v>41439</c:v>
                </c:pt>
                <c:pt idx="33">
                  <c:v>41440</c:v>
                </c:pt>
                <c:pt idx="34">
                  <c:v>41441</c:v>
                </c:pt>
                <c:pt idx="35">
                  <c:v>41442</c:v>
                </c:pt>
                <c:pt idx="36">
                  <c:v>41443</c:v>
                </c:pt>
                <c:pt idx="37">
                  <c:v>41444</c:v>
                </c:pt>
                <c:pt idx="38">
                  <c:v>41445</c:v>
                </c:pt>
                <c:pt idx="39">
                  <c:v>41446</c:v>
                </c:pt>
                <c:pt idx="40">
                  <c:v>41447</c:v>
                </c:pt>
                <c:pt idx="41">
                  <c:v>41448</c:v>
                </c:pt>
                <c:pt idx="42">
                  <c:v>41449</c:v>
                </c:pt>
                <c:pt idx="43">
                  <c:v>41450</c:v>
                </c:pt>
                <c:pt idx="44">
                  <c:v>41451</c:v>
                </c:pt>
                <c:pt idx="45">
                  <c:v>41452</c:v>
                </c:pt>
                <c:pt idx="46">
                  <c:v>41453</c:v>
                </c:pt>
                <c:pt idx="47">
                  <c:v>41454</c:v>
                </c:pt>
                <c:pt idx="48">
                  <c:v>41455</c:v>
                </c:pt>
                <c:pt idx="49">
                  <c:v>41456</c:v>
                </c:pt>
              </c:numCache>
            </c:numRef>
          </c:cat>
          <c:val>
            <c:numRef>
              <c:f>'Coho Historical Counts'!$G$48:$BD$48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27</c:v>
                </c:pt>
                <c:pt idx="20">
                  <c:v>36</c:v>
                </c:pt>
                <c:pt idx="21">
                  <c:v>90</c:v>
                </c:pt>
                <c:pt idx="22">
                  <c:v>103</c:v>
                </c:pt>
                <c:pt idx="23">
                  <c:v>120</c:v>
                </c:pt>
                <c:pt idx="24">
                  <c:v>136</c:v>
                </c:pt>
                <c:pt idx="25">
                  <c:v>162</c:v>
                </c:pt>
                <c:pt idx="26">
                  <c:v>179</c:v>
                </c:pt>
                <c:pt idx="27">
                  <c:v>200</c:v>
                </c:pt>
                <c:pt idx="28">
                  <c:v>211</c:v>
                </c:pt>
                <c:pt idx="29">
                  <c:v>213</c:v>
                </c:pt>
                <c:pt idx="30">
                  <c:v>225</c:v>
                </c:pt>
                <c:pt idx="31">
                  <c:v>230</c:v>
                </c:pt>
                <c:pt idx="32">
                  <c:v>233</c:v>
                </c:pt>
                <c:pt idx="33">
                  <c:v>240</c:v>
                </c:pt>
                <c:pt idx="34">
                  <c:v>244</c:v>
                </c:pt>
                <c:pt idx="35">
                  <c:v>247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249</c:v>
                </c:pt>
                <c:pt idx="41">
                  <c:v>249</c:v>
                </c:pt>
                <c:pt idx="42">
                  <c:v>249</c:v>
                </c:pt>
                <c:pt idx="43">
                  <c:v>249</c:v>
                </c:pt>
                <c:pt idx="44">
                  <c:v>249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3504"/>
        <c:axId val="107895424"/>
      </c:lineChart>
      <c:dateAx>
        <c:axId val="1078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overlay val="0"/>
        </c:title>
        <c:numFmt formatCode="m/d" sourceLinked="0"/>
        <c:majorTickMark val="none"/>
        <c:minorTickMark val="none"/>
        <c:tickLblPos val="nextTo"/>
        <c:crossAx val="107895424"/>
        <c:crosses val="autoZero"/>
        <c:auto val="1"/>
        <c:lblOffset val="100"/>
        <c:baseTimeUnit val="days"/>
        <c:majorUnit val="5"/>
        <c:majorTimeUnit val="days"/>
      </c:dateAx>
      <c:valAx>
        <c:axId val="1078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78935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208762366242758"/>
          <c:y val="0.64888755317799063"/>
          <c:w val="0.29029914529914536"/>
          <c:h val="0.115928486038481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4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4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28575</xdr:rowOff>
    </xdr:from>
    <xdr:to>
      <xdr:col>21</xdr:col>
      <xdr:colOff>142875</xdr:colOff>
      <xdr:row>17</xdr:row>
      <xdr:rowOff>123825</xdr:rowOff>
    </xdr:to>
    <xdr:graphicFrame macro="">
      <xdr:nvGraphicFramePr>
        <xdr:cNvPr id="12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18</xdr:row>
      <xdr:rowOff>28575</xdr:rowOff>
    </xdr:from>
    <xdr:to>
      <xdr:col>20</xdr:col>
      <xdr:colOff>590550</xdr:colOff>
      <xdr:row>35</xdr:row>
      <xdr:rowOff>19050</xdr:rowOff>
    </xdr:to>
    <xdr:graphicFrame macro="">
      <xdr:nvGraphicFramePr>
        <xdr:cNvPr id="12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238125</xdr:colOff>
      <xdr:row>43</xdr:row>
      <xdr:rowOff>142875</xdr:rowOff>
    </xdr:from>
    <xdr:to>
      <xdr:col>9</xdr:col>
      <xdr:colOff>171450</xdr:colOff>
      <xdr:row>61</xdr:row>
      <xdr:rowOff>114300</xdr:rowOff>
    </xdr:to>
    <xdr:pic>
      <xdr:nvPicPr>
        <xdr:cNvPr id="1249" name="Picture 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8125" y="7191375"/>
          <a:ext cx="6400800" cy="2886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571500</xdr:colOff>
      <xdr:row>44</xdr:row>
      <xdr:rowOff>47625</xdr:rowOff>
    </xdr:from>
    <xdr:to>
      <xdr:col>19</xdr:col>
      <xdr:colOff>561975</xdr:colOff>
      <xdr:row>61</xdr:row>
      <xdr:rowOff>38100</xdr:rowOff>
    </xdr:to>
    <xdr:pic>
      <xdr:nvPicPr>
        <xdr:cNvPr id="1250" name="Picture 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38975" y="7258050"/>
          <a:ext cx="6086475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</xdr:row>
      <xdr:rowOff>142875</xdr:rowOff>
    </xdr:from>
    <xdr:to>
      <xdr:col>19</xdr:col>
      <xdr:colOff>228600</xdr:colOff>
      <xdr:row>31</xdr:row>
      <xdr:rowOff>76200</xdr:rowOff>
    </xdr:to>
    <xdr:graphicFrame macro="">
      <xdr:nvGraphicFramePr>
        <xdr:cNvPr id="829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33</xdr:row>
      <xdr:rowOff>95250</xdr:rowOff>
    </xdr:from>
    <xdr:to>
      <xdr:col>20</xdr:col>
      <xdr:colOff>571500</xdr:colOff>
      <xdr:row>56</xdr:row>
      <xdr:rowOff>28575</xdr:rowOff>
    </xdr:to>
    <xdr:graphicFrame macro="">
      <xdr:nvGraphicFramePr>
        <xdr:cNvPr id="829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1495425</xdr:colOff>
      <xdr:row>56</xdr:row>
      <xdr:rowOff>142875</xdr:rowOff>
    </xdr:from>
    <xdr:to>
      <xdr:col>14</xdr:col>
      <xdr:colOff>219075</xdr:colOff>
      <xdr:row>80</xdr:row>
      <xdr:rowOff>0</xdr:rowOff>
    </xdr:to>
    <xdr:graphicFrame macro="">
      <xdr:nvGraphicFramePr>
        <xdr:cNvPr id="829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1171575</xdr:colOff>
      <xdr:row>52</xdr:row>
      <xdr:rowOff>142875</xdr:rowOff>
    </xdr:from>
    <xdr:to>
      <xdr:col>7</xdr:col>
      <xdr:colOff>1371600</xdr:colOff>
      <xdr:row>76</xdr:row>
      <xdr:rowOff>28575</xdr:rowOff>
    </xdr:to>
    <xdr:graphicFrame macro="">
      <xdr:nvGraphicFramePr>
        <xdr:cNvPr id="829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0</xdr:rowOff>
    </xdr:from>
    <xdr:to>
      <xdr:col>28</xdr:col>
      <xdr:colOff>457200</xdr:colOff>
      <xdr:row>45</xdr:row>
      <xdr:rowOff>35052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48</xdr:row>
      <xdr:rowOff>152400</xdr:rowOff>
    </xdr:from>
    <xdr:to>
      <xdr:col>16</xdr:col>
      <xdr:colOff>333375</xdr:colOff>
      <xdr:row>69</xdr:row>
      <xdr:rowOff>25527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27</xdr:col>
      <xdr:colOff>457200</xdr:colOff>
      <xdr:row>69</xdr:row>
      <xdr:rowOff>35052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29</xdr:col>
      <xdr:colOff>457200</xdr:colOff>
      <xdr:row>22</xdr:row>
      <xdr:rowOff>6477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CEV\CEANC\FISHERIES\Sixmile\Sixmile%20Lake%20Smolt%20Out-Migration\2012\2012%20Sixmile%20Smolt%20Out-Migration_current%2030%20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4%20Eagle%20River/Spreadsheets/Six%20Mile/SMOLTSixMile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OLTSixMile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ockeye Smolt Graphs"/>
      <sheetName val="Coho Smolt Graphs"/>
    </sheetNames>
    <sheetDataSet>
      <sheetData sheetId="0"/>
      <sheetData sheetId="1">
        <row r="2">
          <cell r="P2" t="str">
            <v>Daily Cumulative Average from 2003-2013</v>
          </cell>
        </row>
        <row r="41">
          <cell r="D41" t="str">
            <v>Sockeye Daily Totals 2014</v>
          </cell>
          <cell r="E41" t="str">
            <v>Daily Average 2003-2013</v>
          </cell>
        </row>
        <row r="42">
          <cell r="C42">
            <v>41772</v>
          </cell>
          <cell r="E42">
            <v>0</v>
          </cell>
        </row>
        <row r="43">
          <cell r="C43">
            <v>41773</v>
          </cell>
          <cell r="E43">
            <v>4</v>
          </cell>
        </row>
        <row r="44">
          <cell r="C44">
            <v>41774</v>
          </cell>
          <cell r="E44">
            <v>1.67</v>
          </cell>
        </row>
        <row r="45">
          <cell r="C45">
            <v>41775</v>
          </cell>
          <cell r="E45">
            <v>6.25</v>
          </cell>
        </row>
        <row r="46">
          <cell r="C46">
            <v>41776</v>
          </cell>
          <cell r="E46">
            <v>32</v>
          </cell>
        </row>
        <row r="47">
          <cell r="C47">
            <v>41777</v>
          </cell>
          <cell r="E47">
            <v>5.6</v>
          </cell>
        </row>
        <row r="48">
          <cell r="C48">
            <v>41778</v>
          </cell>
          <cell r="E48">
            <v>89.8</v>
          </cell>
        </row>
        <row r="49">
          <cell r="C49">
            <v>41779</v>
          </cell>
          <cell r="E49">
            <v>117.42857142857143</v>
          </cell>
        </row>
        <row r="50">
          <cell r="C50">
            <v>41780</v>
          </cell>
          <cell r="D50">
            <v>3</v>
          </cell>
          <cell r="E50">
            <v>105.42857142857143</v>
          </cell>
        </row>
        <row r="51">
          <cell r="C51">
            <v>41781</v>
          </cell>
          <cell r="D51">
            <v>1086</v>
          </cell>
          <cell r="E51">
            <v>280.33333333333331</v>
          </cell>
        </row>
        <row r="52">
          <cell r="C52">
            <v>41782</v>
          </cell>
          <cell r="D52">
            <v>3987</v>
          </cell>
          <cell r="E52">
            <v>369.71428571428572</v>
          </cell>
        </row>
        <row r="53">
          <cell r="C53">
            <v>41783</v>
          </cell>
          <cell r="D53">
            <v>641</v>
          </cell>
          <cell r="E53">
            <v>433.28571428571428</v>
          </cell>
        </row>
        <row r="54">
          <cell r="C54">
            <v>41784</v>
          </cell>
          <cell r="D54">
            <v>162</v>
          </cell>
          <cell r="E54">
            <v>420</v>
          </cell>
        </row>
        <row r="55">
          <cell r="C55">
            <v>41785</v>
          </cell>
          <cell r="D55">
            <v>309</v>
          </cell>
          <cell r="E55">
            <v>518.28571428571433</v>
          </cell>
        </row>
        <row r="56">
          <cell r="C56">
            <v>41786</v>
          </cell>
          <cell r="D56">
            <v>121</v>
          </cell>
          <cell r="E56">
            <v>486</v>
          </cell>
        </row>
        <row r="57">
          <cell r="C57">
            <v>41787</v>
          </cell>
          <cell r="D57">
            <v>196</v>
          </cell>
          <cell r="E57">
            <v>528.625</v>
          </cell>
        </row>
        <row r="58">
          <cell r="C58">
            <v>41788</v>
          </cell>
          <cell r="D58">
            <v>368</v>
          </cell>
          <cell r="E58">
            <v>559.125</v>
          </cell>
        </row>
        <row r="59">
          <cell r="C59">
            <v>41789</v>
          </cell>
          <cell r="D59">
            <v>2</v>
          </cell>
          <cell r="E59">
            <v>350.375</v>
          </cell>
        </row>
        <row r="60">
          <cell r="C60">
            <v>41790</v>
          </cell>
          <cell r="D60">
            <v>2095</v>
          </cell>
          <cell r="E60">
            <v>409.25</v>
          </cell>
        </row>
        <row r="61">
          <cell r="C61">
            <v>41791</v>
          </cell>
          <cell r="D61">
            <v>56</v>
          </cell>
          <cell r="E61">
            <v>288.25</v>
          </cell>
        </row>
        <row r="62">
          <cell r="C62">
            <v>41792</v>
          </cell>
          <cell r="D62">
            <v>49</v>
          </cell>
          <cell r="E62">
            <v>401.5</v>
          </cell>
        </row>
        <row r="63">
          <cell r="C63">
            <v>41793</v>
          </cell>
          <cell r="D63">
            <v>448</v>
          </cell>
          <cell r="E63">
            <v>385.875</v>
          </cell>
        </row>
        <row r="64">
          <cell r="C64">
            <v>41794</v>
          </cell>
          <cell r="D64">
            <v>810</v>
          </cell>
          <cell r="E64">
            <v>318.625</v>
          </cell>
        </row>
        <row r="65">
          <cell r="C65">
            <v>41795</v>
          </cell>
          <cell r="D65">
            <v>155</v>
          </cell>
          <cell r="E65">
            <v>905.625</v>
          </cell>
        </row>
        <row r="66">
          <cell r="C66">
            <v>41796</v>
          </cell>
          <cell r="D66">
            <v>38</v>
          </cell>
          <cell r="E66">
            <v>417.5</v>
          </cell>
        </row>
        <row r="67">
          <cell r="C67">
            <v>41797</v>
          </cell>
          <cell r="D67">
            <v>2782</v>
          </cell>
          <cell r="E67">
            <v>940.25</v>
          </cell>
        </row>
        <row r="68">
          <cell r="C68">
            <v>41798</v>
          </cell>
          <cell r="D68">
            <v>58</v>
          </cell>
          <cell r="E68">
            <v>617.875</v>
          </cell>
        </row>
        <row r="69">
          <cell r="C69">
            <v>41799</v>
          </cell>
          <cell r="D69">
            <v>358</v>
          </cell>
          <cell r="E69">
            <v>561.75</v>
          </cell>
        </row>
        <row r="70">
          <cell r="C70">
            <v>41800</v>
          </cell>
          <cell r="D70">
            <v>0</v>
          </cell>
          <cell r="E70">
            <v>359.25</v>
          </cell>
        </row>
        <row r="71">
          <cell r="C71">
            <v>41801</v>
          </cell>
          <cell r="D71">
            <v>10</v>
          </cell>
          <cell r="E71">
            <v>264.5</v>
          </cell>
        </row>
        <row r="72">
          <cell r="C72">
            <v>41802</v>
          </cell>
          <cell r="D72">
            <v>1</v>
          </cell>
          <cell r="E72">
            <v>823.75</v>
          </cell>
        </row>
        <row r="73">
          <cell r="C73">
            <v>41803</v>
          </cell>
          <cell r="D73">
            <v>0</v>
          </cell>
          <cell r="E73">
            <v>548.625</v>
          </cell>
        </row>
        <row r="74">
          <cell r="C74">
            <v>41804</v>
          </cell>
          <cell r="D74">
            <v>1</v>
          </cell>
          <cell r="E74">
            <v>686.375</v>
          </cell>
        </row>
        <row r="75">
          <cell r="C75">
            <v>41805</v>
          </cell>
          <cell r="D75">
            <v>0</v>
          </cell>
          <cell r="E75">
            <v>443.625</v>
          </cell>
        </row>
        <row r="76">
          <cell r="C76">
            <v>41806</v>
          </cell>
          <cell r="D76">
            <v>0</v>
          </cell>
          <cell r="E76">
            <v>332</v>
          </cell>
        </row>
        <row r="77">
          <cell r="C77">
            <v>41807</v>
          </cell>
          <cell r="D77">
            <v>0</v>
          </cell>
          <cell r="E77">
            <v>295.5</v>
          </cell>
        </row>
        <row r="78">
          <cell r="C78">
            <v>41808</v>
          </cell>
          <cell r="D78">
            <v>1</v>
          </cell>
          <cell r="E78">
            <v>197.625</v>
          </cell>
        </row>
        <row r="79">
          <cell r="C79">
            <v>41809</v>
          </cell>
          <cell r="D79">
            <v>0</v>
          </cell>
          <cell r="E79">
            <v>87.25</v>
          </cell>
        </row>
        <row r="80">
          <cell r="C80">
            <v>41810</v>
          </cell>
          <cell r="D80">
            <v>0</v>
          </cell>
          <cell r="E80">
            <v>40.375</v>
          </cell>
        </row>
        <row r="81">
          <cell r="C81">
            <v>41811</v>
          </cell>
          <cell r="D81">
            <v>0</v>
          </cell>
          <cell r="E81">
            <v>44.375</v>
          </cell>
        </row>
        <row r="82">
          <cell r="C82">
            <v>41812</v>
          </cell>
          <cell r="D82">
            <v>0</v>
          </cell>
          <cell r="E82">
            <v>87.714285714285708</v>
          </cell>
        </row>
        <row r="83">
          <cell r="C83">
            <v>41813</v>
          </cell>
          <cell r="D83">
            <v>6</v>
          </cell>
          <cell r="E83">
            <v>49.375</v>
          </cell>
        </row>
        <row r="84">
          <cell r="C84">
            <v>41814</v>
          </cell>
          <cell r="D84">
            <v>5</v>
          </cell>
          <cell r="E84">
            <v>45</v>
          </cell>
        </row>
        <row r="85">
          <cell r="C85">
            <v>41815</v>
          </cell>
          <cell r="D85">
            <v>0</v>
          </cell>
          <cell r="E85">
            <v>78.5</v>
          </cell>
        </row>
        <row r="86">
          <cell r="C86">
            <v>41816</v>
          </cell>
          <cell r="D86">
            <v>2</v>
          </cell>
          <cell r="E86">
            <v>82</v>
          </cell>
        </row>
        <row r="87">
          <cell r="C87">
            <v>41817</v>
          </cell>
          <cell r="D87">
            <v>0</v>
          </cell>
          <cell r="E87">
            <v>76</v>
          </cell>
        </row>
        <row r="88">
          <cell r="C88">
            <v>41818</v>
          </cell>
          <cell r="D88">
            <v>1</v>
          </cell>
          <cell r="E88">
            <v>29.833333333333332</v>
          </cell>
        </row>
        <row r="89">
          <cell r="C89">
            <v>41819</v>
          </cell>
          <cell r="D89">
            <v>5</v>
          </cell>
          <cell r="E89">
            <v>68.833333333333329</v>
          </cell>
        </row>
        <row r="90">
          <cell r="C90">
            <v>41820</v>
          </cell>
          <cell r="D90">
            <v>4</v>
          </cell>
          <cell r="E90">
            <v>85.2</v>
          </cell>
        </row>
        <row r="91">
          <cell r="C91">
            <v>41821</v>
          </cell>
          <cell r="E91">
            <v>32</v>
          </cell>
        </row>
      </sheetData>
      <sheetData sheetId="2">
        <row r="1">
          <cell r="B1" t="str">
            <v>Daily Cumulative Average 2003-2013</v>
          </cell>
          <cell r="R1" t="str">
            <v>Daily Average 2003-2013</v>
          </cell>
          <cell r="S1" t="str">
            <v>Coho Daily Total 2014</v>
          </cell>
        </row>
        <row r="2">
          <cell r="Q2">
            <v>41772</v>
          </cell>
          <cell r="R2">
            <v>0</v>
          </cell>
        </row>
        <row r="3">
          <cell r="Q3">
            <v>41773</v>
          </cell>
          <cell r="R3">
            <v>1</v>
          </cell>
        </row>
        <row r="4">
          <cell r="Q4">
            <v>41774</v>
          </cell>
          <cell r="R4">
            <v>1</v>
          </cell>
        </row>
        <row r="5">
          <cell r="Q5">
            <v>41775</v>
          </cell>
          <cell r="R5">
            <v>1</v>
          </cell>
        </row>
        <row r="6">
          <cell r="Q6">
            <v>41776</v>
          </cell>
          <cell r="R6">
            <v>0</v>
          </cell>
        </row>
        <row r="7">
          <cell r="Q7">
            <v>41777</v>
          </cell>
          <cell r="R7">
            <v>0</v>
          </cell>
        </row>
        <row r="8">
          <cell r="Q8">
            <v>41778</v>
          </cell>
          <cell r="R8">
            <v>0</v>
          </cell>
        </row>
        <row r="9">
          <cell r="Q9">
            <v>41779</v>
          </cell>
          <cell r="R9">
            <v>1</v>
          </cell>
        </row>
        <row r="10">
          <cell r="Q10">
            <v>41780</v>
          </cell>
          <cell r="R10">
            <v>4</v>
          </cell>
          <cell r="S10">
            <v>19</v>
          </cell>
        </row>
        <row r="11">
          <cell r="Q11">
            <v>41781</v>
          </cell>
          <cell r="R11">
            <v>6</v>
          </cell>
          <cell r="S11">
            <v>263</v>
          </cell>
        </row>
        <row r="12">
          <cell r="Q12">
            <v>41782</v>
          </cell>
          <cell r="R12">
            <v>4</v>
          </cell>
          <cell r="S12">
            <v>447</v>
          </cell>
        </row>
        <row r="13">
          <cell r="Q13">
            <v>41783</v>
          </cell>
          <cell r="R13">
            <v>12</v>
          </cell>
          <cell r="S13">
            <v>103</v>
          </cell>
        </row>
        <row r="14">
          <cell r="Q14">
            <v>41784</v>
          </cell>
          <cell r="R14">
            <v>9</v>
          </cell>
          <cell r="S14">
            <v>88</v>
          </cell>
        </row>
        <row r="15">
          <cell r="Q15">
            <v>41785</v>
          </cell>
          <cell r="R15">
            <v>9</v>
          </cell>
          <cell r="S15">
            <v>73</v>
          </cell>
        </row>
        <row r="16">
          <cell r="Q16">
            <v>41786</v>
          </cell>
          <cell r="R16">
            <v>6</v>
          </cell>
          <cell r="S16">
            <v>28</v>
          </cell>
        </row>
        <row r="17">
          <cell r="Q17">
            <v>41787</v>
          </cell>
          <cell r="R17">
            <v>4</v>
          </cell>
          <cell r="S17">
            <v>82</v>
          </cell>
        </row>
        <row r="18">
          <cell r="Q18">
            <v>41788</v>
          </cell>
          <cell r="R18">
            <v>3</v>
          </cell>
          <cell r="S18">
            <v>51</v>
          </cell>
        </row>
        <row r="19">
          <cell r="Q19">
            <v>41789</v>
          </cell>
          <cell r="R19">
            <v>4.5</v>
          </cell>
          <cell r="S19">
            <v>41</v>
          </cell>
        </row>
        <row r="20">
          <cell r="Q20">
            <v>41790</v>
          </cell>
          <cell r="R20">
            <v>4.625</v>
          </cell>
          <cell r="S20">
            <v>153</v>
          </cell>
        </row>
        <row r="21">
          <cell r="Q21">
            <v>41791</v>
          </cell>
          <cell r="R21">
            <v>8.375</v>
          </cell>
          <cell r="S21">
            <v>230</v>
          </cell>
        </row>
        <row r="22">
          <cell r="Q22">
            <v>41792</v>
          </cell>
          <cell r="R22">
            <v>9.125</v>
          </cell>
          <cell r="S22">
            <v>145</v>
          </cell>
        </row>
        <row r="23">
          <cell r="Q23">
            <v>41793</v>
          </cell>
          <cell r="R23">
            <v>7.125</v>
          </cell>
          <cell r="S23">
            <v>1004</v>
          </cell>
        </row>
        <row r="24">
          <cell r="Q24">
            <v>41794</v>
          </cell>
          <cell r="R24">
            <v>3.625</v>
          </cell>
          <cell r="S24">
            <v>363</v>
          </cell>
        </row>
        <row r="25">
          <cell r="Q25">
            <v>41795</v>
          </cell>
          <cell r="R25">
            <v>5</v>
          </cell>
          <cell r="S25">
            <v>202</v>
          </cell>
        </row>
        <row r="26">
          <cell r="Q26">
            <v>41796</v>
          </cell>
          <cell r="R26">
            <v>4.625</v>
          </cell>
          <cell r="S26">
            <v>390</v>
          </cell>
        </row>
        <row r="27">
          <cell r="Q27">
            <v>41797</v>
          </cell>
          <cell r="R27">
            <v>4.875</v>
          </cell>
          <cell r="S27">
            <v>123</v>
          </cell>
        </row>
        <row r="28">
          <cell r="Q28">
            <v>41798</v>
          </cell>
          <cell r="R28">
            <v>3.625</v>
          </cell>
          <cell r="S28">
            <v>54</v>
          </cell>
        </row>
        <row r="29">
          <cell r="Q29">
            <v>41799</v>
          </cell>
          <cell r="R29">
            <v>3.875</v>
          </cell>
          <cell r="S29">
            <v>76</v>
          </cell>
        </row>
        <row r="30">
          <cell r="Q30">
            <v>41800</v>
          </cell>
          <cell r="R30">
            <v>2.25</v>
          </cell>
          <cell r="S30">
            <v>0</v>
          </cell>
        </row>
        <row r="31">
          <cell r="Q31">
            <v>41801</v>
          </cell>
          <cell r="R31">
            <v>2.125</v>
          </cell>
          <cell r="S31">
            <v>12</v>
          </cell>
        </row>
        <row r="32">
          <cell r="Q32">
            <v>41802</v>
          </cell>
          <cell r="R32">
            <v>2.875</v>
          </cell>
          <cell r="S32">
            <v>4</v>
          </cell>
        </row>
        <row r="33">
          <cell r="Q33">
            <v>41803</v>
          </cell>
          <cell r="R33">
            <v>1.625</v>
          </cell>
          <cell r="S33">
            <v>0</v>
          </cell>
        </row>
        <row r="34">
          <cell r="Q34">
            <v>41804</v>
          </cell>
          <cell r="R34">
            <v>2</v>
          </cell>
          <cell r="S34">
            <v>0</v>
          </cell>
        </row>
        <row r="35">
          <cell r="Q35">
            <v>41805</v>
          </cell>
          <cell r="R35">
            <v>1.375</v>
          </cell>
          <cell r="S35">
            <v>0</v>
          </cell>
        </row>
        <row r="36">
          <cell r="Q36">
            <v>41806</v>
          </cell>
          <cell r="R36">
            <v>4.875</v>
          </cell>
          <cell r="S36">
            <v>1</v>
          </cell>
        </row>
        <row r="37">
          <cell r="Q37">
            <v>41807</v>
          </cell>
          <cell r="R37">
            <v>2.625</v>
          </cell>
          <cell r="S37">
            <v>0</v>
          </cell>
        </row>
        <row r="38">
          <cell r="Q38">
            <v>41808</v>
          </cell>
          <cell r="R38">
            <v>2</v>
          </cell>
          <cell r="S38">
            <v>0</v>
          </cell>
        </row>
        <row r="39">
          <cell r="Q39">
            <v>41809</v>
          </cell>
          <cell r="R39">
            <v>1.625</v>
          </cell>
          <cell r="S39">
            <v>0</v>
          </cell>
        </row>
        <row r="40">
          <cell r="Q40">
            <v>41810</v>
          </cell>
          <cell r="R40">
            <v>0.5</v>
          </cell>
          <cell r="S40">
            <v>1</v>
          </cell>
        </row>
        <row r="41">
          <cell r="Q41">
            <v>41811</v>
          </cell>
          <cell r="R41">
            <v>0.75</v>
          </cell>
          <cell r="S41">
            <v>1</v>
          </cell>
        </row>
        <row r="42">
          <cell r="Q42">
            <v>41812</v>
          </cell>
          <cell r="R42">
            <v>0.42857142857142855</v>
          </cell>
          <cell r="S42">
            <v>18</v>
          </cell>
        </row>
        <row r="43">
          <cell r="Q43">
            <v>41813</v>
          </cell>
          <cell r="R43">
            <v>0</v>
          </cell>
          <cell r="S43">
            <v>0</v>
          </cell>
        </row>
        <row r="44">
          <cell r="Q44">
            <v>41814</v>
          </cell>
          <cell r="R44">
            <v>0.33333333333333331</v>
          </cell>
          <cell r="S44">
            <v>0</v>
          </cell>
        </row>
        <row r="45">
          <cell r="Q45">
            <v>41815</v>
          </cell>
          <cell r="R45">
            <v>0.33333333333333331</v>
          </cell>
          <cell r="S45">
            <v>2</v>
          </cell>
        </row>
        <row r="46">
          <cell r="Q46">
            <v>41816</v>
          </cell>
          <cell r="R46">
            <v>0.16666666666666666</v>
          </cell>
          <cell r="S46">
            <v>0</v>
          </cell>
        </row>
        <row r="47">
          <cell r="Q47">
            <v>41817</v>
          </cell>
          <cell r="R47">
            <v>0.8</v>
          </cell>
          <cell r="S47">
            <v>0</v>
          </cell>
        </row>
        <row r="48">
          <cell r="Q48">
            <v>41818</v>
          </cell>
          <cell r="R48">
            <v>0</v>
          </cell>
          <cell r="S48">
            <v>0</v>
          </cell>
        </row>
        <row r="49">
          <cell r="Q49">
            <v>41819</v>
          </cell>
          <cell r="R49">
            <v>0</v>
          </cell>
          <cell r="S49">
            <v>19</v>
          </cell>
        </row>
        <row r="50">
          <cell r="Q50">
            <v>41820</v>
          </cell>
          <cell r="R50">
            <v>0</v>
          </cell>
          <cell r="S50">
            <v>3</v>
          </cell>
        </row>
        <row r="51">
          <cell r="Q51">
            <v>41821</v>
          </cell>
          <cell r="R5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ockeye Smolt Graphs"/>
      <sheetName val="Coho Smolt Graphs"/>
      <sheetName val="Sheet1"/>
    </sheetNames>
    <sheetDataSet>
      <sheetData sheetId="0"/>
      <sheetData sheetId="1">
        <row r="2">
          <cell r="P2" t="str">
            <v>Daily Cumulative Average from 2003-2013</v>
          </cell>
          <cell r="Q2" t="str">
            <v>Cumulative 2014</v>
          </cell>
        </row>
        <row r="3">
          <cell r="O3">
            <v>41772</v>
          </cell>
          <cell r="P3">
            <v>0</v>
          </cell>
          <cell r="Q3">
            <v>0</v>
          </cell>
        </row>
        <row r="4">
          <cell r="O4">
            <v>41773</v>
          </cell>
          <cell r="P4">
            <v>0.5</v>
          </cell>
          <cell r="Q4">
            <v>0</v>
          </cell>
        </row>
        <row r="5">
          <cell r="O5">
            <v>41774</v>
          </cell>
          <cell r="P5">
            <v>1.125</v>
          </cell>
          <cell r="Q5">
            <v>0</v>
          </cell>
        </row>
        <row r="6">
          <cell r="O6">
            <v>41775</v>
          </cell>
          <cell r="P6">
            <v>4.25</v>
          </cell>
          <cell r="Q6">
            <v>0</v>
          </cell>
        </row>
        <row r="7">
          <cell r="O7">
            <v>41776</v>
          </cell>
          <cell r="P7">
            <v>20.25</v>
          </cell>
          <cell r="Q7">
            <v>0</v>
          </cell>
        </row>
        <row r="8">
          <cell r="O8">
            <v>41777</v>
          </cell>
          <cell r="P8">
            <v>23.75</v>
          </cell>
          <cell r="Q8">
            <v>0</v>
          </cell>
        </row>
        <row r="9">
          <cell r="O9">
            <v>41778</v>
          </cell>
          <cell r="P9">
            <v>79.875</v>
          </cell>
          <cell r="Q9">
            <v>0</v>
          </cell>
        </row>
        <row r="10">
          <cell r="O10">
            <v>41779</v>
          </cell>
          <cell r="P10">
            <v>182.625</v>
          </cell>
          <cell r="Q10">
            <v>0</v>
          </cell>
        </row>
        <row r="11">
          <cell r="O11">
            <v>41780</v>
          </cell>
          <cell r="P11">
            <v>0.5</v>
          </cell>
          <cell r="Q11">
            <v>3</v>
          </cell>
        </row>
        <row r="12">
          <cell r="O12">
            <v>41781</v>
          </cell>
          <cell r="P12">
            <v>1.125</v>
          </cell>
          <cell r="Q12">
            <v>1089</v>
          </cell>
        </row>
        <row r="13">
          <cell r="O13">
            <v>41782</v>
          </cell>
          <cell r="P13">
            <v>4.25</v>
          </cell>
          <cell r="Q13">
            <v>5076</v>
          </cell>
          <cell r="S13">
            <v>5076</v>
          </cell>
        </row>
        <row r="14">
          <cell r="O14">
            <v>41783</v>
          </cell>
          <cell r="P14">
            <v>20.25</v>
          </cell>
          <cell r="Q14">
            <v>5717</v>
          </cell>
        </row>
        <row r="15">
          <cell r="O15">
            <v>41784</v>
          </cell>
          <cell r="P15">
            <v>23.75</v>
          </cell>
          <cell r="Q15">
            <v>5879</v>
          </cell>
        </row>
        <row r="16">
          <cell r="O16">
            <v>41785</v>
          </cell>
          <cell r="P16">
            <v>79.875</v>
          </cell>
          <cell r="Q16">
            <v>6188</v>
          </cell>
        </row>
        <row r="17">
          <cell r="O17">
            <v>41786</v>
          </cell>
          <cell r="P17">
            <v>182.625</v>
          </cell>
          <cell r="Q17">
            <v>6309</v>
          </cell>
        </row>
        <row r="18">
          <cell r="O18">
            <v>41787</v>
          </cell>
          <cell r="P18">
            <v>274.875</v>
          </cell>
          <cell r="Q18">
            <v>6505</v>
          </cell>
        </row>
        <row r="19">
          <cell r="O19">
            <v>41788</v>
          </cell>
          <cell r="P19">
            <v>485.125</v>
          </cell>
          <cell r="Q19">
            <v>6873</v>
          </cell>
          <cell r="S19">
            <v>6873</v>
          </cell>
        </row>
        <row r="20">
          <cell r="O20">
            <v>41789</v>
          </cell>
          <cell r="P20">
            <v>808.625</v>
          </cell>
          <cell r="Q20">
            <v>6875</v>
          </cell>
        </row>
        <row r="21">
          <cell r="O21">
            <v>41790</v>
          </cell>
          <cell r="P21">
            <v>1187.75</v>
          </cell>
          <cell r="Q21">
            <v>8970</v>
          </cell>
        </row>
        <row r="22">
          <cell r="O22">
            <v>41791</v>
          </cell>
          <cell r="P22">
            <v>1555.25</v>
          </cell>
          <cell r="Q22">
            <v>9026</v>
          </cell>
        </row>
        <row r="23">
          <cell r="O23">
            <v>41792</v>
          </cell>
          <cell r="P23">
            <v>2008.75</v>
          </cell>
          <cell r="Q23">
            <v>9075</v>
          </cell>
        </row>
        <row r="24">
          <cell r="O24">
            <v>41793</v>
          </cell>
          <cell r="P24">
            <v>2434</v>
          </cell>
          <cell r="Q24">
            <v>9523</v>
          </cell>
        </row>
        <row r="25">
          <cell r="O25">
            <v>41794</v>
          </cell>
          <cell r="P25">
            <v>2962.625</v>
          </cell>
          <cell r="Q25">
            <v>10333</v>
          </cell>
          <cell r="S25">
            <v>10333</v>
          </cell>
        </row>
        <row r="26">
          <cell r="O26">
            <v>41795</v>
          </cell>
          <cell r="P26">
            <v>3521.75</v>
          </cell>
          <cell r="Q26">
            <v>10488</v>
          </cell>
          <cell r="R26">
            <v>3521.8</v>
          </cell>
        </row>
        <row r="27">
          <cell r="O27">
            <v>41796</v>
          </cell>
          <cell r="P27">
            <v>3872.125</v>
          </cell>
          <cell r="Q27">
            <v>10526</v>
          </cell>
          <cell r="R27">
            <v>0</v>
          </cell>
        </row>
        <row r="28">
          <cell r="O28">
            <v>41797</v>
          </cell>
          <cell r="P28">
            <v>4281.375</v>
          </cell>
          <cell r="Q28">
            <v>13308</v>
          </cell>
          <cell r="R28">
            <v>0</v>
          </cell>
          <cell r="S28">
            <v>13308</v>
          </cell>
        </row>
        <row r="29">
          <cell r="O29">
            <v>41798</v>
          </cell>
          <cell r="P29">
            <v>4569.625</v>
          </cell>
          <cell r="Q29">
            <v>13366</v>
          </cell>
          <cell r="R29">
            <v>0</v>
          </cell>
        </row>
        <row r="30">
          <cell r="O30">
            <v>41799</v>
          </cell>
          <cell r="P30">
            <v>4971.125</v>
          </cell>
          <cell r="Q30">
            <v>13724</v>
          </cell>
          <cell r="R30">
            <v>0</v>
          </cell>
        </row>
        <row r="31">
          <cell r="O31">
            <v>41800</v>
          </cell>
          <cell r="P31">
            <v>5357</v>
          </cell>
          <cell r="Q31">
            <v>13724</v>
          </cell>
          <cell r="R31">
            <v>0</v>
          </cell>
        </row>
        <row r="32">
          <cell r="O32">
            <v>41801</v>
          </cell>
          <cell r="P32">
            <v>5675.625</v>
          </cell>
          <cell r="Q32">
            <v>13734</v>
          </cell>
          <cell r="R32">
            <v>0</v>
          </cell>
        </row>
        <row r="33">
          <cell r="O33">
            <v>41802</v>
          </cell>
          <cell r="P33">
            <v>6581.25</v>
          </cell>
          <cell r="Q33">
            <v>13735</v>
          </cell>
          <cell r="R33">
            <v>0</v>
          </cell>
        </row>
        <row r="34">
          <cell r="O34">
            <v>41803</v>
          </cell>
          <cell r="P34">
            <v>6998.75</v>
          </cell>
          <cell r="Q34">
            <v>13735</v>
          </cell>
          <cell r="R34">
            <v>6998.8</v>
          </cell>
        </row>
        <row r="35">
          <cell r="O35">
            <v>41804</v>
          </cell>
          <cell r="P35">
            <v>7939</v>
          </cell>
          <cell r="Q35">
            <v>13736</v>
          </cell>
          <cell r="R35">
            <v>0</v>
          </cell>
        </row>
        <row r="36">
          <cell r="O36">
            <v>41805</v>
          </cell>
          <cell r="P36">
            <v>8556.875</v>
          </cell>
          <cell r="Q36">
            <v>13736</v>
          </cell>
          <cell r="R36">
            <v>0</v>
          </cell>
        </row>
        <row r="37">
          <cell r="O37">
            <v>41806</v>
          </cell>
          <cell r="P37">
            <v>9118.625</v>
          </cell>
          <cell r="Q37">
            <v>13736</v>
          </cell>
          <cell r="R37">
            <v>0</v>
          </cell>
        </row>
        <row r="38">
          <cell r="O38">
            <v>41807</v>
          </cell>
          <cell r="P38">
            <v>9477.875</v>
          </cell>
          <cell r="Q38">
            <v>13736</v>
          </cell>
          <cell r="R38">
            <v>0</v>
          </cell>
        </row>
        <row r="39">
          <cell r="O39">
            <v>41808</v>
          </cell>
          <cell r="P39">
            <v>9742.375</v>
          </cell>
          <cell r="Q39">
            <v>13737</v>
          </cell>
          <cell r="R39">
            <v>0</v>
          </cell>
        </row>
        <row r="40">
          <cell r="O40">
            <v>41809</v>
          </cell>
          <cell r="P40">
            <v>10566.125</v>
          </cell>
          <cell r="Q40">
            <v>13737</v>
          </cell>
          <cell r="R40">
            <v>10566.1</v>
          </cell>
        </row>
        <row r="41">
          <cell r="O41">
            <v>41810</v>
          </cell>
          <cell r="P41">
            <v>11114.75</v>
          </cell>
          <cell r="Q41">
            <v>13737</v>
          </cell>
          <cell r="R41">
            <v>0</v>
          </cell>
        </row>
        <row r="42">
          <cell r="O42">
            <v>41811</v>
          </cell>
          <cell r="P42">
            <v>11801.125</v>
          </cell>
          <cell r="Q42">
            <v>13737</v>
          </cell>
          <cell r="R42">
            <v>0</v>
          </cell>
        </row>
        <row r="43">
          <cell r="O43">
            <v>41812</v>
          </cell>
          <cell r="P43">
            <v>12244.75</v>
          </cell>
          <cell r="Q43">
            <v>13737</v>
          </cell>
          <cell r="R43">
            <v>0</v>
          </cell>
        </row>
        <row r="44">
          <cell r="O44">
            <v>41813</v>
          </cell>
          <cell r="P44">
            <v>12576.75</v>
          </cell>
          <cell r="Q44">
            <v>13743</v>
          </cell>
          <cell r="R44">
            <v>0</v>
          </cell>
        </row>
        <row r="45">
          <cell r="O45">
            <v>41814</v>
          </cell>
          <cell r="P45">
            <v>12872.25</v>
          </cell>
          <cell r="Q45">
            <v>13748</v>
          </cell>
          <cell r="R45">
            <v>12872.3</v>
          </cell>
        </row>
        <row r="46">
          <cell r="O46">
            <v>41815</v>
          </cell>
          <cell r="P46">
            <v>13069.875</v>
          </cell>
          <cell r="Q46">
            <v>13748</v>
          </cell>
          <cell r="R46">
            <v>0</v>
          </cell>
        </row>
        <row r="47">
          <cell r="O47">
            <v>41816</v>
          </cell>
          <cell r="P47">
            <v>13157.125</v>
          </cell>
          <cell r="Q47">
            <v>13750</v>
          </cell>
          <cell r="R47">
            <v>0</v>
          </cell>
        </row>
        <row r="48">
          <cell r="O48">
            <v>41817</v>
          </cell>
          <cell r="P48">
            <v>13197.5</v>
          </cell>
          <cell r="Q48">
            <v>13750</v>
          </cell>
          <cell r="R48">
            <v>0</v>
          </cell>
        </row>
        <row r="49">
          <cell r="O49">
            <v>41818</v>
          </cell>
          <cell r="P49">
            <v>13241.875</v>
          </cell>
          <cell r="Q49">
            <v>13751</v>
          </cell>
          <cell r="R49">
            <v>0</v>
          </cell>
        </row>
        <row r="50">
          <cell r="O50">
            <v>41819</v>
          </cell>
          <cell r="P50">
            <v>13318.625</v>
          </cell>
          <cell r="Q50">
            <v>13756</v>
          </cell>
          <cell r="R50">
            <v>0</v>
          </cell>
        </row>
        <row r="51">
          <cell r="O51">
            <v>41820</v>
          </cell>
          <cell r="P51">
            <v>13368</v>
          </cell>
          <cell r="Q51">
            <v>13760</v>
          </cell>
          <cell r="R51">
            <v>13368</v>
          </cell>
          <cell r="S51">
            <v>13760</v>
          </cell>
        </row>
      </sheetData>
      <sheetData sheetId="2">
        <row r="1">
          <cell r="B1" t="str">
            <v>Daily Cumulative Average 2003-2013</v>
          </cell>
          <cell r="C1" t="str">
            <v>Cumulative 2014</v>
          </cell>
        </row>
        <row r="2">
          <cell r="A2">
            <v>41772</v>
          </cell>
          <cell r="B2">
            <v>0</v>
          </cell>
        </row>
        <row r="3">
          <cell r="A3">
            <v>41773</v>
          </cell>
          <cell r="B3">
            <v>0.125</v>
          </cell>
        </row>
        <row r="4">
          <cell r="A4">
            <v>41774</v>
          </cell>
          <cell r="B4">
            <v>0.375</v>
          </cell>
        </row>
        <row r="5">
          <cell r="A5">
            <v>41775</v>
          </cell>
          <cell r="B5">
            <v>0.625</v>
          </cell>
        </row>
        <row r="6">
          <cell r="A6">
            <v>41776</v>
          </cell>
          <cell r="B6">
            <v>0.625</v>
          </cell>
        </row>
        <row r="7">
          <cell r="A7">
            <v>41777</v>
          </cell>
          <cell r="B7">
            <v>0.625</v>
          </cell>
        </row>
        <row r="8">
          <cell r="A8">
            <v>41778</v>
          </cell>
          <cell r="B8">
            <v>0.625</v>
          </cell>
          <cell r="D8">
            <v>0</v>
          </cell>
        </row>
        <row r="9">
          <cell r="A9">
            <v>41779</v>
          </cell>
          <cell r="B9">
            <v>0.75</v>
          </cell>
          <cell r="D9">
            <v>0</v>
          </cell>
        </row>
        <row r="10">
          <cell r="A10">
            <v>41780</v>
          </cell>
          <cell r="B10">
            <v>4.25</v>
          </cell>
          <cell r="C10">
            <v>19</v>
          </cell>
          <cell r="D10">
            <v>0</v>
          </cell>
        </row>
        <row r="11">
          <cell r="A11">
            <v>41781</v>
          </cell>
          <cell r="B11">
            <v>9</v>
          </cell>
          <cell r="C11">
            <v>282</v>
          </cell>
          <cell r="D11">
            <v>0</v>
          </cell>
        </row>
        <row r="12">
          <cell r="A12">
            <v>41782</v>
          </cell>
          <cell r="B12">
            <v>12.375</v>
          </cell>
          <cell r="C12">
            <v>729</v>
          </cell>
          <cell r="D12">
            <v>0</v>
          </cell>
        </row>
        <row r="13">
          <cell r="A13">
            <v>41783</v>
          </cell>
          <cell r="B13">
            <v>24.5</v>
          </cell>
          <cell r="C13">
            <v>832</v>
          </cell>
          <cell r="D13">
            <v>0</v>
          </cell>
        </row>
        <row r="14">
          <cell r="A14">
            <v>41784</v>
          </cell>
          <cell r="B14">
            <v>33.375</v>
          </cell>
          <cell r="C14">
            <v>920</v>
          </cell>
          <cell r="D14">
            <v>0</v>
          </cell>
        </row>
        <row r="15">
          <cell r="A15">
            <v>41785</v>
          </cell>
          <cell r="B15">
            <v>42.25</v>
          </cell>
          <cell r="C15">
            <v>993</v>
          </cell>
          <cell r="D15">
            <v>0</v>
          </cell>
          <cell r="E15">
            <v>42.25</v>
          </cell>
        </row>
        <row r="16">
          <cell r="A16">
            <v>41786</v>
          </cell>
          <cell r="B16">
            <v>47.5</v>
          </cell>
          <cell r="C16">
            <v>1021</v>
          </cell>
          <cell r="D16">
            <v>0</v>
          </cell>
        </row>
        <row r="17">
          <cell r="A17">
            <v>41787</v>
          </cell>
          <cell r="B17">
            <v>51.75</v>
          </cell>
          <cell r="C17">
            <v>1103</v>
          </cell>
          <cell r="D17">
            <v>1103</v>
          </cell>
        </row>
        <row r="18">
          <cell r="A18">
            <v>41788</v>
          </cell>
          <cell r="B18">
            <v>54.25</v>
          </cell>
          <cell r="C18">
            <v>1154</v>
          </cell>
          <cell r="D18">
            <v>0</v>
          </cell>
        </row>
        <row r="19">
          <cell r="A19">
            <v>41789</v>
          </cell>
          <cell r="B19">
            <v>58.75</v>
          </cell>
          <cell r="C19">
            <v>1195</v>
          </cell>
          <cell r="D19">
            <v>0</v>
          </cell>
        </row>
        <row r="20">
          <cell r="A20">
            <v>41790</v>
          </cell>
          <cell r="B20">
            <v>63.375</v>
          </cell>
          <cell r="C20">
            <v>1348</v>
          </cell>
          <cell r="D20">
            <v>0</v>
          </cell>
        </row>
        <row r="21">
          <cell r="A21">
            <v>41791</v>
          </cell>
          <cell r="B21">
            <v>71.75</v>
          </cell>
          <cell r="C21">
            <v>1578</v>
          </cell>
          <cell r="D21">
            <v>0</v>
          </cell>
          <cell r="E21">
            <v>71.75</v>
          </cell>
        </row>
        <row r="22">
          <cell r="A22">
            <v>41792</v>
          </cell>
          <cell r="B22">
            <v>80.875</v>
          </cell>
          <cell r="C22">
            <v>1723</v>
          </cell>
          <cell r="D22">
            <v>0</v>
          </cell>
        </row>
        <row r="23">
          <cell r="A23">
            <v>41793</v>
          </cell>
          <cell r="B23">
            <v>88</v>
          </cell>
          <cell r="C23">
            <v>2727</v>
          </cell>
          <cell r="D23">
            <v>2727</v>
          </cell>
        </row>
        <row r="24">
          <cell r="A24">
            <v>41794</v>
          </cell>
          <cell r="B24">
            <v>91.625</v>
          </cell>
          <cell r="C24">
            <v>3090</v>
          </cell>
          <cell r="D24">
            <v>3090</v>
          </cell>
        </row>
        <row r="25">
          <cell r="A25">
            <v>41795</v>
          </cell>
          <cell r="B25">
            <v>96.625</v>
          </cell>
          <cell r="C25">
            <v>3292</v>
          </cell>
          <cell r="D25">
            <v>0</v>
          </cell>
        </row>
        <row r="26">
          <cell r="A26">
            <v>41796</v>
          </cell>
          <cell r="B26">
            <v>101.25</v>
          </cell>
          <cell r="C26">
            <v>3682</v>
          </cell>
          <cell r="D26">
            <v>0</v>
          </cell>
        </row>
        <row r="27">
          <cell r="A27">
            <v>41797</v>
          </cell>
          <cell r="B27">
            <v>106.125</v>
          </cell>
          <cell r="C27">
            <v>3805</v>
          </cell>
          <cell r="D27">
            <v>3805</v>
          </cell>
          <cell r="E27">
            <v>106.125</v>
          </cell>
        </row>
        <row r="28">
          <cell r="A28">
            <v>41798</v>
          </cell>
          <cell r="B28">
            <v>109.75</v>
          </cell>
          <cell r="C28">
            <v>3859</v>
          </cell>
        </row>
        <row r="29">
          <cell r="A29">
            <v>41799</v>
          </cell>
          <cell r="B29">
            <v>113.625</v>
          </cell>
          <cell r="C29">
            <v>3935</v>
          </cell>
        </row>
        <row r="30">
          <cell r="A30">
            <v>41800</v>
          </cell>
          <cell r="B30">
            <v>115.875</v>
          </cell>
          <cell r="C30">
            <v>3935</v>
          </cell>
        </row>
        <row r="31">
          <cell r="A31">
            <v>41801</v>
          </cell>
          <cell r="B31">
            <v>118</v>
          </cell>
          <cell r="C31">
            <v>3947</v>
          </cell>
        </row>
        <row r="32">
          <cell r="A32">
            <v>41802</v>
          </cell>
          <cell r="B32">
            <v>120.875</v>
          </cell>
          <cell r="C32">
            <v>3951</v>
          </cell>
        </row>
        <row r="33">
          <cell r="A33">
            <v>41803</v>
          </cell>
          <cell r="B33">
            <v>122.5</v>
          </cell>
          <cell r="C33">
            <v>3951</v>
          </cell>
        </row>
        <row r="34">
          <cell r="A34">
            <v>41804</v>
          </cell>
          <cell r="B34">
            <v>124.5</v>
          </cell>
          <cell r="C34">
            <v>3951</v>
          </cell>
        </row>
        <row r="35">
          <cell r="A35">
            <v>41805</v>
          </cell>
          <cell r="B35">
            <v>125.875</v>
          </cell>
          <cell r="C35">
            <v>3951</v>
          </cell>
        </row>
        <row r="36">
          <cell r="A36">
            <v>41806</v>
          </cell>
          <cell r="B36">
            <v>130.75</v>
          </cell>
          <cell r="C36">
            <v>3952</v>
          </cell>
        </row>
        <row r="37">
          <cell r="A37">
            <v>41807</v>
          </cell>
          <cell r="B37">
            <v>133.375</v>
          </cell>
          <cell r="C37">
            <v>3952</v>
          </cell>
          <cell r="E37">
            <v>133.375</v>
          </cell>
        </row>
        <row r="38">
          <cell r="A38">
            <v>41808</v>
          </cell>
          <cell r="B38">
            <v>135.375</v>
          </cell>
          <cell r="C38">
            <v>3952</v>
          </cell>
        </row>
        <row r="39">
          <cell r="A39">
            <v>41809</v>
          </cell>
          <cell r="B39">
            <v>137</v>
          </cell>
          <cell r="C39">
            <v>3952</v>
          </cell>
        </row>
        <row r="40">
          <cell r="A40">
            <v>41810</v>
          </cell>
          <cell r="B40">
            <v>137.5</v>
          </cell>
          <cell r="C40">
            <v>3953</v>
          </cell>
        </row>
        <row r="41">
          <cell r="A41">
            <v>41811</v>
          </cell>
          <cell r="B41">
            <v>138.25</v>
          </cell>
          <cell r="C41">
            <v>3954</v>
          </cell>
        </row>
        <row r="42">
          <cell r="A42">
            <v>41812</v>
          </cell>
          <cell r="B42">
            <v>138.625</v>
          </cell>
          <cell r="C42">
            <v>3972</v>
          </cell>
        </row>
        <row r="43">
          <cell r="A43">
            <v>41813</v>
          </cell>
          <cell r="B43">
            <v>138.625</v>
          </cell>
          <cell r="C43">
            <v>3972</v>
          </cell>
        </row>
        <row r="44">
          <cell r="A44">
            <v>41814</v>
          </cell>
          <cell r="B44">
            <v>138.875</v>
          </cell>
          <cell r="C44">
            <v>3972</v>
          </cell>
        </row>
        <row r="45">
          <cell r="A45">
            <v>41815</v>
          </cell>
          <cell r="B45">
            <v>139.125</v>
          </cell>
          <cell r="C45">
            <v>3974</v>
          </cell>
        </row>
        <row r="46">
          <cell r="A46">
            <v>41816</v>
          </cell>
          <cell r="B46">
            <v>139.25</v>
          </cell>
          <cell r="C46">
            <v>3974</v>
          </cell>
        </row>
        <row r="47">
          <cell r="A47">
            <v>41817</v>
          </cell>
          <cell r="B47">
            <v>139.75</v>
          </cell>
          <cell r="C47">
            <v>3974</v>
          </cell>
          <cell r="E47">
            <v>139.75</v>
          </cell>
        </row>
        <row r="48">
          <cell r="A48">
            <v>41818</v>
          </cell>
          <cell r="B48">
            <v>139.75</v>
          </cell>
          <cell r="C48">
            <v>3974</v>
          </cell>
        </row>
        <row r="49">
          <cell r="A49">
            <v>41819</v>
          </cell>
          <cell r="B49">
            <v>139.75</v>
          </cell>
          <cell r="C49">
            <v>3993</v>
          </cell>
        </row>
        <row r="50">
          <cell r="A50">
            <v>41820</v>
          </cell>
          <cell r="B50">
            <v>139.75</v>
          </cell>
          <cell r="C50">
            <v>3996</v>
          </cell>
          <cell r="D50">
            <v>3996</v>
          </cell>
        </row>
        <row r="51">
          <cell r="A51">
            <v>41821</v>
          </cell>
          <cell r="B51">
            <v>139.75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N50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2.75" x14ac:dyDescent="0.2"/>
  <cols>
    <col min="1" max="1" width="25.42578125" style="68" customWidth="1"/>
    <col min="2" max="2" width="8.5703125" style="1" customWidth="1"/>
    <col min="3" max="3" width="7.85546875" style="1" customWidth="1"/>
    <col min="4" max="4" width="6.85546875" style="1" customWidth="1"/>
    <col min="5" max="5" width="7.42578125" style="1" customWidth="1"/>
    <col min="6" max="6" width="8.5703125" style="1" customWidth="1"/>
    <col min="7" max="7" width="8.28515625" style="1" customWidth="1"/>
    <col min="8" max="8" width="6.7109375" style="1" customWidth="1"/>
    <col min="9" max="9" width="7" customWidth="1"/>
    <col min="10" max="10" width="7.5703125" customWidth="1"/>
    <col min="11" max="11" width="7.28515625" customWidth="1"/>
    <col min="12" max="19" width="5.7109375" customWidth="1"/>
    <col min="20" max="21" width="7.140625" customWidth="1"/>
    <col min="22" max="22" width="7.42578125" customWidth="1"/>
    <col min="23" max="23" width="7" customWidth="1"/>
    <col min="24" max="24" width="6.85546875" customWidth="1"/>
    <col min="25" max="26" width="7.140625" customWidth="1"/>
    <col min="27" max="27" width="7.28515625" customWidth="1"/>
    <col min="28" max="28" width="8.140625" customWidth="1"/>
    <col min="29" max="29" width="9.140625" customWidth="1"/>
    <col min="30" max="30" width="8.5703125" customWidth="1"/>
    <col min="31" max="31" width="6.85546875" customWidth="1"/>
    <col min="32" max="32" width="7.140625" customWidth="1"/>
    <col min="33" max="33" width="6.85546875" customWidth="1"/>
    <col min="34" max="34" width="7.7109375" customWidth="1"/>
    <col min="35" max="35" width="8.140625" customWidth="1"/>
    <col min="36" max="36" width="7.85546875" customWidth="1"/>
    <col min="37" max="37" width="7.5703125" customWidth="1"/>
    <col min="38" max="38" width="8" customWidth="1"/>
    <col min="39" max="39" width="7.28515625" customWidth="1"/>
    <col min="40" max="40" width="8" customWidth="1"/>
    <col min="41" max="41" width="7.42578125" customWidth="1"/>
    <col min="42" max="42" width="7.28515625" customWidth="1"/>
    <col min="43" max="43" width="7.7109375" customWidth="1"/>
    <col min="44" max="44" width="6.85546875" customWidth="1"/>
    <col min="45" max="45" width="7.5703125" customWidth="1"/>
    <col min="46" max="46" width="7.42578125" customWidth="1"/>
    <col min="47" max="47" width="7" customWidth="1"/>
    <col min="48" max="48" width="8" customWidth="1"/>
    <col min="49" max="49" width="7.5703125" customWidth="1"/>
    <col min="50" max="51" width="7.42578125" customWidth="1"/>
    <col min="52" max="52" width="7.5703125" customWidth="1"/>
    <col min="53" max="56" width="7.42578125" customWidth="1"/>
    <col min="57" max="57" width="6.85546875" customWidth="1"/>
    <col min="58" max="58" width="7" customWidth="1"/>
    <col min="59" max="59" width="7.7109375" customWidth="1"/>
    <col min="60" max="60" width="8" customWidth="1"/>
    <col min="61" max="61" width="8.42578125" customWidth="1"/>
    <col min="62" max="62" width="9.7109375" customWidth="1"/>
    <col min="63" max="63" width="8.140625" customWidth="1"/>
    <col min="64" max="64" width="6.42578125" customWidth="1"/>
    <col min="65" max="65" width="7.42578125" style="1" customWidth="1"/>
  </cols>
  <sheetData>
    <row r="1" spans="1:66" s="1" customFormat="1" x14ac:dyDescent="0.2">
      <c r="A1" s="68" t="s">
        <v>278</v>
      </c>
      <c r="O1" s="3"/>
      <c r="P1" s="8"/>
      <c r="V1" s="3"/>
      <c r="W1" s="8"/>
      <c r="AC1" s="3"/>
      <c r="AD1" s="8"/>
      <c r="AJ1" s="3"/>
      <c r="AK1" s="8"/>
      <c r="AQ1" s="3"/>
      <c r="AR1" s="8"/>
      <c r="AX1" s="3"/>
      <c r="AY1" s="8"/>
      <c r="BE1" s="3"/>
      <c r="BF1" s="8"/>
    </row>
    <row r="2" spans="1:66" s="1" customFormat="1" x14ac:dyDescent="0.2">
      <c r="A2" s="68"/>
      <c r="H2" s="3"/>
      <c r="O2" s="3"/>
      <c r="P2" s="8"/>
      <c r="Q2" s="1" t="s">
        <v>27</v>
      </c>
      <c r="V2" s="3"/>
      <c r="W2" s="8"/>
      <c r="AC2" s="3"/>
      <c r="AD2" s="8"/>
      <c r="AJ2" s="3"/>
      <c r="AK2" s="8"/>
      <c r="AQ2" s="3"/>
      <c r="AR2" s="8"/>
      <c r="AU2" s="1" t="s">
        <v>28</v>
      </c>
      <c r="AX2" s="3"/>
      <c r="AY2" s="8"/>
      <c r="BE2" s="3"/>
      <c r="BF2" s="8"/>
      <c r="BL2" s="1" t="s">
        <v>29</v>
      </c>
    </row>
    <row r="3" spans="1:66" s="1" customFormat="1" x14ac:dyDescent="0.2">
      <c r="A3" s="68"/>
      <c r="H3" s="3"/>
      <c r="O3" s="3"/>
      <c r="P3" s="8"/>
      <c r="V3" s="3"/>
      <c r="W3" s="8"/>
      <c r="AC3" s="3"/>
      <c r="AD3" s="8"/>
      <c r="AJ3" s="3"/>
      <c r="AK3" s="8"/>
      <c r="AQ3" s="3"/>
      <c r="AR3" s="8"/>
      <c r="AX3" s="3"/>
      <c r="AY3" s="8"/>
      <c r="BE3" s="3"/>
      <c r="BF3" s="8"/>
    </row>
    <row r="4" spans="1:66" s="1" customFormat="1" x14ac:dyDescent="0.2">
      <c r="A4" s="68"/>
      <c r="B4" s="10">
        <v>38838</v>
      </c>
      <c r="C4" s="10">
        <v>38839</v>
      </c>
      <c r="D4" s="10">
        <v>38840</v>
      </c>
      <c r="E4" s="10">
        <v>38841</v>
      </c>
      <c r="F4" s="10">
        <v>38842</v>
      </c>
      <c r="G4" s="10">
        <v>38843</v>
      </c>
      <c r="H4" s="10">
        <v>38844</v>
      </c>
      <c r="I4" s="10">
        <v>38845</v>
      </c>
      <c r="J4" s="10">
        <v>38846</v>
      </c>
      <c r="K4" s="10">
        <v>38847</v>
      </c>
      <c r="L4" s="10">
        <v>38848</v>
      </c>
      <c r="M4" s="10">
        <v>38849</v>
      </c>
      <c r="N4" s="10">
        <v>38850</v>
      </c>
      <c r="O4" s="10">
        <v>38851</v>
      </c>
      <c r="P4" s="10">
        <v>38852</v>
      </c>
      <c r="Q4" s="10">
        <v>38853</v>
      </c>
      <c r="R4" s="10">
        <v>38854</v>
      </c>
      <c r="S4" s="10">
        <v>38855</v>
      </c>
      <c r="T4" s="10">
        <v>38856</v>
      </c>
      <c r="U4" s="10">
        <v>38857</v>
      </c>
      <c r="V4" s="10">
        <v>38858</v>
      </c>
      <c r="W4" s="10">
        <v>38859</v>
      </c>
      <c r="X4" s="10">
        <v>38860</v>
      </c>
      <c r="Y4" s="10">
        <v>38861</v>
      </c>
      <c r="Z4" s="10">
        <v>38862</v>
      </c>
      <c r="AA4" s="10">
        <v>38863</v>
      </c>
      <c r="AB4" s="10">
        <v>38864</v>
      </c>
      <c r="AC4" s="10">
        <v>38865</v>
      </c>
      <c r="AD4" s="10">
        <v>38866</v>
      </c>
      <c r="AE4" s="10">
        <v>38867</v>
      </c>
      <c r="AF4" s="10">
        <v>38868</v>
      </c>
      <c r="AG4" s="10">
        <v>38869</v>
      </c>
      <c r="AH4" s="10">
        <v>38870</v>
      </c>
      <c r="AI4" s="10">
        <v>38871</v>
      </c>
      <c r="AJ4" s="10">
        <v>38872</v>
      </c>
      <c r="AK4" s="10">
        <v>38873</v>
      </c>
      <c r="AL4" s="10">
        <v>38874</v>
      </c>
      <c r="AM4" s="10">
        <v>38875</v>
      </c>
      <c r="AN4" s="10">
        <v>38876</v>
      </c>
      <c r="AO4" s="10">
        <v>38877</v>
      </c>
      <c r="AP4" s="10">
        <v>38878</v>
      </c>
      <c r="AQ4" s="10">
        <v>38879</v>
      </c>
      <c r="AR4" s="10">
        <v>38880</v>
      </c>
      <c r="AS4" s="10">
        <v>38881</v>
      </c>
      <c r="AT4" s="10">
        <v>38882</v>
      </c>
      <c r="AU4" s="10">
        <v>38883</v>
      </c>
      <c r="AV4" s="10">
        <v>38884</v>
      </c>
      <c r="AW4" s="10">
        <v>38885</v>
      </c>
      <c r="AX4" s="10">
        <v>38886</v>
      </c>
      <c r="AY4" s="10">
        <v>38887</v>
      </c>
      <c r="AZ4" s="10">
        <v>38888</v>
      </c>
      <c r="BA4" s="10">
        <v>38889</v>
      </c>
      <c r="BB4" s="10">
        <v>38890</v>
      </c>
      <c r="BC4" s="10">
        <v>38891</v>
      </c>
      <c r="BD4" s="10">
        <v>38892</v>
      </c>
      <c r="BE4" s="10">
        <v>38893</v>
      </c>
      <c r="BF4" s="10">
        <v>38894</v>
      </c>
      <c r="BG4" s="10">
        <v>38895</v>
      </c>
      <c r="BH4" s="10">
        <v>38896</v>
      </c>
      <c r="BI4" s="10">
        <v>38897</v>
      </c>
      <c r="BJ4" s="10">
        <v>38898</v>
      </c>
      <c r="BK4" s="10">
        <v>38899</v>
      </c>
      <c r="BL4" s="10">
        <v>38900</v>
      </c>
    </row>
    <row r="5" spans="1:66" x14ac:dyDescent="0.2">
      <c r="A5" s="69">
        <v>2003</v>
      </c>
      <c r="B5" s="8"/>
      <c r="C5" s="8"/>
      <c r="D5" s="8"/>
      <c r="E5" s="8"/>
      <c r="F5" s="8"/>
      <c r="G5" s="8"/>
      <c r="H5" s="8"/>
      <c r="I5" s="7"/>
      <c r="J5" s="7"/>
      <c r="K5" s="7"/>
      <c r="L5" s="7"/>
      <c r="M5" s="7"/>
      <c r="N5" s="9"/>
      <c r="O5" s="9"/>
      <c r="P5" s="9"/>
      <c r="Q5" s="7">
        <v>21</v>
      </c>
      <c r="R5" s="7">
        <v>1</v>
      </c>
      <c r="S5" s="9">
        <v>21</v>
      </c>
      <c r="T5" s="9">
        <v>8</v>
      </c>
      <c r="U5" s="9">
        <v>165</v>
      </c>
      <c r="V5" s="9">
        <v>220</v>
      </c>
      <c r="W5" s="7">
        <v>815</v>
      </c>
      <c r="X5" s="9">
        <v>1383</v>
      </c>
      <c r="Y5" s="9">
        <v>740</v>
      </c>
      <c r="Z5" s="9">
        <v>864</v>
      </c>
      <c r="AA5" s="9">
        <v>460</v>
      </c>
      <c r="AB5" s="9">
        <v>731</v>
      </c>
      <c r="AC5" s="9">
        <v>445</v>
      </c>
      <c r="AD5" s="7">
        <v>673</v>
      </c>
      <c r="AE5" s="9">
        <v>275</v>
      </c>
      <c r="AF5" s="9">
        <v>1047</v>
      </c>
      <c r="AG5" s="9">
        <v>506</v>
      </c>
      <c r="AH5" s="9">
        <v>688</v>
      </c>
      <c r="AI5" s="9">
        <v>521</v>
      </c>
      <c r="AJ5" s="9">
        <v>128</v>
      </c>
      <c r="AK5" s="7">
        <v>384</v>
      </c>
      <c r="AL5" s="9">
        <v>243</v>
      </c>
      <c r="AM5" s="9">
        <v>1104</v>
      </c>
      <c r="AN5" s="9">
        <v>111</v>
      </c>
      <c r="AO5" s="9">
        <v>478</v>
      </c>
      <c r="AP5" s="9">
        <v>173</v>
      </c>
      <c r="AQ5" s="9">
        <v>1076</v>
      </c>
      <c r="AR5" s="7">
        <v>3660</v>
      </c>
      <c r="AS5" s="9">
        <v>1536</v>
      </c>
      <c r="AT5" s="9">
        <v>779</v>
      </c>
      <c r="AU5" s="9">
        <v>573</v>
      </c>
      <c r="AV5" s="9">
        <v>96</v>
      </c>
      <c r="AW5" s="9">
        <v>134</v>
      </c>
      <c r="AX5" s="7">
        <v>20</v>
      </c>
      <c r="AY5" s="7">
        <v>14</v>
      </c>
      <c r="AZ5" s="7">
        <v>6</v>
      </c>
      <c r="BA5" s="9">
        <v>3</v>
      </c>
      <c r="BB5" s="9">
        <v>9</v>
      </c>
      <c r="BC5" s="9">
        <v>2</v>
      </c>
      <c r="BD5" s="7"/>
      <c r="BE5" s="7"/>
      <c r="BF5" s="7"/>
      <c r="BG5" s="7"/>
      <c r="BH5" s="7"/>
      <c r="BI5" s="7"/>
      <c r="BJ5" s="7"/>
      <c r="BK5" s="7"/>
      <c r="BL5" s="7"/>
      <c r="BM5" s="8">
        <f t="shared" ref="BM5:BM10" si="0">SUM(B5:BL5)</f>
        <v>20113</v>
      </c>
      <c r="BN5" s="7"/>
    </row>
    <row r="6" spans="1:66" x14ac:dyDescent="0.2">
      <c r="A6" s="69">
        <v>2004</v>
      </c>
      <c r="B6" s="8"/>
      <c r="C6" s="8"/>
      <c r="D6" s="8"/>
      <c r="E6" s="8"/>
      <c r="F6" s="8"/>
      <c r="G6" s="8"/>
      <c r="H6" s="5"/>
      <c r="I6" s="7"/>
      <c r="J6" s="7"/>
      <c r="K6" s="7"/>
      <c r="L6" s="7"/>
      <c r="M6" s="7"/>
      <c r="N6" s="7"/>
      <c r="O6" s="7"/>
      <c r="P6" s="7">
        <v>4</v>
      </c>
      <c r="Q6" s="9">
        <v>2</v>
      </c>
      <c r="R6" s="9">
        <v>126</v>
      </c>
      <c r="S6" s="9">
        <v>7</v>
      </c>
      <c r="T6" s="9">
        <v>402</v>
      </c>
      <c r="U6" s="9">
        <v>407</v>
      </c>
      <c r="V6" s="9">
        <v>185</v>
      </c>
      <c r="W6" s="9">
        <v>464</v>
      </c>
      <c r="X6" s="9">
        <v>146</v>
      </c>
      <c r="Y6" s="9">
        <v>325</v>
      </c>
      <c r="Z6" s="9">
        <v>319</v>
      </c>
      <c r="AA6" s="9">
        <v>616</v>
      </c>
      <c r="AB6" s="9">
        <v>266</v>
      </c>
      <c r="AC6" s="9">
        <v>714</v>
      </c>
      <c r="AD6" s="9">
        <v>63</v>
      </c>
      <c r="AE6" s="9">
        <v>693</v>
      </c>
      <c r="AF6" s="9">
        <v>172</v>
      </c>
      <c r="AG6" s="9">
        <v>74</v>
      </c>
      <c r="AH6" s="9">
        <v>41</v>
      </c>
      <c r="AI6" s="9">
        <v>394</v>
      </c>
      <c r="AJ6" s="9">
        <v>92</v>
      </c>
      <c r="AK6" s="9">
        <v>13</v>
      </c>
      <c r="AL6" s="9">
        <v>140</v>
      </c>
      <c r="AM6" s="9">
        <v>37</v>
      </c>
      <c r="AN6" s="9">
        <v>25</v>
      </c>
      <c r="AO6" s="9">
        <v>47</v>
      </c>
      <c r="AP6" s="9">
        <v>22</v>
      </c>
      <c r="AQ6" s="9">
        <v>0</v>
      </c>
      <c r="AR6" s="9">
        <v>58</v>
      </c>
      <c r="AS6" s="9">
        <v>7</v>
      </c>
      <c r="AT6" s="9">
        <v>26</v>
      </c>
      <c r="AU6" s="9">
        <v>18</v>
      </c>
      <c r="AV6" s="9">
        <v>11</v>
      </c>
      <c r="AW6" s="9">
        <v>2</v>
      </c>
      <c r="AX6" s="9">
        <v>12</v>
      </c>
      <c r="AY6" s="9">
        <v>17</v>
      </c>
      <c r="AZ6" s="9">
        <v>16</v>
      </c>
      <c r="BA6" s="9">
        <v>5</v>
      </c>
      <c r="BB6" s="9">
        <v>1</v>
      </c>
      <c r="BC6" s="9">
        <v>35</v>
      </c>
      <c r="BD6" s="9"/>
      <c r="BE6" s="9"/>
      <c r="BF6" s="9"/>
      <c r="BG6" s="9"/>
      <c r="BH6" s="9"/>
      <c r="BI6" s="9"/>
      <c r="BJ6" s="9"/>
      <c r="BK6" s="9"/>
      <c r="BL6" s="9"/>
      <c r="BM6" s="8">
        <f t="shared" si="0"/>
        <v>6004</v>
      </c>
      <c r="BN6" s="7"/>
    </row>
    <row r="7" spans="1:66" x14ac:dyDescent="0.2">
      <c r="A7" s="69">
        <v>2005</v>
      </c>
      <c r="B7" s="8"/>
      <c r="C7" s="8"/>
      <c r="D7" s="8"/>
      <c r="E7" s="8"/>
      <c r="F7" s="8"/>
      <c r="G7" s="8"/>
      <c r="H7" s="5"/>
      <c r="I7" s="7"/>
      <c r="J7" s="7"/>
      <c r="K7" s="7"/>
      <c r="L7" s="7"/>
      <c r="M7" s="7"/>
      <c r="N7" s="7"/>
      <c r="O7" s="7"/>
      <c r="P7" s="7"/>
      <c r="Q7" s="9"/>
      <c r="R7" s="9"/>
      <c r="S7" s="9"/>
      <c r="T7" s="9"/>
      <c r="U7" s="9">
        <v>92</v>
      </c>
      <c r="V7" s="9">
        <v>121</v>
      </c>
      <c r="W7" s="9">
        <v>30</v>
      </c>
      <c r="X7" s="9">
        <v>15</v>
      </c>
      <c r="Y7" s="9">
        <v>155</v>
      </c>
      <c r="Z7" s="9">
        <v>312</v>
      </c>
      <c r="AA7" s="9">
        <v>309</v>
      </c>
      <c r="AB7" s="9">
        <v>229</v>
      </c>
      <c r="AC7" s="9">
        <v>365</v>
      </c>
      <c r="AD7" s="9">
        <v>125</v>
      </c>
      <c r="AE7" s="9">
        <v>20</v>
      </c>
      <c r="AF7" s="9">
        <v>595</v>
      </c>
      <c r="AG7" s="9">
        <v>447</v>
      </c>
      <c r="AH7" s="9">
        <v>961</v>
      </c>
      <c r="AI7" s="9">
        <v>660</v>
      </c>
      <c r="AJ7" s="9">
        <v>600</v>
      </c>
      <c r="AK7" s="9">
        <v>608</v>
      </c>
      <c r="AL7" s="9">
        <v>265</v>
      </c>
      <c r="AM7" s="9">
        <v>96</v>
      </c>
      <c r="AN7" s="9">
        <v>234</v>
      </c>
      <c r="AO7" s="9">
        <v>274</v>
      </c>
      <c r="AP7" s="9">
        <v>129</v>
      </c>
      <c r="AQ7" s="9">
        <v>143</v>
      </c>
      <c r="AR7" s="9">
        <v>144</v>
      </c>
      <c r="AS7" s="9">
        <v>134</v>
      </c>
      <c r="AT7" s="9">
        <v>132</v>
      </c>
      <c r="AU7" s="9">
        <v>344</v>
      </c>
      <c r="AV7" s="9">
        <v>190</v>
      </c>
      <c r="AW7" s="9">
        <v>161</v>
      </c>
      <c r="AX7" s="9">
        <v>118</v>
      </c>
      <c r="AY7" s="9">
        <v>366</v>
      </c>
      <c r="AZ7" s="9">
        <v>88</v>
      </c>
      <c r="BA7" s="9">
        <v>122</v>
      </c>
      <c r="BB7" s="9">
        <v>213</v>
      </c>
      <c r="BC7" s="9">
        <v>62</v>
      </c>
      <c r="BD7" s="9">
        <v>27</v>
      </c>
      <c r="BE7" s="9">
        <v>308</v>
      </c>
      <c r="BF7" s="9">
        <v>218</v>
      </c>
      <c r="BG7" s="9">
        <v>88</v>
      </c>
      <c r="BH7" s="9">
        <v>20</v>
      </c>
      <c r="BI7" s="9">
        <v>27</v>
      </c>
      <c r="BJ7" s="9">
        <v>28</v>
      </c>
      <c r="BK7" s="9"/>
      <c r="BL7" s="9"/>
      <c r="BM7" s="8">
        <f t="shared" si="0"/>
        <v>9575</v>
      </c>
      <c r="BN7" s="7"/>
    </row>
    <row r="8" spans="1:66" x14ac:dyDescent="0.2">
      <c r="A8" s="69">
        <v>2006</v>
      </c>
      <c r="B8" s="8"/>
      <c r="C8" s="8"/>
      <c r="D8" s="8"/>
      <c r="E8" s="8"/>
      <c r="F8" s="8"/>
      <c r="G8" s="8"/>
      <c r="H8" s="8"/>
      <c r="I8" s="7"/>
      <c r="J8" s="7"/>
      <c r="K8" s="7"/>
      <c r="L8" s="7">
        <v>0</v>
      </c>
      <c r="M8" s="7">
        <v>0</v>
      </c>
      <c r="N8" s="7">
        <v>0</v>
      </c>
      <c r="O8" s="7">
        <v>4</v>
      </c>
      <c r="P8" s="7">
        <v>1</v>
      </c>
      <c r="Q8" s="9">
        <v>2</v>
      </c>
      <c r="R8" s="9">
        <v>1</v>
      </c>
      <c r="S8" s="9">
        <v>0</v>
      </c>
      <c r="T8" s="9">
        <v>13</v>
      </c>
      <c r="U8" s="9">
        <v>44</v>
      </c>
      <c r="V8" s="5">
        <v>118</v>
      </c>
      <c r="W8" s="11">
        <v>181</v>
      </c>
      <c r="X8" s="11">
        <v>637</v>
      </c>
      <c r="Y8" s="11">
        <v>1725</v>
      </c>
      <c r="Z8" s="11">
        <v>986</v>
      </c>
      <c r="AA8" s="11">
        <v>1919</v>
      </c>
      <c r="AB8" s="11">
        <v>1897</v>
      </c>
      <c r="AC8" s="11">
        <v>229</v>
      </c>
      <c r="AD8" s="11">
        <v>1424</v>
      </c>
      <c r="AE8" s="11">
        <v>1316</v>
      </c>
      <c r="AF8" s="11">
        <v>781</v>
      </c>
      <c r="AG8" s="11">
        <v>836</v>
      </c>
      <c r="AH8" s="11">
        <v>882</v>
      </c>
      <c r="AI8" s="11">
        <v>418</v>
      </c>
      <c r="AJ8" s="11">
        <v>90</v>
      </c>
      <c r="AK8" s="11">
        <v>254</v>
      </c>
      <c r="AL8" s="11">
        <v>350</v>
      </c>
      <c r="AM8" s="11">
        <v>107</v>
      </c>
      <c r="AN8" s="11">
        <v>114</v>
      </c>
      <c r="AO8" s="11">
        <v>65</v>
      </c>
      <c r="AP8" s="11">
        <v>174</v>
      </c>
      <c r="AQ8" s="11">
        <v>29</v>
      </c>
      <c r="AR8" s="11">
        <v>62</v>
      </c>
      <c r="AS8" s="11">
        <v>148</v>
      </c>
      <c r="AT8" s="11">
        <v>223</v>
      </c>
      <c r="AU8" s="11">
        <v>230</v>
      </c>
      <c r="AV8" s="11">
        <v>113</v>
      </c>
      <c r="AW8" s="11">
        <v>596</v>
      </c>
      <c r="AX8" s="11">
        <v>188</v>
      </c>
      <c r="AY8" s="11">
        <v>30</v>
      </c>
      <c r="AZ8" s="11">
        <v>72</v>
      </c>
      <c r="BA8" s="11">
        <v>53</v>
      </c>
      <c r="BB8" s="11">
        <v>14</v>
      </c>
      <c r="BC8" s="11">
        <v>12</v>
      </c>
      <c r="BD8" s="11">
        <v>73</v>
      </c>
      <c r="BE8" s="11">
        <v>16</v>
      </c>
      <c r="BF8" s="11">
        <v>188</v>
      </c>
      <c r="BG8" s="11">
        <v>80</v>
      </c>
      <c r="BH8" s="11">
        <v>129</v>
      </c>
      <c r="BI8" s="11">
        <v>297</v>
      </c>
      <c r="BJ8" s="11">
        <v>100</v>
      </c>
      <c r="BK8" s="7"/>
      <c r="BL8" s="7"/>
      <c r="BM8" s="8">
        <f t="shared" si="0"/>
        <v>17221</v>
      </c>
      <c r="BN8" s="7"/>
    </row>
    <row r="9" spans="1:66" x14ac:dyDescent="0.2">
      <c r="A9" s="69">
        <v>2009</v>
      </c>
      <c r="B9" s="8"/>
      <c r="C9" s="8"/>
      <c r="D9" s="8"/>
      <c r="E9" s="8"/>
      <c r="F9" s="8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9">
        <v>26</v>
      </c>
      <c r="U9" s="9">
        <v>114</v>
      </c>
      <c r="V9" s="5">
        <v>86</v>
      </c>
      <c r="W9" s="58">
        <v>192</v>
      </c>
      <c r="X9" s="58">
        <v>402</v>
      </c>
      <c r="Y9" s="58">
        <v>87</v>
      </c>
      <c r="Z9" s="58">
        <v>375</v>
      </c>
      <c r="AA9" s="58">
        <v>83</v>
      </c>
      <c r="AB9" s="58">
        <v>209</v>
      </c>
      <c r="AC9" s="58">
        <v>38</v>
      </c>
      <c r="AD9" s="58">
        <v>28</v>
      </c>
      <c r="AE9" s="58">
        <v>23</v>
      </c>
      <c r="AF9" s="58">
        <v>8</v>
      </c>
      <c r="AG9" s="58">
        <v>64</v>
      </c>
      <c r="AH9" s="58">
        <v>117</v>
      </c>
      <c r="AI9" s="58">
        <v>123</v>
      </c>
      <c r="AJ9" s="58">
        <v>238</v>
      </c>
      <c r="AK9" s="58">
        <v>1071</v>
      </c>
      <c r="AL9" s="58">
        <v>483</v>
      </c>
      <c r="AM9" s="58">
        <v>963</v>
      </c>
      <c r="AN9" s="58">
        <v>1103</v>
      </c>
      <c r="AO9" s="58">
        <v>636</v>
      </c>
      <c r="AP9" s="58">
        <v>357</v>
      </c>
      <c r="AQ9" s="58">
        <v>44</v>
      </c>
      <c r="AR9" s="58">
        <v>123</v>
      </c>
      <c r="AS9" s="58">
        <v>488</v>
      </c>
      <c r="AT9" s="58">
        <v>303</v>
      </c>
      <c r="AU9" s="58">
        <v>237</v>
      </c>
      <c r="AV9" s="58">
        <v>10</v>
      </c>
      <c r="AW9" s="58">
        <v>42</v>
      </c>
      <c r="AX9" s="58">
        <v>318</v>
      </c>
      <c r="AY9" s="58">
        <v>47</v>
      </c>
      <c r="AZ9" s="58">
        <v>38</v>
      </c>
      <c r="BA9" s="58">
        <v>35</v>
      </c>
      <c r="BB9" s="7"/>
      <c r="BC9" s="58">
        <v>29</v>
      </c>
      <c r="BD9" s="58">
        <v>12</v>
      </c>
      <c r="BE9" s="58">
        <v>0</v>
      </c>
      <c r="BF9" s="58">
        <v>18</v>
      </c>
      <c r="BG9" s="7"/>
      <c r="BH9" s="58">
        <v>3</v>
      </c>
      <c r="BI9" s="58">
        <v>1</v>
      </c>
      <c r="BJ9" s="7"/>
      <c r="BK9" s="9">
        <v>40</v>
      </c>
      <c r="BL9" s="7"/>
      <c r="BM9" s="8">
        <f t="shared" si="0"/>
        <v>8614</v>
      </c>
      <c r="BN9" s="7"/>
    </row>
    <row r="10" spans="1:66" x14ac:dyDescent="0.2">
      <c r="A10" s="69">
        <v>2010</v>
      </c>
      <c r="B10" s="8"/>
      <c r="C10" s="8"/>
      <c r="D10" s="8"/>
      <c r="E10" s="8"/>
      <c r="F10" s="8"/>
      <c r="G10" s="8"/>
      <c r="H10" s="8"/>
      <c r="I10" s="7"/>
      <c r="J10" s="7"/>
      <c r="K10" s="7"/>
      <c r="L10" s="7"/>
      <c r="M10" s="7"/>
      <c r="N10" s="7"/>
      <c r="O10" s="7"/>
      <c r="P10" s="7">
        <v>0</v>
      </c>
      <c r="Q10" s="9">
        <v>0</v>
      </c>
      <c r="R10" s="9">
        <v>0</v>
      </c>
      <c r="S10" s="9">
        <v>0</v>
      </c>
      <c r="T10" s="7"/>
      <c r="U10" s="9">
        <v>0</v>
      </c>
      <c r="V10" s="5">
        <v>8</v>
      </c>
      <c r="W10" s="7"/>
      <c r="X10" s="58">
        <v>5</v>
      </c>
      <c r="Y10" s="58">
        <v>1</v>
      </c>
      <c r="Z10" s="58">
        <v>14</v>
      </c>
      <c r="AA10" s="58">
        <v>7</v>
      </c>
      <c r="AB10" s="7"/>
      <c r="AC10" s="58">
        <v>34</v>
      </c>
      <c r="AD10" s="58">
        <v>26</v>
      </c>
      <c r="AE10" s="58">
        <v>6</v>
      </c>
      <c r="AF10" s="58">
        <v>5</v>
      </c>
      <c r="AG10" s="58">
        <v>47</v>
      </c>
      <c r="AH10" s="58">
        <v>117</v>
      </c>
      <c r="AI10" s="58">
        <v>67</v>
      </c>
      <c r="AJ10" s="58">
        <v>150</v>
      </c>
      <c r="AK10" s="58">
        <v>639</v>
      </c>
      <c r="AL10" s="58">
        <v>5</v>
      </c>
      <c r="AM10" s="58">
        <v>162</v>
      </c>
      <c r="AN10" s="58">
        <v>84</v>
      </c>
      <c r="AO10" s="58">
        <v>616</v>
      </c>
      <c r="AP10" s="58">
        <v>427</v>
      </c>
      <c r="AQ10" s="58">
        <v>277</v>
      </c>
      <c r="AR10" s="58">
        <v>281</v>
      </c>
      <c r="AS10" s="58">
        <v>176</v>
      </c>
      <c r="AT10" s="58">
        <v>30</v>
      </c>
      <c r="AU10" s="58">
        <v>23</v>
      </c>
      <c r="AV10" s="58">
        <v>181</v>
      </c>
      <c r="AW10" s="58">
        <v>80</v>
      </c>
      <c r="AX10" s="58">
        <v>220</v>
      </c>
      <c r="AY10" s="58">
        <v>28</v>
      </c>
      <c r="AZ10" s="58">
        <v>20</v>
      </c>
      <c r="BA10" s="58">
        <v>26</v>
      </c>
      <c r="BB10" s="58">
        <v>26</v>
      </c>
      <c r="BC10" s="58">
        <v>61</v>
      </c>
      <c r="BD10" s="58">
        <v>99</v>
      </c>
      <c r="BE10" s="58">
        <v>51</v>
      </c>
      <c r="BF10" s="58">
        <v>9</v>
      </c>
      <c r="BG10" s="58">
        <v>2</v>
      </c>
      <c r="BH10" s="58">
        <v>3</v>
      </c>
      <c r="BI10" s="58">
        <v>16</v>
      </c>
      <c r="BJ10" s="58">
        <v>8</v>
      </c>
      <c r="BK10" s="58">
        <v>0</v>
      </c>
      <c r="BL10" s="7"/>
      <c r="BM10" s="8">
        <f t="shared" si="0"/>
        <v>4037</v>
      </c>
      <c r="BN10" s="7"/>
    </row>
    <row r="11" spans="1:66" x14ac:dyDescent="0.2">
      <c r="A11" s="69">
        <v>2012</v>
      </c>
      <c r="B11" s="8"/>
      <c r="C11" s="8"/>
      <c r="D11" s="8"/>
      <c r="E11" s="8"/>
      <c r="F11" s="8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>
        <f>SUM([1]Sheet1!$E$5:$E$6)</f>
        <v>0</v>
      </c>
      <c r="T11">
        <f>SUM([1]Sheet1!$E$7:$E$8)</f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70</v>
      </c>
      <c r="AA11">
        <v>234</v>
      </c>
      <c r="AB11">
        <v>69</v>
      </c>
      <c r="AC11">
        <v>2404</v>
      </c>
      <c r="AD11">
        <v>2134</v>
      </c>
      <c r="AE11">
        <v>430</v>
      </c>
      <c r="AF11">
        <v>562</v>
      </c>
      <c r="AG11">
        <v>12</v>
      </c>
      <c r="AH11">
        <v>20</v>
      </c>
      <c r="AI11">
        <v>23</v>
      </c>
      <c r="AJ11">
        <v>636</v>
      </c>
      <c r="AK11">
        <v>2049</v>
      </c>
      <c r="AL11">
        <v>891</v>
      </c>
      <c r="AM11">
        <v>2677</v>
      </c>
      <c r="AN11">
        <v>1017</v>
      </c>
      <c r="AO11">
        <v>1029</v>
      </c>
      <c r="AP11">
        <v>813</v>
      </c>
      <c r="AQ11">
        <v>195</v>
      </c>
      <c r="AR11">
        <v>505</v>
      </c>
      <c r="AS11">
        <v>1129</v>
      </c>
      <c r="AT11">
        <v>2603</v>
      </c>
      <c r="AU11">
        <v>1075</v>
      </c>
      <c r="AV11">
        <v>799</v>
      </c>
      <c r="AW11">
        <v>612</v>
      </c>
      <c r="AX11">
        <v>546</v>
      </c>
      <c r="AY11">
        <v>146</v>
      </c>
      <c r="AZ11">
        <v>34</v>
      </c>
      <c r="BA11">
        <v>97</v>
      </c>
      <c r="BB11">
        <v>60</v>
      </c>
      <c r="BC11">
        <v>101</v>
      </c>
      <c r="BD11">
        <v>15</v>
      </c>
      <c r="BE11">
        <v>51</v>
      </c>
      <c r="BF11">
        <v>41</v>
      </c>
      <c r="BG11">
        <v>203</v>
      </c>
      <c r="BH11">
        <v>23</v>
      </c>
      <c r="BI11">
        <v>60</v>
      </c>
      <c r="BJ11">
        <v>279</v>
      </c>
      <c r="BK11" s="7"/>
      <c r="BL11" s="7"/>
      <c r="BM11" s="8">
        <f>SUM(S11:BJ11)</f>
        <v>23644</v>
      </c>
      <c r="BN11" s="7"/>
    </row>
    <row r="12" spans="1:66" x14ac:dyDescent="0.2">
      <c r="A12" s="69">
        <v>2013</v>
      </c>
      <c r="B12" s="8"/>
      <c r="C12" s="8"/>
      <c r="D12" s="8"/>
      <c r="E12" s="8"/>
      <c r="F12" s="8"/>
      <c r="G12" s="8"/>
      <c r="H12" s="8"/>
      <c r="I12" s="7"/>
      <c r="J12" s="7"/>
      <c r="K12" s="7"/>
      <c r="L12" s="7"/>
      <c r="M12" s="7"/>
      <c r="N12" s="7"/>
      <c r="AB12">
        <v>1</v>
      </c>
      <c r="AC12">
        <v>0</v>
      </c>
      <c r="AD12">
        <v>0</v>
      </c>
      <c r="AE12">
        <v>40</v>
      </c>
      <c r="AF12">
        <v>104</v>
      </c>
      <c r="AG12">
        <v>320</v>
      </c>
      <c r="AH12">
        <v>386</v>
      </c>
      <c r="AI12">
        <v>881</v>
      </c>
      <c r="AJ12">
        <v>615</v>
      </c>
      <c r="AK12">
        <v>2227</v>
      </c>
      <c r="AL12">
        <v>963</v>
      </c>
      <c r="AM12">
        <v>2376</v>
      </c>
      <c r="AN12">
        <v>2255</v>
      </c>
      <c r="AO12">
        <v>1349</v>
      </c>
      <c r="AP12">
        <v>779</v>
      </c>
      <c r="AQ12">
        <v>352</v>
      </c>
      <c r="AR12">
        <v>1757</v>
      </c>
      <c r="AS12">
        <v>771</v>
      </c>
      <c r="AT12">
        <v>1395</v>
      </c>
      <c r="AU12">
        <v>1049</v>
      </c>
      <c r="AV12">
        <v>1256</v>
      </c>
      <c r="AW12">
        <v>737</v>
      </c>
      <c r="AX12">
        <v>159</v>
      </c>
      <c r="AY12">
        <v>50</v>
      </c>
      <c r="AZ12">
        <v>49</v>
      </c>
      <c r="BA12">
        <v>14</v>
      </c>
      <c r="BB12">
        <v>291</v>
      </c>
      <c r="BC12">
        <v>93</v>
      </c>
      <c r="BD12">
        <v>44</v>
      </c>
      <c r="BE12">
        <v>45</v>
      </c>
      <c r="BF12">
        <v>18</v>
      </c>
      <c r="BG12">
        <v>7</v>
      </c>
      <c r="BH12">
        <v>1</v>
      </c>
      <c r="BI12">
        <v>12</v>
      </c>
      <c r="BJ12">
        <v>11</v>
      </c>
      <c r="BK12">
        <v>56</v>
      </c>
      <c r="BL12" s="7"/>
      <c r="BM12" s="8">
        <f>SUM(S12:BK12)</f>
        <v>20463</v>
      </c>
      <c r="BN12" s="7"/>
    </row>
    <row r="13" spans="1:66" x14ac:dyDescent="0.2">
      <c r="A13" s="69">
        <v>2014</v>
      </c>
      <c r="B13" s="8"/>
      <c r="C13" s="8"/>
      <c r="D13" s="8"/>
      <c r="E13" s="8"/>
      <c r="F13" s="8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92">
        <v>3</v>
      </c>
      <c r="W13" s="92">
        <v>1086</v>
      </c>
      <c r="X13" s="92">
        <v>3987</v>
      </c>
      <c r="Y13" s="92">
        <v>641</v>
      </c>
      <c r="Z13" s="92">
        <v>162</v>
      </c>
      <c r="AA13" s="92">
        <v>309</v>
      </c>
      <c r="AB13" s="92">
        <v>121</v>
      </c>
      <c r="AC13" s="92">
        <v>196</v>
      </c>
      <c r="AD13" s="92">
        <v>368</v>
      </c>
      <c r="AE13" s="92">
        <v>2</v>
      </c>
      <c r="AF13" s="93">
        <v>2095</v>
      </c>
      <c r="AG13" s="93">
        <v>56</v>
      </c>
      <c r="AH13" s="93">
        <v>49</v>
      </c>
      <c r="AI13" s="93">
        <v>448</v>
      </c>
      <c r="AJ13" s="93">
        <v>810</v>
      </c>
      <c r="AK13" s="93">
        <v>155</v>
      </c>
      <c r="AL13" s="93">
        <v>38</v>
      </c>
      <c r="AM13" s="93">
        <v>2782</v>
      </c>
      <c r="AN13" s="93">
        <v>58</v>
      </c>
      <c r="AO13" s="93">
        <v>358</v>
      </c>
      <c r="AP13" s="93">
        <v>0</v>
      </c>
      <c r="AQ13" s="93">
        <v>10</v>
      </c>
      <c r="AR13" s="93">
        <v>1</v>
      </c>
      <c r="AS13" s="93">
        <v>0</v>
      </c>
      <c r="AT13" s="93">
        <v>1</v>
      </c>
      <c r="AU13" s="93">
        <v>0</v>
      </c>
      <c r="AV13" s="93">
        <v>0</v>
      </c>
      <c r="AW13" s="93">
        <v>0</v>
      </c>
      <c r="AX13" s="93">
        <v>1</v>
      </c>
      <c r="AY13" s="93">
        <v>0</v>
      </c>
      <c r="AZ13" s="93">
        <v>0</v>
      </c>
      <c r="BA13" s="93">
        <v>0</v>
      </c>
      <c r="BB13" s="93">
        <v>0</v>
      </c>
      <c r="BC13" s="93">
        <v>6</v>
      </c>
      <c r="BD13" s="93">
        <v>5</v>
      </c>
      <c r="BE13" s="93">
        <v>0</v>
      </c>
      <c r="BF13" s="93">
        <v>2</v>
      </c>
      <c r="BG13" s="93">
        <v>0</v>
      </c>
      <c r="BH13" s="93">
        <v>1</v>
      </c>
      <c r="BI13" s="93">
        <v>5</v>
      </c>
      <c r="BJ13" s="93">
        <v>4</v>
      </c>
      <c r="BK13" s="93">
        <v>0</v>
      </c>
      <c r="BL13" s="93">
        <v>0</v>
      </c>
      <c r="BM13" s="8">
        <f>SUM(B13:BL13)</f>
        <v>13760</v>
      </c>
      <c r="BN13" s="7"/>
    </row>
    <row r="14" spans="1:66" x14ac:dyDescent="0.2">
      <c r="A14" s="69"/>
      <c r="B14" s="8"/>
      <c r="C14" s="8"/>
      <c r="D14" s="8"/>
      <c r="E14" s="8"/>
      <c r="F14" s="8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5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8"/>
      <c r="BN14" s="7"/>
    </row>
    <row r="15" spans="1:66" x14ac:dyDescent="0.2">
      <c r="A15" s="69"/>
      <c r="B15" s="8"/>
      <c r="C15" s="8"/>
      <c r="D15" s="8"/>
      <c r="E15" s="8"/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5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8"/>
      <c r="BN15" s="7"/>
    </row>
    <row r="16" spans="1:66" s="7" customFormat="1" x14ac:dyDescent="0.2">
      <c r="A16" s="69"/>
      <c r="B16" s="8"/>
      <c r="C16" s="8"/>
      <c r="D16" s="8"/>
      <c r="E16" s="8"/>
      <c r="F16" s="8"/>
      <c r="G16" s="8"/>
      <c r="H16" s="8"/>
      <c r="V16" s="15"/>
      <c r="BM16" s="8"/>
    </row>
    <row r="17" spans="1:66" x14ac:dyDescent="0.2">
      <c r="A17" s="69"/>
      <c r="B17" s="8"/>
      <c r="C17" s="8"/>
      <c r="D17" s="8"/>
      <c r="E17" s="8"/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5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8"/>
      <c r="BN17" s="7"/>
    </row>
    <row r="18" spans="1:66" s="7" customFormat="1" x14ac:dyDescent="0.2">
      <c r="A18" s="69"/>
      <c r="B18" s="8"/>
      <c r="C18" s="8"/>
      <c r="D18" s="8"/>
      <c r="E18" s="8"/>
      <c r="F18" s="8"/>
      <c r="G18" s="8"/>
      <c r="H18" s="8"/>
      <c r="V18" s="15"/>
      <c r="BM18" s="8"/>
    </row>
    <row r="19" spans="1:66" s="7" customFormat="1" x14ac:dyDescent="0.2">
      <c r="A19" s="70"/>
    </row>
    <row r="20" spans="1:66" s="7" customFormat="1" x14ac:dyDescent="0.2">
      <c r="A20" s="70"/>
    </row>
    <row r="21" spans="1:66" s="7" customFormat="1" x14ac:dyDescent="0.2">
      <c r="A21" s="70"/>
    </row>
    <row r="22" spans="1:66" s="7" customFormat="1" x14ac:dyDescent="0.2">
      <c r="A22" s="69"/>
      <c r="B22" s="8"/>
      <c r="C22" s="8"/>
      <c r="D22" s="8"/>
      <c r="E22" s="8"/>
      <c r="F22" s="8"/>
      <c r="G22" s="8"/>
      <c r="H22" s="5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8"/>
    </row>
    <row r="23" spans="1:66" s="2" customFormat="1" x14ac:dyDescent="0.2">
      <c r="A23" s="71"/>
      <c r="B23" s="13"/>
      <c r="C23" s="13"/>
      <c r="D23" s="13"/>
      <c r="E23" s="13"/>
      <c r="F23" s="13"/>
      <c r="G23" s="13"/>
      <c r="H23" s="13"/>
      <c r="S23" s="14"/>
      <c r="T23" s="14"/>
      <c r="U23" s="14"/>
      <c r="V23" s="14"/>
      <c r="X23" s="14"/>
      <c r="Y23" s="14"/>
      <c r="Z23" s="14"/>
      <c r="AA23" s="14"/>
      <c r="AB23" s="14"/>
      <c r="AC23" s="14"/>
      <c r="AE23" s="14"/>
      <c r="AF23" s="14"/>
      <c r="AG23" s="14"/>
      <c r="AH23" s="14"/>
      <c r="AI23" s="14"/>
      <c r="AJ23" s="14"/>
      <c r="AL23" s="14"/>
      <c r="AM23" s="14"/>
      <c r="AN23" s="14"/>
      <c r="AO23" s="14"/>
      <c r="AP23" s="14"/>
      <c r="AQ23" s="14"/>
      <c r="AS23" s="14"/>
      <c r="AU23" s="14"/>
      <c r="BM23" s="13"/>
    </row>
    <row r="24" spans="1:66" s="1" customFormat="1" x14ac:dyDescent="0.2">
      <c r="A24" s="95" t="s">
        <v>274</v>
      </c>
      <c r="B24" s="94">
        <f t="shared" ref="B24:AG25" si="1">SUM(B5:B23)</f>
        <v>0</v>
      </c>
      <c r="C24" s="94">
        <f t="shared" si="1"/>
        <v>0</v>
      </c>
      <c r="D24" s="94">
        <f t="shared" si="1"/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4</v>
      </c>
      <c r="P24" s="94">
        <f t="shared" si="1"/>
        <v>5</v>
      </c>
      <c r="Q24" s="94">
        <f t="shared" si="1"/>
        <v>25</v>
      </c>
      <c r="R24" s="94">
        <f t="shared" si="1"/>
        <v>128</v>
      </c>
      <c r="S24" s="94">
        <f t="shared" si="1"/>
        <v>28</v>
      </c>
      <c r="T24" s="94">
        <f t="shared" si="1"/>
        <v>449</v>
      </c>
      <c r="U24" s="94">
        <f t="shared" si="1"/>
        <v>822</v>
      </c>
      <c r="V24" s="94">
        <f t="shared" si="1"/>
        <v>741</v>
      </c>
      <c r="W24" s="94">
        <f t="shared" si="1"/>
        <v>2768</v>
      </c>
      <c r="X24" s="94">
        <f t="shared" si="1"/>
        <v>6575</v>
      </c>
      <c r="Y24" s="94">
        <f t="shared" si="1"/>
        <v>3674</v>
      </c>
      <c r="Z24" s="94">
        <f t="shared" si="1"/>
        <v>3102</v>
      </c>
      <c r="AA24" s="94">
        <f t="shared" si="1"/>
        <v>3937</v>
      </c>
      <c r="AB24" s="94">
        <f t="shared" si="1"/>
        <v>3523</v>
      </c>
      <c r="AC24" s="94">
        <f t="shared" si="1"/>
        <v>4425</v>
      </c>
      <c r="AD24" s="94">
        <f t="shared" si="1"/>
        <v>4841</v>
      </c>
      <c r="AE24" s="94">
        <f t="shared" si="1"/>
        <v>2805</v>
      </c>
      <c r="AF24" s="94">
        <f t="shared" si="1"/>
        <v>5369</v>
      </c>
      <c r="AG24" s="94">
        <f t="shared" si="1"/>
        <v>2362</v>
      </c>
      <c r="AH24" s="94">
        <f t="shared" ref="AH24:BM25" si="2">SUM(AH5:AH23)</f>
        <v>3261</v>
      </c>
      <c r="AI24" s="94">
        <f t="shared" si="2"/>
        <v>3535</v>
      </c>
      <c r="AJ24" s="94">
        <f t="shared" si="2"/>
        <v>3359</v>
      </c>
      <c r="AK24" s="94">
        <f t="shared" si="2"/>
        <v>7400</v>
      </c>
      <c r="AL24" s="94">
        <f t="shared" si="2"/>
        <v>3378</v>
      </c>
      <c r="AM24" s="94">
        <f t="shared" si="2"/>
        <v>10304</v>
      </c>
      <c r="AN24" s="94">
        <f t="shared" si="2"/>
        <v>5001</v>
      </c>
      <c r="AO24" s="94">
        <f t="shared" si="2"/>
        <v>4852</v>
      </c>
      <c r="AP24" s="94">
        <f t="shared" si="2"/>
        <v>2874</v>
      </c>
      <c r="AQ24" s="94">
        <f t="shared" si="2"/>
        <v>2126</v>
      </c>
      <c r="AR24" s="94">
        <f t="shared" si="2"/>
        <v>6591</v>
      </c>
      <c r="AS24" s="94">
        <f t="shared" si="2"/>
        <v>4389</v>
      </c>
      <c r="AT24" s="94">
        <f t="shared" si="2"/>
        <v>5492</v>
      </c>
      <c r="AU24" s="94">
        <f t="shared" si="2"/>
        <v>3549</v>
      </c>
      <c r="AV24" s="94">
        <f t="shared" si="2"/>
        <v>2656</v>
      </c>
      <c r="AW24" s="94">
        <f t="shared" si="2"/>
        <v>2364</v>
      </c>
      <c r="AX24" s="94">
        <f t="shared" si="2"/>
        <v>1582</v>
      </c>
      <c r="AY24" s="94">
        <f t="shared" si="2"/>
        <v>698</v>
      </c>
      <c r="AZ24" s="94">
        <f t="shared" si="2"/>
        <v>323</v>
      </c>
      <c r="BA24" s="94">
        <f t="shared" si="2"/>
        <v>355</v>
      </c>
      <c r="BB24" s="94">
        <f t="shared" si="2"/>
        <v>614</v>
      </c>
      <c r="BC24" s="94">
        <f t="shared" si="2"/>
        <v>401</v>
      </c>
      <c r="BD24" s="94">
        <f t="shared" si="2"/>
        <v>275</v>
      </c>
      <c r="BE24" s="94">
        <f t="shared" si="2"/>
        <v>471</v>
      </c>
      <c r="BF24" s="94">
        <f t="shared" si="2"/>
        <v>494</v>
      </c>
      <c r="BG24" s="94">
        <f t="shared" si="2"/>
        <v>380</v>
      </c>
      <c r="BH24" s="94">
        <f t="shared" si="2"/>
        <v>180</v>
      </c>
      <c r="BI24" s="94">
        <f t="shared" si="2"/>
        <v>418</v>
      </c>
      <c r="BJ24" s="94">
        <f t="shared" si="2"/>
        <v>430</v>
      </c>
      <c r="BK24" s="94">
        <f t="shared" si="2"/>
        <v>96</v>
      </c>
      <c r="BL24" s="1">
        <f t="shared" si="2"/>
        <v>0</v>
      </c>
      <c r="BM24" s="1">
        <f t="shared" si="2"/>
        <v>123431</v>
      </c>
    </row>
    <row r="25" spans="1:66" x14ac:dyDescent="0.2">
      <c r="A25" s="95" t="s">
        <v>274</v>
      </c>
      <c r="B25" s="94">
        <f t="shared" si="1"/>
        <v>0</v>
      </c>
      <c r="C25" s="94">
        <f t="shared" si="1"/>
        <v>0</v>
      </c>
      <c r="D25" s="94">
        <f t="shared" si="1"/>
        <v>0</v>
      </c>
      <c r="E25" s="94">
        <f t="shared" si="1"/>
        <v>0</v>
      </c>
      <c r="F25" s="94">
        <f t="shared" si="1"/>
        <v>0</v>
      </c>
      <c r="G25" s="94">
        <f t="shared" si="1"/>
        <v>0</v>
      </c>
      <c r="H25" s="94">
        <f t="shared" si="1"/>
        <v>0</v>
      </c>
      <c r="I25" s="94">
        <f t="shared" si="1"/>
        <v>0</v>
      </c>
      <c r="J25" s="94">
        <f t="shared" si="1"/>
        <v>0</v>
      </c>
      <c r="K25" s="94">
        <f t="shared" si="1"/>
        <v>0</v>
      </c>
      <c r="L25" s="94">
        <f t="shared" si="1"/>
        <v>0</v>
      </c>
      <c r="M25" s="94">
        <f t="shared" si="1"/>
        <v>0</v>
      </c>
      <c r="N25" s="94">
        <f t="shared" si="1"/>
        <v>0</v>
      </c>
      <c r="O25" s="94">
        <f t="shared" si="1"/>
        <v>8</v>
      </c>
      <c r="P25" s="94">
        <f t="shared" si="1"/>
        <v>10</v>
      </c>
      <c r="Q25" s="94">
        <f t="shared" si="1"/>
        <v>29</v>
      </c>
      <c r="R25" s="94">
        <f t="shared" si="1"/>
        <v>255</v>
      </c>
      <c r="S25" s="94">
        <f t="shared" si="1"/>
        <v>35</v>
      </c>
      <c r="T25" s="94">
        <f t="shared" si="1"/>
        <v>890</v>
      </c>
      <c r="U25" s="94">
        <f t="shared" si="1"/>
        <v>1479</v>
      </c>
      <c r="V25" s="94">
        <f t="shared" si="1"/>
        <v>1262</v>
      </c>
      <c r="W25" s="94">
        <f t="shared" si="1"/>
        <v>4721</v>
      </c>
      <c r="X25" s="94">
        <f t="shared" si="1"/>
        <v>11767</v>
      </c>
      <c r="Y25" s="94">
        <f t="shared" si="1"/>
        <v>6608</v>
      </c>
      <c r="Z25" s="94">
        <f t="shared" si="1"/>
        <v>5340</v>
      </c>
      <c r="AA25" s="94">
        <f t="shared" si="1"/>
        <v>7414</v>
      </c>
      <c r="AB25" s="94">
        <f t="shared" si="1"/>
        <v>6315</v>
      </c>
      <c r="AC25" s="94">
        <f t="shared" si="1"/>
        <v>8405</v>
      </c>
      <c r="AD25" s="94">
        <f t="shared" si="1"/>
        <v>9009</v>
      </c>
      <c r="AE25" s="94">
        <f t="shared" si="1"/>
        <v>5335</v>
      </c>
      <c r="AF25" s="94">
        <f t="shared" si="1"/>
        <v>9691</v>
      </c>
      <c r="AG25" s="94">
        <f t="shared" si="1"/>
        <v>4218</v>
      </c>
      <c r="AH25" s="94">
        <f t="shared" si="2"/>
        <v>5834</v>
      </c>
      <c r="AI25" s="94">
        <f t="shared" si="2"/>
        <v>6549</v>
      </c>
      <c r="AJ25" s="94">
        <f t="shared" si="2"/>
        <v>6590</v>
      </c>
      <c r="AK25" s="94">
        <f t="shared" si="2"/>
        <v>14416</v>
      </c>
      <c r="AL25" s="94">
        <f t="shared" si="2"/>
        <v>6513</v>
      </c>
      <c r="AM25" s="94">
        <f t="shared" si="2"/>
        <v>19504</v>
      </c>
      <c r="AN25" s="94">
        <f t="shared" si="2"/>
        <v>9891</v>
      </c>
      <c r="AO25" s="94">
        <f t="shared" si="2"/>
        <v>9226</v>
      </c>
      <c r="AP25" s="94">
        <f t="shared" si="2"/>
        <v>5575</v>
      </c>
      <c r="AQ25" s="94">
        <f t="shared" si="2"/>
        <v>3176</v>
      </c>
      <c r="AR25" s="94">
        <f t="shared" si="2"/>
        <v>9522</v>
      </c>
      <c r="AS25" s="94">
        <f t="shared" si="2"/>
        <v>7242</v>
      </c>
      <c r="AT25" s="94">
        <f t="shared" si="2"/>
        <v>10205</v>
      </c>
      <c r="AU25" s="94">
        <f t="shared" si="2"/>
        <v>6525</v>
      </c>
      <c r="AV25" s="94">
        <f t="shared" si="2"/>
        <v>5216</v>
      </c>
      <c r="AW25" s="94">
        <f t="shared" si="2"/>
        <v>4594</v>
      </c>
      <c r="AX25" s="94">
        <f t="shared" si="2"/>
        <v>3144</v>
      </c>
      <c r="AY25" s="94">
        <f t="shared" si="2"/>
        <v>1382</v>
      </c>
      <c r="AZ25" s="94">
        <f t="shared" si="2"/>
        <v>640</v>
      </c>
      <c r="BA25" s="94">
        <f t="shared" si="2"/>
        <v>707</v>
      </c>
      <c r="BB25" s="94">
        <f t="shared" si="2"/>
        <v>1219</v>
      </c>
      <c r="BC25" s="94">
        <f t="shared" si="2"/>
        <v>800</v>
      </c>
      <c r="BD25" s="94">
        <f t="shared" si="2"/>
        <v>550</v>
      </c>
      <c r="BE25" s="94">
        <f t="shared" si="2"/>
        <v>942</v>
      </c>
      <c r="BF25" s="94">
        <f t="shared" si="2"/>
        <v>988</v>
      </c>
      <c r="BG25" s="94">
        <f t="shared" si="2"/>
        <v>760</v>
      </c>
      <c r="BH25" s="94">
        <f t="shared" si="2"/>
        <v>360</v>
      </c>
      <c r="BI25" s="94">
        <f t="shared" si="2"/>
        <v>836</v>
      </c>
      <c r="BJ25" s="94">
        <f t="shared" si="2"/>
        <v>860</v>
      </c>
      <c r="BK25" s="94">
        <f t="shared" si="2"/>
        <v>192</v>
      </c>
      <c r="BL25" s="1"/>
      <c r="BM25" s="1">
        <f>SUM(B25:BK25)</f>
        <v>226749</v>
      </c>
    </row>
    <row r="26" spans="1:66" x14ac:dyDescent="0.2">
      <c r="A26" s="68" t="s">
        <v>3</v>
      </c>
      <c r="B26" s="1">
        <v>0</v>
      </c>
      <c r="C26" s="1">
        <f t="shared" ref="C26:P26" si="3">C18+B26</f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  <c r="L26" s="1">
        <f>L18+K26</f>
        <v>0</v>
      </c>
      <c r="M26" s="1">
        <f t="shared" si="3"/>
        <v>0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ref="Q26:AJ26" si="4">Q5+P26</f>
        <v>21</v>
      </c>
      <c r="R26" s="1">
        <f t="shared" si="4"/>
        <v>22</v>
      </c>
      <c r="S26" s="1">
        <f t="shared" si="4"/>
        <v>43</v>
      </c>
      <c r="T26" s="1">
        <f t="shared" si="4"/>
        <v>51</v>
      </c>
      <c r="U26" s="1">
        <f t="shared" si="4"/>
        <v>216</v>
      </c>
      <c r="V26" s="1">
        <f t="shared" si="4"/>
        <v>436</v>
      </c>
      <c r="W26" s="1">
        <f t="shared" si="4"/>
        <v>1251</v>
      </c>
      <c r="X26" s="1">
        <f t="shared" si="4"/>
        <v>2634</v>
      </c>
      <c r="Y26" s="1">
        <f t="shared" si="4"/>
        <v>3374</v>
      </c>
      <c r="Z26" s="1">
        <f t="shared" si="4"/>
        <v>4238</v>
      </c>
      <c r="AA26" s="1">
        <f t="shared" si="4"/>
        <v>4698</v>
      </c>
      <c r="AB26" s="1">
        <f t="shared" si="4"/>
        <v>5429</v>
      </c>
      <c r="AC26" s="1">
        <f t="shared" si="4"/>
        <v>5874</v>
      </c>
      <c r="AD26" s="1">
        <f t="shared" si="4"/>
        <v>6547</v>
      </c>
      <c r="AE26" s="1">
        <f t="shared" si="4"/>
        <v>6822</v>
      </c>
      <c r="AF26" s="1">
        <f t="shared" si="4"/>
        <v>7869</v>
      </c>
      <c r="AG26" s="1">
        <f t="shared" si="4"/>
        <v>8375</v>
      </c>
      <c r="AH26" s="1">
        <f t="shared" si="4"/>
        <v>9063</v>
      </c>
      <c r="AI26" s="1">
        <f t="shared" si="4"/>
        <v>9584</v>
      </c>
      <c r="AJ26" s="1">
        <f t="shared" si="4"/>
        <v>9712</v>
      </c>
      <c r="AK26" s="1">
        <v>10096</v>
      </c>
      <c r="AL26" s="1">
        <f t="shared" ref="AL26:BK26" si="5">AL5+AK26</f>
        <v>10339</v>
      </c>
      <c r="AM26" s="1">
        <f t="shared" si="5"/>
        <v>11443</v>
      </c>
      <c r="AN26" s="1">
        <f t="shared" si="5"/>
        <v>11554</v>
      </c>
      <c r="AO26" s="1">
        <f t="shared" si="5"/>
        <v>12032</v>
      </c>
      <c r="AP26" s="1">
        <f t="shared" si="5"/>
        <v>12205</v>
      </c>
      <c r="AQ26" s="1">
        <f t="shared" si="5"/>
        <v>13281</v>
      </c>
      <c r="AR26" s="1">
        <f t="shared" si="5"/>
        <v>16941</v>
      </c>
      <c r="AS26" s="1">
        <f t="shared" si="5"/>
        <v>18477</v>
      </c>
      <c r="AT26" s="1">
        <f t="shared" si="5"/>
        <v>19256</v>
      </c>
      <c r="AU26" s="1">
        <f t="shared" si="5"/>
        <v>19829</v>
      </c>
      <c r="AV26" s="1">
        <f t="shared" si="5"/>
        <v>19925</v>
      </c>
      <c r="AW26" s="1">
        <f t="shared" si="5"/>
        <v>20059</v>
      </c>
      <c r="AX26" s="1">
        <f t="shared" si="5"/>
        <v>20079</v>
      </c>
      <c r="AY26" s="1">
        <f t="shared" si="5"/>
        <v>20093</v>
      </c>
      <c r="AZ26" s="1">
        <f t="shared" si="5"/>
        <v>20099</v>
      </c>
      <c r="BA26" s="1">
        <f t="shared" si="5"/>
        <v>20102</v>
      </c>
      <c r="BB26" s="1">
        <f t="shared" si="5"/>
        <v>20111</v>
      </c>
      <c r="BC26" s="1">
        <f t="shared" si="5"/>
        <v>20113</v>
      </c>
      <c r="BD26" s="1">
        <f t="shared" si="5"/>
        <v>20113</v>
      </c>
      <c r="BE26" s="1">
        <f t="shared" si="5"/>
        <v>20113</v>
      </c>
      <c r="BF26" s="1">
        <f t="shared" si="5"/>
        <v>20113</v>
      </c>
      <c r="BG26" s="1">
        <f t="shared" si="5"/>
        <v>20113</v>
      </c>
      <c r="BH26" s="1">
        <f t="shared" si="5"/>
        <v>20113</v>
      </c>
      <c r="BI26" s="1">
        <f t="shared" si="5"/>
        <v>20113</v>
      </c>
      <c r="BJ26" s="1">
        <f t="shared" si="5"/>
        <v>20113</v>
      </c>
      <c r="BK26" s="1">
        <f t="shared" si="5"/>
        <v>20113</v>
      </c>
      <c r="BL26" s="1"/>
      <c r="BM26" s="1">
        <v>20113</v>
      </c>
    </row>
    <row r="27" spans="1:66" x14ac:dyDescent="0.2">
      <c r="A27" s="68" t="s">
        <v>30</v>
      </c>
      <c r="B27" s="1">
        <f>B26/$BM$5*100</f>
        <v>0</v>
      </c>
      <c r="C27" s="1">
        <f t="shared" ref="C27:K27" si="6">C26/$BM$5*100</f>
        <v>0</v>
      </c>
      <c r="D27" s="1">
        <f t="shared" si="6"/>
        <v>0</v>
      </c>
      <c r="E27" s="1">
        <f t="shared" si="6"/>
        <v>0</v>
      </c>
      <c r="F27" s="1">
        <f t="shared" si="6"/>
        <v>0</v>
      </c>
      <c r="G27" s="1">
        <f t="shared" si="6"/>
        <v>0</v>
      </c>
      <c r="H27" s="1">
        <f t="shared" si="6"/>
        <v>0</v>
      </c>
      <c r="I27" s="1">
        <f t="shared" si="6"/>
        <v>0</v>
      </c>
      <c r="J27" s="1">
        <f t="shared" si="6"/>
        <v>0</v>
      </c>
      <c r="K27" s="1">
        <f t="shared" si="6"/>
        <v>0</v>
      </c>
      <c r="L27" s="1">
        <f t="shared" ref="L27:AQ27" si="7">L26/$BM$5*100</f>
        <v>0</v>
      </c>
      <c r="M27" s="1">
        <f t="shared" si="7"/>
        <v>0</v>
      </c>
      <c r="N27" s="1">
        <f t="shared" si="7"/>
        <v>0</v>
      </c>
      <c r="O27" s="1">
        <f t="shared" si="7"/>
        <v>0</v>
      </c>
      <c r="P27" s="1">
        <f t="shared" si="7"/>
        <v>0</v>
      </c>
      <c r="Q27" s="1">
        <f t="shared" si="7"/>
        <v>0.10441008303087557</v>
      </c>
      <c r="R27" s="1">
        <f t="shared" si="7"/>
        <v>0.10938199174663153</v>
      </c>
      <c r="S27" s="1">
        <f t="shared" si="7"/>
        <v>0.21379207477750709</v>
      </c>
      <c r="T27" s="1">
        <f t="shared" si="7"/>
        <v>0.25356734450355495</v>
      </c>
      <c r="U27" s="1">
        <f t="shared" si="7"/>
        <v>1.0739322826032915</v>
      </c>
      <c r="V27" s="1">
        <f t="shared" si="7"/>
        <v>2.1677522000696068</v>
      </c>
      <c r="W27" s="1">
        <f t="shared" si="7"/>
        <v>6.2198578034107292</v>
      </c>
      <c r="X27" s="1">
        <f t="shared" si="7"/>
        <v>13.096007557301249</v>
      </c>
      <c r="Y27" s="1">
        <f t="shared" si="7"/>
        <v>16.775220006960673</v>
      </c>
      <c r="Z27" s="1">
        <f t="shared" si="7"/>
        <v>21.070949137373837</v>
      </c>
      <c r="AA27" s="1">
        <f t="shared" si="7"/>
        <v>23.358027146621588</v>
      </c>
      <c r="AB27" s="1">
        <f t="shared" si="7"/>
        <v>26.992492417839209</v>
      </c>
      <c r="AC27" s="1">
        <f t="shared" si="7"/>
        <v>29.204991796350622</v>
      </c>
      <c r="AD27" s="1">
        <f t="shared" si="7"/>
        <v>32.551086362054392</v>
      </c>
      <c r="AE27" s="1">
        <f t="shared" si="7"/>
        <v>33.918361258887288</v>
      </c>
      <c r="AF27" s="1">
        <f t="shared" si="7"/>
        <v>39.123949684283801</v>
      </c>
      <c r="AG27" s="1">
        <f t="shared" si="7"/>
        <v>41.639735494456318</v>
      </c>
      <c r="AH27" s="1">
        <f t="shared" si="7"/>
        <v>45.060408690896438</v>
      </c>
      <c r="AI27" s="1">
        <f t="shared" si="7"/>
        <v>47.650773131805302</v>
      </c>
      <c r="AJ27" s="1">
        <f t="shared" si="7"/>
        <v>48.287177447422067</v>
      </c>
      <c r="AK27" s="1">
        <f t="shared" si="7"/>
        <v>50.196390394272363</v>
      </c>
      <c r="AL27" s="1">
        <f t="shared" si="7"/>
        <v>51.404564212201066</v>
      </c>
      <c r="AM27" s="1">
        <f t="shared" si="7"/>
        <v>56.893551434395661</v>
      </c>
      <c r="AN27" s="1">
        <f t="shared" si="7"/>
        <v>57.445433301844574</v>
      </c>
      <c r="AO27" s="1">
        <f t="shared" si="7"/>
        <v>59.82200566797593</v>
      </c>
      <c r="AP27" s="1">
        <f t="shared" si="7"/>
        <v>60.682145875801716</v>
      </c>
      <c r="AQ27" s="1">
        <f t="shared" si="7"/>
        <v>66.031919653955157</v>
      </c>
      <c r="AR27" s="1">
        <f t="shared" ref="AR27:BK27" si="8">AR26/$BM$5*100</f>
        <v>84.229105553622034</v>
      </c>
      <c r="AS27" s="1">
        <f t="shared" si="8"/>
        <v>91.865957341023218</v>
      </c>
      <c r="AT27" s="1">
        <f t="shared" si="8"/>
        <v>95.739074230597126</v>
      </c>
      <c r="AU27" s="1">
        <f t="shared" si="8"/>
        <v>98.587977924725294</v>
      </c>
      <c r="AV27" s="1">
        <f t="shared" si="8"/>
        <v>99.065281161437881</v>
      </c>
      <c r="AW27" s="1">
        <f t="shared" si="8"/>
        <v>99.731516929349169</v>
      </c>
      <c r="AX27" s="1">
        <f t="shared" si="8"/>
        <v>99.830955103664294</v>
      </c>
      <c r="AY27" s="1">
        <f t="shared" si="8"/>
        <v>99.900561825684889</v>
      </c>
      <c r="AZ27" s="1">
        <f t="shared" si="8"/>
        <v>99.93039327797942</v>
      </c>
      <c r="BA27" s="1">
        <f t="shared" si="8"/>
        <v>99.945309004126685</v>
      </c>
      <c r="BB27" s="1">
        <f t="shared" si="8"/>
        <v>99.99005618256848</v>
      </c>
      <c r="BC27" s="1">
        <f t="shared" si="8"/>
        <v>100</v>
      </c>
      <c r="BD27" s="1">
        <f t="shared" si="8"/>
        <v>100</v>
      </c>
      <c r="BE27" s="1">
        <f t="shared" si="8"/>
        <v>100</v>
      </c>
      <c r="BF27" s="1">
        <f t="shared" si="8"/>
        <v>100</v>
      </c>
      <c r="BG27" s="1">
        <f t="shared" si="8"/>
        <v>100</v>
      </c>
      <c r="BH27" s="1">
        <f t="shared" si="8"/>
        <v>100</v>
      </c>
      <c r="BI27" s="1">
        <f t="shared" si="8"/>
        <v>100</v>
      </c>
      <c r="BJ27" s="1">
        <f t="shared" si="8"/>
        <v>100</v>
      </c>
      <c r="BK27" s="1">
        <f t="shared" si="8"/>
        <v>100</v>
      </c>
      <c r="BL27" s="1"/>
    </row>
    <row r="29" spans="1:66" x14ac:dyDescent="0.2">
      <c r="A29" s="95" t="s">
        <v>269</v>
      </c>
      <c r="B29" s="96">
        <f>SUM(B5:B10)</f>
        <v>0</v>
      </c>
      <c r="C29" s="96">
        <f>SUM(C5:C10)+B29</f>
        <v>0</v>
      </c>
      <c r="D29" s="96">
        <f t="shared" ref="D29:N29" si="9">SUM(D5:D10)+C29</f>
        <v>0</v>
      </c>
      <c r="E29" s="96">
        <f t="shared" si="9"/>
        <v>0</v>
      </c>
      <c r="F29" s="96">
        <f t="shared" si="9"/>
        <v>0</v>
      </c>
      <c r="G29" s="96">
        <f t="shared" si="9"/>
        <v>0</v>
      </c>
      <c r="H29" s="96">
        <f t="shared" si="9"/>
        <v>0</v>
      </c>
      <c r="I29" s="96">
        <f t="shared" si="9"/>
        <v>0</v>
      </c>
      <c r="J29" s="96">
        <f t="shared" si="9"/>
        <v>0</v>
      </c>
      <c r="K29" s="96">
        <f t="shared" si="9"/>
        <v>0</v>
      </c>
      <c r="L29" s="96">
        <f>SUM(L5:L10)+K29</f>
        <v>0</v>
      </c>
      <c r="M29" s="96">
        <f t="shared" si="9"/>
        <v>0</v>
      </c>
      <c r="N29" s="96">
        <f t="shared" si="9"/>
        <v>0</v>
      </c>
      <c r="O29" s="96">
        <f>SUM(O5:O12)+N29</f>
        <v>4</v>
      </c>
      <c r="P29" s="96">
        <f t="shared" ref="P29:BK29" si="10">SUM(P5:P12)+O29</f>
        <v>9</v>
      </c>
      <c r="Q29" s="96">
        <f t="shared" si="10"/>
        <v>34</v>
      </c>
      <c r="R29" s="96">
        <f t="shared" si="10"/>
        <v>162</v>
      </c>
      <c r="S29" s="96">
        <f t="shared" si="10"/>
        <v>190</v>
      </c>
      <c r="T29" s="96">
        <f t="shared" si="10"/>
        <v>639</v>
      </c>
      <c r="U29" s="96">
        <f t="shared" si="10"/>
        <v>1461</v>
      </c>
      <c r="V29" s="96">
        <f t="shared" si="10"/>
        <v>2199</v>
      </c>
      <c r="W29" s="96">
        <f t="shared" si="10"/>
        <v>3881</v>
      </c>
      <c r="X29" s="96">
        <f t="shared" si="10"/>
        <v>6469</v>
      </c>
      <c r="Y29" s="96">
        <f t="shared" si="10"/>
        <v>9502</v>
      </c>
      <c r="Z29" s="96">
        <f t="shared" si="10"/>
        <v>12442</v>
      </c>
      <c r="AA29" s="96">
        <f t="shared" si="10"/>
        <v>16070</v>
      </c>
      <c r="AB29" s="96">
        <f t="shared" si="10"/>
        <v>19472</v>
      </c>
      <c r="AC29" s="96">
        <f t="shared" si="10"/>
        <v>23701</v>
      </c>
      <c r="AD29" s="96">
        <f t="shared" si="10"/>
        <v>28174</v>
      </c>
      <c r="AE29" s="96">
        <f t="shared" si="10"/>
        <v>30977</v>
      </c>
      <c r="AF29" s="96">
        <f t="shared" si="10"/>
        <v>34251</v>
      </c>
      <c r="AG29" s="96">
        <f t="shared" si="10"/>
        <v>36557</v>
      </c>
      <c r="AH29" s="96">
        <f t="shared" si="10"/>
        <v>39769</v>
      </c>
      <c r="AI29" s="96">
        <f t="shared" si="10"/>
        <v>42856</v>
      </c>
      <c r="AJ29" s="96">
        <f t="shared" si="10"/>
        <v>45405</v>
      </c>
      <c r="AK29" s="96">
        <f t="shared" si="10"/>
        <v>52650</v>
      </c>
      <c r="AL29" s="96">
        <f t="shared" si="10"/>
        <v>55990</v>
      </c>
      <c r="AM29" s="96">
        <f t="shared" si="10"/>
        <v>63512</v>
      </c>
      <c r="AN29" s="96">
        <f t="shared" si="10"/>
        <v>68455</v>
      </c>
      <c r="AO29" s="96">
        <f t="shared" si="10"/>
        <v>72949</v>
      </c>
      <c r="AP29" s="96">
        <f t="shared" si="10"/>
        <v>75823</v>
      </c>
      <c r="AQ29" s="96">
        <f t="shared" si="10"/>
        <v>77939</v>
      </c>
      <c r="AR29" s="96">
        <f t="shared" si="10"/>
        <v>84529</v>
      </c>
      <c r="AS29" s="96">
        <f t="shared" si="10"/>
        <v>88918</v>
      </c>
      <c r="AT29" s="96">
        <f t="shared" si="10"/>
        <v>94409</v>
      </c>
      <c r="AU29" s="96">
        <f t="shared" si="10"/>
        <v>97958</v>
      </c>
      <c r="AV29" s="96">
        <f t="shared" si="10"/>
        <v>100614</v>
      </c>
      <c r="AW29" s="96">
        <f t="shared" si="10"/>
        <v>102978</v>
      </c>
      <c r="AX29" s="96">
        <f t="shared" si="10"/>
        <v>104559</v>
      </c>
      <c r="AY29" s="96">
        <f t="shared" si="10"/>
        <v>105257</v>
      </c>
      <c r="AZ29" s="96">
        <f t="shared" si="10"/>
        <v>105580</v>
      </c>
      <c r="BA29" s="96">
        <f t="shared" si="10"/>
        <v>105935</v>
      </c>
      <c r="BB29" s="96">
        <f t="shared" si="10"/>
        <v>106549</v>
      </c>
      <c r="BC29" s="96">
        <f t="shared" si="10"/>
        <v>106944</v>
      </c>
      <c r="BD29" s="96">
        <f t="shared" si="10"/>
        <v>107214</v>
      </c>
      <c r="BE29" s="96">
        <f t="shared" si="10"/>
        <v>107685</v>
      </c>
      <c r="BF29" s="96">
        <f t="shared" si="10"/>
        <v>108177</v>
      </c>
      <c r="BG29" s="96">
        <f t="shared" si="10"/>
        <v>108557</v>
      </c>
      <c r="BH29" s="96">
        <f t="shared" si="10"/>
        <v>108736</v>
      </c>
      <c r="BI29" s="96">
        <f t="shared" si="10"/>
        <v>109149</v>
      </c>
      <c r="BJ29" s="96">
        <f t="shared" si="10"/>
        <v>109575</v>
      </c>
      <c r="BK29" s="96">
        <f t="shared" si="10"/>
        <v>109671</v>
      </c>
      <c r="BL29" s="4"/>
      <c r="BM29" s="1">
        <f>SUM(BM5:BM12)</f>
        <v>109671</v>
      </c>
    </row>
    <row r="30" spans="1:66" s="74" customFormat="1" x14ac:dyDescent="0.2">
      <c r="A30" s="95" t="s">
        <v>270</v>
      </c>
      <c r="B30" s="96">
        <f>B29/$BM$29*100</f>
        <v>0</v>
      </c>
      <c r="C30" s="96">
        <f t="shared" ref="C30:K30" si="11">C29/$BM$29*100</f>
        <v>0</v>
      </c>
      <c r="D30" s="96">
        <f t="shared" si="11"/>
        <v>0</v>
      </c>
      <c r="E30" s="96">
        <f t="shared" si="11"/>
        <v>0</v>
      </c>
      <c r="F30" s="96">
        <f t="shared" si="11"/>
        <v>0</v>
      </c>
      <c r="G30" s="96">
        <f t="shared" si="11"/>
        <v>0</v>
      </c>
      <c r="H30" s="96">
        <f t="shared" si="11"/>
        <v>0</v>
      </c>
      <c r="I30" s="96">
        <f t="shared" si="11"/>
        <v>0</v>
      </c>
      <c r="J30" s="96">
        <f t="shared" si="11"/>
        <v>0</v>
      </c>
      <c r="K30" s="96">
        <f t="shared" si="11"/>
        <v>0</v>
      </c>
      <c r="L30" s="96">
        <f t="shared" ref="L30:AQ30" si="12">L29/$BM$29*100</f>
        <v>0</v>
      </c>
      <c r="M30" s="96">
        <f t="shared" si="12"/>
        <v>0</v>
      </c>
      <c r="N30" s="96">
        <f t="shared" si="12"/>
        <v>0</v>
      </c>
      <c r="O30" s="96">
        <f t="shared" si="12"/>
        <v>3.647272296231456E-3</v>
      </c>
      <c r="P30" s="96">
        <f t="shared" si="12"/>
        <v>8.2063626665207761E-3</v>
      </c>
      <c r="Q30" s="96">
        <f t="shared" si="12"/>
        <v>3.1001814517967373E-2</v>
      </c>
      <c r="R30" s="96">
        <f t="shared" si="12"/>
        <v>0.14771452799737397</v>
      </c>
      <c r="S30" s="96">
        <f t="shared" si="12"/>
        <v>0.17324543407099416</v>
      </c>
      <c r="T30" s="96">
        <f t="shared" si="12"/>
        <v>0.58265174932297514</v>
      </c>
      <c r="U30" s="96">
        <f t="shared" si="12"/>
        <v>1.3321662061985393</v>
      </c>
      <c r="V30" s="96">
        <f t="shared" si="12"/>
        <v>2.0050879448532428</v>
      </c>
      <c r="W30" s="96">
        <f t="shared" si="12"/>
        <v>3.5387659454185698</v>
      </c>
      <c r="X30" s="96">
        <f t="shared" si="12"/>
        <v>5.8985511210803221</v>
      </c>
      <c r="Y30" s="96">
        <f t="shared" si="12"/>
        <v>8.6640953396978233</v>
      </c>
      <c r="Z30" s="96">
        <f t="shared" si="12"/>
        <v>11.344840477427944</v>
      </c>
      <c r="AA30" s="96">
        <f t="shared" si="12"/>
        <v>14.652916450109874</v>
      </c>
      <c r="AB30" s="96">
        <f t="shared" si="12"/>
        <v>17.754921538054727</v>
      </c>
      <c r="AC30" s="96">
        <f t="shared" si="12"/>
        <v>21.611000173245433</v>
      </c>
      <c r="AD30" s="96">
        <f t="shared" si="12"/>
        <v>25.689562418506263</v>
      </c>
      <c r="AE30" s="96">
        <f t="shared" si="12"/>
        <v>28.245388480090451</v>
      </c>
      <c r="AF30" s="96">
        <f t="shared" si="12"/>
        <v>31.230680854555899</v>
      </c>
      <c r="AG30" s="96">
        <f t="shared" si="12"/>
        <v>33.333333333333329</v>
      </c>
      <c r="AH30" s="96">
        <f t="shared" si="12"/>
        <v>36.262092987207197</v>
      </c>
      <c r="AI30" s="96">
        <f t="shared" si="12"/>
        <v>39.076875381823818</v>
      </c>
      <c r="AJ30" s="96">
        <f t="shared" si="12"/>
        <v>41.40109965259731</v>
      </c>
      <c r="AK30" s="96">
        <f t="shared" si="12"/>
        <v>48.00722159914654</v>
      </c>
      <c r="AL30" s="96">
        <f t="shared" si="12"/>
        <v>51.05269396649981</v>
      </c>
      <c r="AM30" s="96">
        <f t="shared" si="12"/>
        <v>57.911389519563059</v>
      </c>
      <c r="AN30" s="96">
        <f t="shared" si="12"/>
        <v>62.41850625963108</v>
      </c>
      <c r="AO30" s="96">
        <f t="shared" si="12"/>
        <v>66.516216684447116</v>
      </c>
      <c r="AP30" s="96">
        <f t="shared" si="12"/>
        <v>69.136781829289419</v>
      </c>
      <c r="AQ30" s="96">
        <f t="shared" si="12"/>
        <v>71.066188873995856</v>
      </c>
      <c r="AR30" s="96">
        <f t="shared" ref="AR30:BK30" si="13">AR29/$BM$29*100</f>
        <v>77.075069982037178</v>
      </c>
      <c r="AS30" s="96">
        <f t="shared" si="13"/>
        <v>81.077039509077153</v>
      </c>
      <c r="AT30" s="96">
        <f t="shared" si="13"/>
        <v>86.083832553728882</v>
      </c>
      <c r="AU30" s="96">
        <f t="shared" si="13"/>
        <v>89.319874898560244</v>
      </c>
      <c r="AV30" s="96">
        <f t="shared" si="13"/>
        <v>91.741663703257927</v>
      </c>
      <c r="AW30" s="96">
        <f t="shared" si="13"/>
        <v>93.897201630330713</v>
      </c>
      <c r="AX30" s="96">
        <f t="shared" si="13"/>
        <v>95.338786005416196</v>
      </c>
      <c r="AY30" s="96">
        <f t="shared" si="13"/>
        <v>95.975235021108588</v>
      </c>
      <c r="AZ30" s="96">
        <f t="shared" si="13"/>
        <v>96.269752259029275</v>
      </c>
      <c r="BA30" s="96">
        <f t="shared" si="13"/>
        <v>96.593447675319823</v>
      </c>
      <c r="BB30" s="96">
        <f t="shared" si="13"/>
        <v>97.153303972791349</v>
      </c>
      <c r="BC30" s="96">
        <f t="shared" si="13"/>
        <v>97.513472112044212</v>
      </c>
      <c r="BD30" s="96">
        <f t="shared" si="13"/>
        <v>97.759662992039836</v>
      </c>
      <c r="BE30" s="96">
        <f t="shared" si="13"/>
        <v>98.189129304921082</v>
      </c>
      <c r="BF30" s="96">
        <f t="shared" si="13"/>
        <v>98.637743797357544</v>
      </c>
      <c r="BG30" s="96">
        <f t="shared" si="13"/>
        <v>98.984234665499542</v>
      </c>
      <c r="BH30" s="96">
        <f t="shared" si="13"/>
        <v>99.14745010075589</v>
      </c>
      <c r="BI30" s="96">
        <f t="shared" si="13"/>
        <v>99.524030965341794</v>
      </c>
      <c r="BJ30" s="96">
        <f t="shared" si="13"/>
        <v>99.912465464890445</v>
      </c>
      <c r="BK30" s="96">
        <f t="shared" si="13"/>
        <v>100</v>
      </c>
      <c r="BL30" s="73"/>
      <c r="BM30" s="73"/>
    </row>
    <row r="31" spans="1:66" x14ac:dyDescent="0.2">
      <c r="A31" s="95" t="s">
        <v>271</v>
      </c>
      <c r="B31" s="94">
        <f>B29/6</f>
        <v>0</v>
      </c>
      <c r="C31" s="94">
        <f t="shared" ref="C31:N31" si="14">C29/6</f>
        <v>0</v>
      </c>
      <c r="D31" s="94">
        <f t="shared" si="14"/>
        <v>0</v>
      </c>
      <c r="E31" s="94">
        <f t="shared" si="14"/>
        <v>0</v>
      </c>
      <c r="F31" s="94">
        <f t="shared" si="14"/>
        <v>0</v>
      </c>
      <c r="G31" s="94">
        <f t="shared" si="14"/>
        <v>0</v>
      </c>
      <c r="H31" s="94">
        <f t="shared" si="14"/>
        <v>0</v>
      </c>
      <c r="I31" s="94">
        <f t="shared" si="14"/>
        <v>0</v>
      </c>
      <c r="J31" s="94">
        <f t="shared" si="14"/>
        <v>0</v>
      </c>
      <c r="K31" s="94">
        <f t="shared" si="14"/>
        <v>0</v>
      </c>
      <c r="L31" s="94">
        <f t="shared" si="14"/>
        <v>0</v>
      </c>
      <c r="M31" s="94">
        <f t="shared" si="14"/>
        <v>0</v>
      </c>
      <c r="N31" s="94">
        <f t="shared" si="14"/>
        <v>0</v>
      </c>
      <c r="O31" s="94">
        <f>O29/8</f>
        <v>0.5</v>
      </c>
      <c r="P31" s="94">
        <f t="shared" ref="P31:BK31" si="15">P29/8</f>
        <v>1.125</v>
      </c>
      <c r="Q31" s="94">
        <f t="shared" si="15"/>
        <v>4.25</v>
      </c>
      <c r="R31" s="94">
        <f t="shared" si="15"/>
        <v>20.25</v>
      </c>
      <c r="S31" s="94">
        <f t="shared" si="15"/>
        <v>23.75</v>
      </c>
      <c r="T31" s="94">
        <f t="shared" si="15"/>
        <v>79.875</v>
      </c>
      <c r="U31" s="94">
        <f t="shared" si="15"/>
        <v>182.625</v>
      </c>
      <c r="V31" s="94">
        <f t="shared" si="15"/>
        <v>274.875</v>
      </c>
      <c r="W31" s="94">
        <f t="shared" si="15"/>
        <v>485.125</v>
      </c>
      <c r="X31" s="94">
        <f t="shared" si="15"/>
        <v>808.625</v>
      </c>
      <c r="Y31" s="94">
        <f t="shared" si="15"/>
        <v>1187.75</v>
      </c>
      <c r="Z31" s="94">
        <f t="shared" si="15"/>
        <v>1555.25</v>
      </c>
      <c r="AA31" s="94">
        <f t="shared" si="15"/>
        <v>2008.75</v>
      </c>
      <c r="AB31" s="94">
        <f t="shared" si="15"/>
        <v>2434</v>
      </c>
      <c r="AC31" s="94">
        <f t="shared" si="15"/>
        <v>2962.625</v>
      </c>
      <c r="AD31" s="94">
        <f t="shared" si="15"/>
        <v>3521.75</v>
      </c>
      <c r="AE31" s="94">
        <f t="shared" si="15"/>
        <v>3872.125</v>
      </c>
      <c r="AF31" s="94">
        <f t="shared" si="15"/>
        <v>4281.375</v>
      </c>
      <c r="AG31" s="94">
        <f t="shared" si="15"/>
        <v>4569.625</v>
      </c>
      <c r="AH31" s="94">
        <f t="shared" si="15"/>
        <v>4971.125</v>
      </c>
      <c r="AI31" s="94">
        <f t="shared" si="15"/>
        <v>5357</v>
      </c>
      <c r="AJ31" s="94">
        <f t="shared" si="15"/>
        <v>5675.625</v>
      </c>
      <c r="AK31" s="94">
        <f t="shared" si="15"/>
        <v>6581.25</v>
      </c>
      <c r="AL31" s="94">
        <f t="shared" si="15"/>
        <v>6998.75</v>
      </c>
      <c r="AM31" s="94">
        <f t="shared" si="15"/>
        <v>7939</v>
      </c>
      <c r="AN31" s="94">
        <f t="shared" si="15"/>
        <v>8556.875</v>
      </c>
      <c r="AO31" s="94">
        <f t="shared" si="15"/>
        <v>9118.625</v>
      </c>
      <c r="AP31" s="94">
        <f t="shared" si="15"/>
        <v>9477.875</v>
      </c>
      <c r="AQ31" s="94">
        <f t="shared" si="15"/>
        <v>9742.375</v>
      </c>
      <c r="AR31" s="94">
        <f t="shared" si="15"/>
        <v>10566.125</v>
      </c>
      <c r="AS31" s="94">
        <f t="shared" si="15"/>
        <v>11114.75</v>
      </c>
      <c r="AT31" s="94">
        <f t="shared" si="15"/>
        <v>11801.125</v>
      </c>
      <c r="AU31" s="94">
        <f t="shared" si="15"/>
        <v>12244.75</v>
      </c>
      <c r="AV31" s="94">
        <f t="shared" si="15"/>
        <v>12576.75</v>
      </c>
      <c r="AW31" s="94">
        <f t="shared" si="15"/>
        <v>12872.25</v>
      </c>
      <c r="AX31" s="94">
        <f t="shared" si="15"/>
        <v>13069.875</v>
      </c>
      <c r="AY31" s="94">
        <f t="shared" si="15"/>
        <v>13157.125</v>
      </c>
      <c r="AZ31" s="94">
        <f t="shared" si="15"/>
        <v>13197.5</v>
      </c>
      <c r="BA31" s="94">
        <f t="shared" si="15"/>
        <v>13241.875</v>
      </c>
      <c r="BB31" s="94">
        <f t="shared" si="15"/>
        <v>13318.625</v>
      </c>
      <c r="BC31" s="94">
        <f t="shared" si="15"/>
        <v>13368</v>
      </c>
      <c r="BD31" s="94">
        <f t="shared" si="15"/>
        <v>13401.75</v>
      </c>
      <c r="BE31" s="94">
        <f t="shared" si="15"/>
        <v>13460.625</v>
      </c>
      <c r="BF31" s="94">
        <f t="shared" si="15"/>
        <v>13522.125</v>
      </c>
      <c r="BG31" s="94">
        <f t="shared" si="15"/>
        <v>13569.625</v>
      </c>
      <c r="BH31" s="94">
        <f t="shared" si="15"/>
        <v>13592</v>
      </c>
      <c r="BI31" s="94">
        <f t="shared" si="15"/>
        <v>13643.625</v>
      </c>
      <c r="BJ31" s="94">
        <f t="shared" si="15"/>
        <v>13696.875</v>
      </c>
      <c r="BK31" s="94">
        <f t="shared" si="15"/>
        <v>13708.875</v>
      </c>
      <c r="BL31" s="1"/>
      <c r="BM31" s="1">
        <f>BM29/8</f>
        <v>13708.875</v>
      </c>
    </row>
    <row r="32" spans="1:66" x14ac:dyDescent="0.2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5" x14ac:dyDescent="0.2">
      <c r="A33" s="95" t="s">
        <v>272</v>
      </c>
      <c r="B33" s="97" t="e">
        <f>AVERAGE(B5:B10)</f>
        <v>#DIV/0!</v>
      </c>
      <c r="C33" s="97" t="e">
        <f t="shared" ref="C33:K33" si="16">AVERAGE(C5:C10)</f>
        <v>#DIV/0!</v>
      </c>
      <c r="D33" s="97" t="e">
        <f t="shared" si="16"/>
        <v>#DIV/0!</v>
      </c>
      <c r="E33" s="97" t="e">
        <f t="shared" si="16"/>
        <v>#DIV/0!</v>
      </c>
      <c r="F33" s="97" t="e">
        <f t="shared" si="16"/>
        <v>#DIV/0!</v>
      </c>
      <c r="G33" s="97" t="e">
        <f t="shared" si="16"/>
        <v>#DIV/0!</v>
      </c>
      <c r="H33" s="97" t="e">
        <f t="shared" si="16"/>
        <v>#DIV/0!</v>
      </c>
      <c r="I33" s="97" t="e">
        <f t="shared" si="16"/>
        <v>#DIV/0!</v>
      </c>
      <c r="J33" s="97" t="e">
        <f t="shared" si="16"/>
        <v>#DIV/0!</v>
      </c>
      <c r="K33" s="97" t="e">
        <f t="shared" si="16"/>
        <v>#DIV/0!</v>
      </c>
      <c r="L33" s="97">
        <f>AVERAGE(L5:L12)</f>
        <v>0</v>
      </c>
      <c r="M33" s="97">
        <f t="shared" ref="M33:BK33" si="17">AVERAGE(M5:M12)</f>
        <v>0</v>
      </c>
      <c r="N33" s="97">
        <f t="shared" si="17"/>
        <v>0</v>
      </c>
      <c r="O33" s="97">
        <f t="shared" si="17"/>
        <v>4</v>
      </c>
      <c r="P33" s="97">
        <f t="shared" si="17"/>
        <v>1.6666666666666667</v>
      </c>
      <c r="Q33" s="97">
        <f t="shared" si="17"/>
        <v>6.25</v>
      </c>
      <c r="R33" s="97">
        <f t="shared" si="17"/>
        <v>32</v>
      </c>
      <c r="S33" s="97">
        <f t="shared" si="17"/>
        <v>5.6</v>
      </c>
      <c r="T33" s="97">
        <f t="shared" si="17"/>
        <v>89.8</v>
      </c>
      <c r="U33" s="97">
        <f t="shared" si="17"/>
        <v>117.42857142857143</v>
      </c>
      <c r="V33" s="97">
        <f t="shared" si="17"/>
        <v>105.42857142857143</v>
      </c>
      <c r="W33" s="97">
        <f t="shared" si="17"/>
        <v>280.33333333333331</v>
      </c>
      <c r="X33" s="97">
        <f t="shared" si="17"/>
        <v>369.71428571428572</v>
      </c>
      <c r="Y33" s="97">
        <f t="shared" si="17"/>
        <v>433.28571428571428</v>
      </c>
      <c r="Z33" s="97">
        <f t="shared" si="17"/>
        <v>420</v>
      </c>
      <c r="AA33" s="97">
        <f t="shared" si="17"/>
        <v>518.28571428571433</v>
      </c>
      <c r="AB33" s="97">
        <f t="shared" si="17"/>
        <v>486</v>
      </c>
      <c r="AC33" s="97">
        <f t="shared" si="17"/>
        <v>528.625</v>
      </c>
      <c r="AD33" s="97">
        <f t="shared" si="17"/>
        <v>559.125</v>
      </c>
      <c r="AE33" s="97">
        <f t="shared" si="17"/>
        <v>350.375</v>
      </c>
      <c r="AF33" s="97">
        <f t="shared" si="17"/>
        <v>409.25</v>
      </c>
      <c r="AG33" s="97">
        <f t="shared" si="17"/>
        <v>288.25</v>
      </c>
      <c r="AH33" s="97">
        <f t="shared" si="17"/>
        <v>401.5</v>
      </c>
      <c r="AI33" s="97">
        <f t="shared" si="17"/>
        <v>385.875</v>
      </c>
      <c r="AJ33" s="97">
        <f t="shared" si="17"/>
        <v>318.625</v>
      </c>
      <c r="AK33" s="97">
        <f t="shared" si="17"/>
        <v>905.625</v>
      </c>
      <c r="AL33" s="97">
        <f t="shared" si="17"/>
        <v>417.5</v>
      </c>
      <c r="AM33" s="97">
        <f t="shared" si="17"/>
        <v>940.25</v>
      </c>
      <c r="AN33" s="97">
        <f t="shared" si="17"/>
        <v>617.875</v>
      </c>
      <c r="AO33" s="97">
        <f t="shared" si="17"/>
        <v>561.75</v>
      </c>
      <c r="AP33" s="97">
        <f t="shared" si="17"/>
        <v>359.25</v>
      </c>
      <c r="AQ33" s="97">
        <f t="shared" si="17"/>
        <v>264.5</v>
      </c>
      <c r="AR33" s="97">
        <f t="shared" si="17"/>
        <v>823.75</v>
      </c>
      <c r="AS33" s="97">
        <f t="shared" si="17"/>
        <v>548.625</v>
      </c>
      <c r="AT33" s="97">
        <f t="shared" si="17"/>
        <v>686.375</v>
      </c>
      <c r="AU33" s="97">
        <f t="shared" si="17"/>
        <v>443.625</v>
      </c>
      <c r="AV33" s="97">
        <f t="shared" si="17"/>
        <v>332</v>
      </c>
      <c r="AW33" s="97">
        <f t="shared" si="17"/>
        <v>295.5</v>
      </c>
      <c r="AX33" s="97">
        <f t="shared" si="17"/>
        <v>197.625</v>
      </c>
      <c r="AY33" s="97">
        <f t="shared" si="17"/>
        <v>87.25</v>
      </c>
      <c r="AZ33" s="97">
        <f t="shared" si="17"/>
        <v>40.375</v>
      </c>
      <c r="BA33" s="97">
        <f t="shared" si="17"/>
        <v>44.375</v>
      </c>
      <c r="BB33" s="97">
        <f t="shared" si="17"/>
        <v>87.714285714285708</v>
      </c>
      <c r="BC33" s="97">
        <f t="shared" si="17"/>
        <v>49.375</v>
      </c>
      <c r="BD33" s="97">
        <f t="shared" si="17"/>
        <v>45</v>
      </c>
      <c r="BE33" s="97">
        <f t="shared" si="17"/>
        <v>78.5</v>
      </c>
      <c r="BF33" s="97">
        <f t="shared" si="17"/>
        <v>82</v>
      </c>
      <c r="BG33" s="97">
        <f t="shared" si="17"/>
        <v>76</v>
      </c>
      <c r="BH33" s="97">
        <f t="shared" si="17"/>
        <v>29.833333333333332</v>
      </c>
      <c r="BI33" s="97">
        <f t="shared" si="17"/>
        <v>68.833333333333329</v>
      </c>
      <c r="BJ33" s="97">
        <f t="shared" si="17"/>
        <v>85.2</v>
      </c>
      <c r="BK33" s="97">
        <f t="shared" si="17"/>
        <v>32</v>
      </c>
      <c r="BM33" s="94">
        <f>SUM(L33:BK33)</f>
        <v>14312.123809523811</v>
      </c>
    </row>
    <row r="34" spans="1:65" x14ac:dyDescent="0.2">
      <c r="A34" s="72"/>
      <c r="B34"/>
      <c r="C34"/>
      <c r="D34"/>
      <c r="E34"/>
      <c r="F34"/>
      <c r="G34"/>
      <c r="H34"/>
      <c r="BM34"/>
    </row>
    <row r="35" spans="1:65" ht="13.5" customHeight="1" x14ac:dyDescent="0.2">
      <c r="A35" s="72"/>
      <c r="B35"/>
      <c r="C35"/>
      <c r="D35"/>
      <c r="E35"/>
      <c r="F35"/>
      <c r="G35"/>
      <c r="H35"/>
      <c r="BM35"/>
    </row>
    <row r="36" spans="1:65" ht="13.5" customHeight="1" x14ac:dyDescent="0.2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5" s="1" customFormat="1" x14ac:dyDescent="0.2">
      <c r="A37" s="68"/>
      <c r="B37" s="10">
        <v>38838</v>
      </c>
      <c r="C37" s="10">
        <v>38839</v>
      </c>
      <c r="D37" s="10">
        <v>38840</v>
      </c>
      <c r="E37" s="10">
        <v>38841</v>
      </c>
      <c r="F37" s="10">
        <v>38842</v>
      </c>
      <c r="G37" s="10">
        <v>38843</v>
      </c>
      <c r="H37" s="10">
        <v>38844</v>
      </c>
      <c r="I37" s="10">
        <v>38845</v>
      </c>
      <c r="J37" s="10">
        <v>38846</v>
      </c>
      <c r="K37" s="10">
        <v>38847</v>
      </c>
      <c r="L37" s="10">
        <v>38848</v>
      </c>
      <c r="M37" s="10">
        <v>38849</v>
      </c>
      <c r="N37" s="10">
        <v>38850</v>
      </c>
      <c r="O37" s="10">
        <v>38851</v>
      </c>
      <c r="P37" s="10">
        <v>38852</v>
      </c>
      <c r="Q37" s="10">
        <v>38853</v>
      </c>
      <c r="R37" s="10">
        <v>38854</v>
      </c>
      <c r="S37" s="10">
        <v>38855</v>
      </c>
      <c r="T37" s="10">
        <v>38856</v>
      </c>
      <c r="U37" s="10">
        <v>38857</v>
      </c>
      <c r="V37" s="10">
        <v>38858</v>
      </c>
      <c r="W37" s="10">
        <v>38859</v>
      </c>
      <c r="X37" s="10">
        <v>38860</v>
      </c>
      <c r="Y37" s="10">
        <v>38861</v>
      </c>
      <c r="Z37" s="10">
        <v>38862</v>
      </c>
      <c r="AA37" s="10">
        <v>38863</v>
      </c>
      <c r="AB37" s="10">
        <v>38864</v>
      </c>
      <c r="AC37" s="10">
        <v>38865</v>
      </c>
      <c r="AD37" s="10">
        <v>38866</v>
      </c>
      <c r="AE37" s="10">
        <v>38867</v>
      </c>
      <c r="AF37" s="10">
        <v>38868</v>
      </c>
      <c r="AG37" s="10">
        <v>38869</v>
      </c>
      <c r="AH37" s="10">
        <v>38870</v>
      </c>
      <c r="AI37" s="10">
        <v>38871</v>
      </c>
      <c r="AJ37" s="10">
        <v>38872</v>
      </c>
      <c r="AK37" s="10">
        <v>38873</v>
      </c>
      <c r="AL37" s="10">
        <v>38874</v>
      </c>
      <c r="AM37" s="10">
        <v>38875</v>
      </c>
      <c r="AN37" s="10">
        <v>38876</v>
      </c>
      <c r="AO37" s="10">
        <v>38877</v>
      </c>
      <c r="AP37" s="10">
        <v>38878</v>
      </c>
      <c r="AQ37" s="10">
        <v>38879</v>
      </c>
      <c r="AR37" s="10">
        <v>38880</v>
      </c>
      <c r="AS37" s="10">
        <v>38881</v>
      </c>
      <c r="AT37" s="10">
        <v>38882</v>
      </c>
      <c r="AU37" s="10">
        <v>38883</v>
      </c>
      <c r="AV37" s="10">
        <v>38884</v>
      </c>
      <c r="AW37" s="10">
        <v>38885</v>
      </c>
      <c r="AX37" s="10">
        <v>38886</v>
      </c>
      <c r="AY37" s="10">
        <v>38887</v>
      </c>
      <c r="AZ37" s="10">
        <v>38888</v>
      </c>
      <c r="BA37" s="10">
        <v>38889</v>
      </c>
      <c r="BB37" s="10">
        <v>38890</v>
      </c>
      <c r="BC37" s="10">
        <v>38891</v>
      </c>
      <c r="BD37" s="10">
        <v>38892</v>
      </c>
      <c r="BE37" s="10">
        <v>38893</v>
      </c>
      <c r="BF37" s="10">
        <v>38894</v>
      </c>
      <c r="BG37" s="10">
        <v>38895</v>
      </c>
      <c r="BH37" s="10">
        <v>38896</v>
      </c>
      <c r="BI37" s="10">
        <v>38897</v>
      </c>
      <c r="BJ37" s="10">
        <v>38898</v>
      </c>
      <c r="BK37" s="10">
        <v>38899</v>
      </c>
      <c r="BL37" s="10">
        <v>38900</v>
      </c>
    </row>
    <row r="38" spans="1:65" x14ac:dyDescent="0.2">
      <c r="A38" s="68" t="s">
        <v>3</v>
      </c>
      <c r="B38" s="1">
        <v>0</v>
      </c>
      <c r="C38" s="4">
        <f>C5+B38</f>
        <v>0</v>
      </c>
      <c r="D38" s="4">
        <f t="shared" ref="D38:BK38" si="18">D5+C38</f>
        <v>0</v>
      </c>
      <c r="E38" s="4">
        <f t="shared" si="18"/>
        <v>0</v>
      </c>
      <c r="F38" s="4">
        <f t="shared" si="18"/>
        <v>0</v>
      </c>
      <c r="G38" s="4">
        <f t="shared" si="18"/>
        <v>0</v>
      </c>
      <c r="H38" s="4">
        <f t="shared" si="18"/>
        <v>0</v>
      </c>
      <c r="I38" s="4">
        <f t="shared" si="18"/>
        <v>0</v>
      </c>
      <c r="J38" s="4">
        <f t="shared" si="18"/>
        <v>0</v>
      </c>
      <c r="K38" s="4">
        <f t="shared" si="18"/>
        <v>0</v>
      </c>
      <c r="L38" s="4">
        <f>L5+K38</f>
        <v>0</v>
      </c>
      <c r="M38" s="4">
        <f t="shared" si="18"/>
        <v>0</v>
      </c>
      <c r="N38" s="4">
        <f t="shared" si="18"/>
        <v>0</v>
      </c>
      <c r="O38" s="4">
        <f t="shared" si="18"/>
        <v>0</v>
      </c>
      <c r="P38" s="4">
        <f t="shared" si="18"/>
        <v>0</v>
      </c>
      <c r="Q38" s="4">
        <f t="shared" si="18"/>
        <v>21</v>
      </c>
      <c r="R38" s="4">
        <f t="shared" si="18"/>
        <v>22</v>
      </c>
      <c r="S38" s="4">
        <f t="shared" si="18"/>
        <v>43</v>
      </c>
      <c r="T38" s="4">
        <f t="shared" si="18"/>
        <v>51</v>
      </c>
      <c r="U38" s="4">
        <f t="shared" si="18"/>
        <v>216</v>
      </c>
      <c r="V38" s="4">
        <f t="shared" si="18"/>
        <v>436</v>
      </c>
      <c r="W38" s="4">
        <f t="shared" si="18"/>
        <v>1251</v>
      </c>
      <c r="X38" s="4">
        <f t="shared" si="18"/>
        <v>2634</v>
      </c>
      <c r="Y38" s="4">
        <f t="shared" si="18"/>
        <v>3374</v>
      </c>
      <c r="Z38" s="4">
        <f t="shared" si="18"/>
        <v>4238</v>
      </c>
      <c r="AA38" s="4">
        <f t="shared" si="18"/>
        <v>4698</v>
      </c>
      <c r="AB38" s="4">
        <f t="shared" si="18"/>
        <v>5429</v>
      </c>
      <c r="AC38" s="4">
        <f t="shared" si="18"/>
        <v>5874</v>
      </c>
      <c r="AD38" s="4">
        <f t="shared" si="18"/>
        <v>6547</v>
      </c>
      <c r="AE38" s="4">
        <f t="shared" si="18"/>
        <v>6822</v>
      </c>
      <c r="AF38" s="4">
        <f t="shared" si="18"/>
        <v>7869</v>
      </c>
      <c r="AG38" s="4">
        <f t="shared" si="18"/>
        <v>8375</v>
      </c>
      <c r="AH38" s="4">
        <f t="shared" si="18"/>
        <v>9063</v>
      </c>
      <c r="AI38" s="4">
        <f t="shared" si="18"/>
        <v>9584</v>
      </c>
      <c r="AJ38" s="4">
        <f t="shared" si="18"/>
        <v>9712</v>
      </c>
      <c r="AK38" s="4">
        <f t="shared" si="18"/>
        <v>10096</v>
      </c>
      <c r="AL38" s="4">
        <f t="shared" si="18"/>
        <v>10339</v>
      </c>
      <c r="AM38" s="4">
        <f t="shared" si="18"/>
        <v>11443</v>
      </c>
      <c r="AN38" s="4">
        <f t="shared" si="18"/>
        <v>11554</v>
      </c>
      <c r="AO38" s="4">
        <f t="shared" si="18"/>
        <v>12032</v>
      </c>
      <c r="AP38" s="4">
        <f>AP5+AO38</f>
        <v>12205</v>
      </c>
      <c r="AQ38" s="4">
        <f t="shared" si="18"/>
        <v>13281</v>
      </c>
      <c r="AR38" s="4">
        <f t="shared" si="18"/>
        <v>16941</v>
      </c>
      <c r="AS38" s="4">
        <f t="shared" si="18"/>
        <v>18477</v>
      </c>
      <c r="AT38" s="4">
        <f t="shared" si="18"/>
        <v>19256</v>
      </c>
      <c r="AU38" s="4">
        <f t="shared" si="18"/>
        <v>19829</v>
      </c>
      <c r="AV38" s="4">
        <f t="shared" si="18"/>
        <v>19925</v>
      </c>
      <c r="AW38" s="4">
        <f t="shared" si="18"/>
        <v>20059</v>
      </c>
      <c r="AX38" s="4">
        <f t="shared" si="18"/>
        <v>20079</v>
      </c>
      <c r="AY38" s="4">
        <f t="shared" si="18"/>
        <v>20093</v>
      </c>
      <c r="AZ38" s="4">
        <f t="shared" si="18"/>
        <v>20099</v>
      </c>
      <c r="BA38" s="4">
        <f t="shared" si="18"/>
        <v>20102</v>
      </c>
      <c r="BB38" s="4">
        <f t="shared" si="18"/>
        <v>20111</v>
      </c>
      <c r="BC38" s="4">
        <f t="shared" si="18"/>
        <v>20113</v>
      </c>
      <c r="BD38" s="4">
        <f t="shared" si="18"/>
        <v>20113</v>
      </c>
      <c r="BE38" s="4">
        <f t="shared" si="18"/>
        <v>20113</v>
      </c>
      <c r="BF38" s="4">
        <f t="shared" si="18"/>
        <v>20113</v>
      </c>
      <c r="BG38" s="4">
        <f t="shared" si="18"/>
        <v>20113</v>
      </c>
      <c r="BH38" s="4">
        <f t="shared" si="18"/>
        <v>20113</v>
      </c>
      <c r="BI38" s="4">
        <f t="shared" si="18"/>
        <v>20113</v>
      </c>
      <c r="BJ38" s="4">
        <f t="shared" si="18"/>
        <v>20113</v>
      </c>
      <c r="BK38" s="4">
        <f t="shared" si="18"/>
        <v>20113</v>
      </c>
      <c r="BL38" s="4"/>
      <c r="BM38" s="1">
        <v>20113</v>
      </c>
    </row>
    <row r="39" spans="1:65" x14ac:dyDescent="0.2">
      <c r="A39" s="68" t="s">
        <v>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4</v>
      </c>
      <c r="Q39" s="4">
        <f>Q6+P39</f>
        <v>6</v>
      </c>
      <c r="R39" s="4">
        <f t="shared" ref="R39:BK39" si="19">R6+Q39</f>
        <v>132</v>
      </c>
      <c r="S39" s="4">
        <f t="shared" si="19"/>
        <v>139</v>
      </c>
      <c r="T39" s="4">
        <f t="shared" si="19"/>
        <v>541</v>
      </c>
      <c r="U39" s="4">
        <f t="shared" si="19"/>
        <v>948</v>
      </c>
      <c r="V39" s="4">
        <f t="shared" si="19"/>
        <v>1133</v>
      </c>
      <c r="W39" s="4">
        <f t="shared" si="19"/>
        <v>1597</v>
      </c>
      <c r="X39" s="4">
        <f t="shared" si="19"/>
        <v>1743</v>
      </c>
      <c r="Y39" s="4">
        <f t="shared" si="19"/>
        <v>2068</v>
      </c>
      <c r="Z39" s="4">
        <f t="shared" si="19"/>
        <v>2387</v>
      </c>
      <c r="AA39" s="4">
        <f t="shared" si="19"/>
        <v>3003</v>
      </c>
      <c r="AB39" s="4">
        <f t="shared" si="19"/>
        <v>3269</v>
      </c>
      <c r="AC39" s="4">
        <f t="shared" si="19"/>
        <v>3983</v>
      </c>
      <c r="AD39" s="4">
        <f t="shared" si="19"/>
        <v>4046</v>
      </c>
      <c r="AE39" s="4">
        <f t="shared" si="19"/>
        <v>4739</v>
      </c>
      <c r="AF39" s="4">
        <f t="shared" si="19"/>
        <v>4911</v>
      </c>
      <c r="AG39" s="4">
        <f t="shared" si="19"/>
        <v>4985</v>
      </c>
      <c r="AH39" s="4">
        <f t="shared" si="19"/>
        <v>5026</v>
      </c>
      <c r="AI39" s="4">
        <f t="shared" si="19"/>
        <v>5420</v>
      </c>
      <c r="AJ39" s="4">
        <f t="shared" si="19"/>
        <v>5512</v>
      </c>
      <c r="AK39" s="4">
        <f t="shared" si="19"/>
        <v>5525</v>
      </c>
      <c r="AL39" s="4">
        <f t="shared" si="19"/>
        <v>5665</v>
      </c>
      <c r="AM39" s="4">
        <f t="shared" si="19"/>
        <v>5702</v>
      </c>
      <c r="AN39" s="4">
        <f t="shared" si="19"/>
        <v>5727</v>
      </c>
      <c r="AO39" s="4">
        <f t="shared" si="19"/>
        <v>5774</v>
      </c>
      <c r="AP39" s="4">
        <f t="shared" si="19"/>
        <v>5796</v>
      </c>
      <c r="AQ39" s="4">
        <f t="shared" si="19"/>
        <v>5796</v>
      </c>
      <c r="AR39" s="4">
        <f t="shared" si="19"/>
        <v>5854</v>
      </c>
      <c r="AS39" s="4">
        <f t="shared" si="19"/>
        <v>5861</v>
      </c>
      <c r="AT39" s="4">
        <f t="shared" si="19"/>
        <v>5887</v>
      </c>
      <c r="AU39" s="4">
        <f t="shared" si="19"/>
        <v>5905</v>
      </c>
      <c r="AV39" s="4">
        <f t="shared" si="19"/>
        <v>5916</v>
      </c>
      <c r="AW39" s="4">
        <f t="shared" si="19"/>
        <v>5918</v>
      </c>
      <c r="AX39" s="4">
        <f t="shared" si="19"/>
        <v>5930</v>
      </c>
      <c r="AY39" s="4">
        <f t="shared" si="19"/>
        <v>5947</v>
      </c>
      <c r="AZ39" s="4">
        <f t="shared" si="19"/>
        <v>5963</v>
      </c>
      <c r="BA39" s="4">
        <f t="shared" si="19"/>
        <v>5968</v>
      </c>
      <c r="BB39" s="4">
        <f t="shared" si="19"/>
        <v>5969</v>
      </c>
      <c r="BC39" s="4">
        <f t="shared" si="19"/>
        <v>6004</v>
      </c>
      <c r="BD39" s="4">
        <f t="shared" si="19"/>
        <v>6004</v>
      </c>
      <c r="BE39" s="4">
        <f t="shared" si="19"/>
        <v>6004</v>
      </c>
      <c r="BF39" s="4">
        <f t="shared" si="19"/>
        <v>6004</v>
      </c>
      <c r="BG39" s="4">
        <f t="shared" si="19"/>
        <v>6004</v>
      </c>
      <c r="BH39" s="4">
        <f t="shared" si="19"/>
        <v>6004</v>
      </c>
      <c r="BI39" s="4">
        <f t="shared" si="19"/>
        <v>6004</v>
      </c>
      <c r="BJ39" s="4">
        <f t="shared" si="19"/>
        <v>6004</v>
      </c>
      <c r="BK39" s="4">
        <f t="shared" si="19"/>
        <v>6004</v>
      </c>
      <c r="BL39" s="4"/>
      <c r="BM39" s="4"/>
    </row>
    <row r="40" spans="1:65" x14ac:dyDescent="0.2">
      <c r="A40" s="68" t="s">
        <v>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f t="shared" ref="Q40:BK40" si="20">Q7+P40</f>
        <v>0</v>
      </c>
      <c r="R40" s="4">
        <f t="shared" si="20"/>
        <v>0</v>
      </c>
      <c r="S40" s="4">
        <f t="shared" si="20"/>
        <v>0</v>
      </c>
      <c r="T40" s="4">
        <f t="shared" si="20"/>
        <v>0</v>
      </c>
      <c r="U40" s="4">
        <f t="shared" si="20"/>
        <v>92</v>
      </c>
      <c r="V40" s="4">
        <f t="shared" si="20"/>
        <v>213</v>
      </c>
      <c r="W40" s="4">
        <f t="shared" si="20"/>
        <v>243</v>
      </c>
      <c r="X40" s="4">
        <f t="shared" si="20"/>
        <v>258</v>
      </c>
      <c r="Y40" s="4">
        <f t="shared" si="20"/>
        <v>413</v>
      </c>
      <c r="Z40" s="4">
        <f t="shared" si="20"/>
        <v>725</v>
      </c>
      <c r="AA40" s="4">
        <f t="shared" si="20"/>
        <v>1034</v>
      </c>
      <c r="AB40" s="4">
        <f t="shared" si="20"/>
        <v>1263</v>
      </c>
      <c r="AC40" s="4">
        <f t="shared" si="20"/>
        <v>1628</v>
      </c>
      <c r="AD40" s="4">
        <f t="shared" si="20"/>
        <v>1753</v>
      </c>
      <c r="AE40" s="4">
        <f t="shared" si="20"/>
        <v>1773</v>
      </c>
      <c r="AF40" s="4">
        <f t="shared" si="20"/>
        <v>2368</v>
      </c>
      <c r="AG40" s="4">
        <f t="shared" si="20"/>
        <v>2815</v>
      </c>
      <c r="AH40" s="4">
        <f t="shared" si="20"/>
        <v>3776</v>
      </c>
      <c r="AI40" s="4">
        <f t="shared" si="20"/>
        <v>4436</v>
      </c>
      <c r="AJ40" s="4">
        <f t="shared" si="20"/>
        <v>5036</v>
      </c>
      <c r="AK40" s="4">
        <f t="shared" si="20"/>
        <v>5644</v>
      </c>
      <c r="AL40" s="4">
        <f t="shared" si="20"/>
        <v>5909</v>
      </c>
      <c r="AM40" s="4">
        <f t="shared" si="20"/>
        <v>6005</v>
      </c>
      <c r="AN40" s="4">
        <f t="shared" si="20"/>
        <v>6239</v>
      </c>
      <c r="AO40" s="4">
        <f t="shared" si="20"/>
        <v>6513</v>
      </c>
      <c r="AP40" s="4">
        <f t="shared" si="20"/>
        <v>6642</v>
      </c>
      <c r="AQ40" s="4">
        <f t="shared" si="20"/>
        <v>6785</v>
      </c>
      <c r="AR40" s="4">
        <f t="shared" si="20"/>
        <v>6929</v>
      </c>
      <c r="AS40" s="4">
        <f t="shared" si="20"/>
        <v>7063</v>
      </c>
      <c r="AT40" s="4">
        <f t="shared" si="20"/>
        <v>7195</v>
      </c>
      <c r="AU40" s="4">
        <f t="shared" si="20"/>
        <v>7539</v>
      </c>
      <c r="AV40" s="4">
        <f t="shared" si="20"/>
        <v>7729</v>
      </c>
      <c r="AW40" s="4">
        <f t="shared" si="20"/>
        <v>7890</v>
      </c>
      <c r="AX40" s="4">
        <f t="shared" si="20"/>
        <v>8008</v>
      </c>
      <c r="AY40" s="4">
        <f t="shared" si="20"/>
        <v>8374</v>
      </c>
      <c r="AZ40" s="4">
        <f t="shared" si="20"/>
        <v>8462</v>
      </c>
      <c r="BA40" s="4">
        <f t="shared" si="20"/>
        <v>8584</v>
      </c>
      <c r="BB40" s="4">
        <f t="shared" si="20"/>
        <v>8797</v>
      </c>
      <c r="BC40" s="4">
        <f t="shared" si="20"/>
        <v>8859</v>
      </c>
      <c r="BD40" s="4">
        <f t="shared" si="20"/>
        <v>8886</v>
      </c>
      <c r="BE40" s="4">
        <f t="shared" si="20"/>
        <v>9194</v>
      </c>
      <c r="BF40" s="4">
        <f t="shared" si="20"/>
        <v>9412</v>
      </c>
      <c r="BG40" s="4">
        <f t="shared" si="20"/>
        <v>9500</v>
      </c>
      <c r="BH40" s="4">
        <f t="shared" si="20"/>
        <v>9520</v>
      </c>
      <c r="BI40" s="4">
        <f t="shared" si="20"/>
        <v>9547</v>
      </c>
      <c r="BJ40" s="4">
        <f t="shared" si="20"/>
        <v>9575</v>
      </c>
      <c r="BK40" s="4">
        <f t="shared" si="20"/>
        <v>9575</v>
      </c>
      <c r="BL40" s="4"/>
      <c r="BM40" s="4"/>
    </row>
    <row r="41" spans="1:65" x14ac:dyDescent="0.2">
      <c r="A41" s="68" t="s">
        <v>6</v>
      </c>
      <c r="B41" s="4">
        <v>0</v>
      </c>
      <c r="C41" s="4">
        <f t="shared" ref="C41:S41" si="21">C8+B41</f>
        <v>0</v>
      </c>
      <c r="D41" s="4">
        <f t="shared" si="21"/>
        <v>0</v>
      </c>
      <c r="E41" s="4">
        <f t="shared" si="21"/>
        <v>0</v>
      </c>
      <c r="F41" s="4">
        <f t="shared" si="21"/>
        <v>0</v>
      </c>
      <c r="G41" s="4">
        <f t="shared" si="21"/>
        <v>0</v>
      </c>
      <c r="H41" s="4">
        <f t="shared" si="21"/>
        <v>0</v>
      </c>
      <c r="I41" s="4">
        <f t="shared" si="21"/>
        <v>0</v>
      </c>
      <c r="J41" s="4">
        <f t="shared" si="21"/>
        <v>0</v>
      </c>
      <c r="K41" s="4">
        <f t="shared" si="21"/>
        <v>0</v>
      </c>
      <c r="L41" s="4">
        <f>L8+K41</f>
        <v>0</v>
      </c>
      <c r="M41" s="4">
        <f t="shared" si="21"/>
        <v>0</v>
      </c>
      <c r="N41" s="4">
        <f t="shared" si="21"/>
        <v>0</v>
      </c>
      <c r="O41" s="4">
        <f t="shared" si="21"/>
        <v>4</v>
      </c>
      <c r="P41" s="4">
        <f t="shared" si="21"/>
        <v>5</v>
      </c>
      <c r="Q41" s="4">
        <f t="shared" si="21"/>
        <v>7</v>
      </c>
      <c r="R41" s="4">
        <f t="shared" si="21"/>
        <v>8</v>
      </c>
      <c r="S41" s="4">
        <f t="shared" si="21"/>
        <v>8</v>
      </c>
      <c r="T41" s="4">
        <f>T8+S41</f>
        <v>21</v>
      </c>
      <c r="U41" s="4">
        <f t="shared" ref="U41:BK41" si="22">U8+T41</f>
        <v>65</v>
      </c>
      <c r="V41" s="4">
        <f t="shared" si="22"/>
        <v>183</v>
      </c>
      <c r="W41" s="4">
        <f t="shared" si="22"/>
        <v>364</v>
      </c>
      <c r="X41" s="4">
        <f t="shared" si="22"/>
        <v>1001</v>
      </c>
      <c r="Y41" s="4">
        <f t="shared" si="22"/>
        <v>2726</v>
      </c>
      <c r="Z41" s="4">
        <f t="shared" si="22"/>
        <v>3712</v>
      </c>
      <c r="AA41" s="4">
        <f t="shared" si="22"/>
        <v>5631</v>
      </c>
      <c r="AB41" s="4">
        <f t="shared" si="22"/>
        <v>7528</v>
      </c>
      <c r="AC41" s="4">
        <f t="shared" si="22"/>
        <v>7757</v>
      </c>
      <c r="AD41" s="4">
        <f t="shared" si="22"/>
        <v>9181</v>
      </c>
      <c r="AE41" s="4">
        <f t="shared" si="22"/>
        <v>10497</v>
      </c>
      <c r="AF41" s="4">
        <f t="shared" si="22"/>
        <v>11278</v>
      </c>
      <c r="AG41" s="4">
        <f t="shared" si="22"/>
        <v>12114</v>
      </c>
      <c r="AH41" s="4">
        <f t="shared" si="22"/>
        <v>12996</v>
      </c>
      <c r="AI41" s="4">
        <f t="shared" si="22"/>
        <v>13414</v>
      </c>
      <c r="AJ41" s="4">
        <f t="shared" si="22"/>
        <v>13504</v>
      </c>
      <c r="AK41" s="4">
        <f t="shared" si="22"/>
        <v>13758</v>
      </c>
      <c r="AL41" s="4">
        <f t="shared" si="22"/>
        <v>14108</v>
      </c>
      <c r="AM41" s="4">
        <f t="shared" si="22"/>
        <v>14215</v>
      </c>
      <c r="AN41" s="4">
        <f t="shared" si="22"/>
        <v>14329</v>
      </c>
      <c r="AO41" s="4">
        <f t="shared" si="22"/>
        <v>14394</v>
      </c>
      <c r="AP41" s="4">
        <f t="shared" si="22"/>
        <v>14568</v>
      </c>
      <c r="AQ41" s="4">
        <f t="shared" si="22"/>
        <v>14597</v>
      </c>
      <c r="AR41" s="4">
        <f t="shared" si="22"/>
        <v>14659</v>
      </c>
      <c r="AS41" s="4">
        <f t="shared" si="22"/>
        <v>14807</v>
      </c>
      <c r="AT41" s="4">
        <f t="shared" si="22"/>
        <v>15030</v>
      </c>
      <c r="AU41" s="4">
        <f t="shared" si="22"/>
        <v>15260</v>
      </c>
      <c r="AV41" s="4">
        <f t="shared" si="22"/>
        <v>15373</v>
      </c>
      <c r="AW41" s="4">
        <f t="shared" si="22"/>
        <v>15969</v>
      </c>
      <c r="AX41" s="4">
        <f t="shared" si="22"/>
        <v>16157</v>
      </c>
      <c r="AY41" s="4">
        <f t="shared" si="22"/>
        <v>16187</v>
      </c>
      <c r="AZ41" s="4">
        <f t="shared" si="22"/>
        <v>16259</v>
      </c>
      <c r="BA41" s="4">
        <f t="shared" si="22"/>
        <v>16312</v>
      </c>
      <c r="BB41" s="4">
        <f t="shared" si="22"/>
        <v>16326</v>
      </c>
      <c r="BC41" s="4">
        <f t="shared" si="22"/>
        <v>16338</v>
      </c>
      <c r="BD41" s="4">
        <f t="shared" si="22"/>
        <v>16411</v>
      </c>
      <c r="BE41" s="4">
        <f t="shared" si="22"/>
        <v>16427</v>
      </c>
      <c r="BF41" s="4">
        <f t="shared" si="22"/>
        <v>16615</v>
      </c>
      <c r="BG41" s="4">
        <f t="shared" si="22"/>
        <v>16695</v>
      </c>
      <c r="BH41" s="4">
        <f t="shared" si="22"/>
        <v>16824</v>
      </c>
      <c r="BI41" s="4">
        <f t="shared" si="22"/>
        <v>17121</v>
      </c>
      <c r="BJ41" s="4">
        <f t="shared" si="22"/>
        <v>17221</v>
      </c>
      <c r="BK41" s="4">
        <f t="shared" si="22"/>
        <v>17221</v>
      </c>
      <c r="BL41" s="4"/>
      <c r="BM41" s="4"/>
    </row>
    <row r="42" spans="1:65" x14ac:dyDescent="0.2">
      <c r="A42" s="68" t="s">
        <v>133</v>
      </c>
      <c r="B42" s="4">
        <v>0</v>
      </c>
      <c r="C42" s="4">
        <f>C9+B42</f>
        <v>0</v>
      </c>
      <c r="D42" s="4">
        <f t="shared" ref="D42:BK42" si="23">D9+C42</f>
        <v>0</v>
      </c>
      <c r="E42" s="4">
        <f t="shared" si="23"/>
        <v>0</v>
      </c>
      <c r="F42" s="4">
        <f t="shared" si="23"/>
        <v>0</v>
      </c>
      <c r="G42" s="4">
        <f t="shared" si="23"/>
        <v>0</v>
      </c>
      <c r="H42" s="4">
        <f t="shared" si="23"/>
        <v>0</v>
      </c>
      <c r="I42" s="4">
        <f t="shared" si="23"/>
        <v>0</v>
      </c>
      <c r="J42" s="4">
        <f t="shared" si="23"/>
        <v>0</v>
      </c>
      <c r="K42" s="4">
        <f t="shared" si="23"/>
        <v>0</v>
      </c>
      <c r="L42" s="4">
        <f>L9+K42</f>
        <v>0</v>
      </c>
      <c r="M42" s="4">
        <f t="shared" si="23"/>
        <v>0</v>
      </c>
      <c r="N42" s="4">
        <f t="shared" si="23"/>
        <v>0</v>
      </c>
      <c r="O42" s="4">
        <f t="shared" si="23"/>
        <v>0</v>
      </c>
      <c r="P42" s="4">
        <f t="shared" si="23"/>
        <v>0</v>
      </c>
      <c r="Q42" s="4">
        <f t="shared" si="23"/>
        <v>0</v>
      </c>
      <c r="R42" s="4">
        <f t="shared" si="23"/>
        <v>0</v>
      </c>
      <c r="S42" s="4">
        <f t="shared" si="23"/>
        <v>0</v>
      </c>
      <c r="T42" s="4">
        <f t="shared" si="23"/>
        <v>26</v>
      </c>
      <c r="U42" s="4">
        <f t="shared" si="23"/>
        <v>140</v>
      </c>
      <c r="V42" s="4">
        <f t="shared" si="23"/>
        <v>226</v>
      </c>
      <c r="W42" s="4">
        <f t="shared" si="23"/>
        <v>418</v>
      </c>
      <c r="X42" s="4">
        <f t="shared" si="23"/>
        <v>820</v>
      </c>
      <c r="Y42" s="4">
        <f t="shared" si="23"/>
        <v>907</v>
      </c>
      <c r="Z42" s="4">
        <f t="shared" si="23"/>
        <v>1282</v>
      </c>
      <c r="AA42" s="4">
        <f t="shared" si="23"/>
        <v>1365</v>
      </c>
      <c r="AB42" s="4">
        <f t="shared" si="23"/>
        <v>1574</v>
      </c>
      <c r="AC42" s="4">
        <f t="shared" si="23"/>
        <v>1612</v>
      </c>
      <c r="AD42" s="4">
        <f t="shared" si="23"/>
        <v>1640</v>
      </c>
      <c r="AE42" s="4">
        <f t="shared" si="23"/>
        <v>1663</v>
      </c>
      <c r="AF42" s="4">
        <f t="shared" si="23"/>
        <v>1671</v>
      </c>
      <c r="AG42" s="4">
        <f t="shared" si="23"/>
        <v>1735</v>
      </c>
      <c r="AH42" s="4">
        <f t="shared" si="23"/>
        <v>1852</v>
      </c>
      <c r="AI42" s="4">
        <f t="shared" si="23"/>
        <v>1975</v>
      </c>
      <c r="AJ42" s="4">
        <f t="shared" si="23"/>
        <v>2213</v>
      </c>
      <c r="AK42" s="4">
        <f t="shared" si="23"/>
        <v>3284</v>
      </c>
      <c r="AL42" s="4">
        <f t="shared" si="23"/>
        <v>3767</v>
      </c>
      <c r="AM42" s="4">
        <f t="shared" si="23"/>
        <v>4730</v>
      </c>
      <c r="AN42" s="4">
        <f t="shared" si="23"/>
        <v>5833</v>
      </c>
      <c r="AO42" s="4">
        <f t="shared" si="23"/>
        <v>6469</v>
      </c>
      <c r="AP42" s="4">
        <f t="shared" si="23"/>
        <v>6826</v>
      </c>
      <c r="AQ42" s="4">
        <f t="shared" si="23"/>
        <v>6870</v>
      </c>
      <c r="AR42" s="4">
        <f t="shared" si="23"/>
        <v>6993</v>
      </c>
      <c r="AS42" s="4">
        <f t="shared" si="23"/>
        <v>7481</v>
      </c>
      <c r="AT42" s="4">
        <f t="shared" si="23"/>
        <v>7784</v>
      </c>
      <c r="AU42" s="4">
        <f t="shared" si="23"/>
        <v>8021</v>
      </c>
      <c r="AV42" s="4">
        <f t="shared" si="23"/>
        <v>8031</v>
      </c>
      <c r="AW42" s="4">
        <f t="shared" si="23"/>
        <v>8073</v>
      </c>
      <c r="AX42" s="4">
        <f t="shared" si="23"/>
        <v>8391</v>
      </c>
      <c r="AY42" s="4">
        <f t="shared" si="23"/>
        <v>8438</v>
      </c>
      <c r="AZ42" s="4">
        <f t="shared" si="23"/>
        <v>8476</v>
      </c>
      <c r="BA42" s="4">
        <f t="shared" si="23"/>
        <v>8511</v>
      </c>
      <c r="BB42" s="4">
        <f t="shared" si="23"/>
        <v>8511</v>
      </c>
      <c r="BC42" s="4">
        <f t="shared" si="23"/>
        <v>8540</v>
      </c>
      <c r="BD42" s="4">
        <f t="shared" si="23"/>
        <v>8552</v>
      </c>
      <c r="BE42" s="4">
        <f t="shared" si="23"/>
        <v>8552</v>
      </c>
      <c r="BF42" s="4">
        <f t="shared" si="23"/>
        <v>8570</v>
      </c>
      <c r="BG42" s="4">
        <f t="shared" si="23"/>
        <v>8570</v>
      </c>
      <c r="BH42" s="4">
        <f t="shared" si="23"/>
        <v>8573</v>
      </c>
      <c r="BI42" s="4">
        <f t="shared" si="23"/>
        <v>8574</v>
      </c>
      <c r="BJ42" s="4">
        <f t="shared" si="23"/>
        <v>8574</v>
      </c>
      <c r="BK42" s="4">
        <f t="shared" si="23"/>
        <v>8614</v>
      </c>
      <c r="BL42" s="4"/>
    </row>
    <row r="43" spans="1:65" x14ac:dyDescent="0.2">
      <c r="A43" s="68" t="s">
        <v>134</v>
      </c>
      <c r="B43" s="4">
        <v>0</v>
      </c>
      <c r="C43" s="4">
        <f>C10+B43</f>
        <v>0</v>
      </c>
      <c r="D43" s="4">
        <f t="shared" ref="D43:BK43" si="24">D10+C43</f>
        <v>0</v>
      </c>
      <c r="E43" s="4">
        <f t="shared" si="24"/>
        <v>0</v>
      </c>
      <c r="F43" s="4">
        <f t="shared" si="24"/>
        <v>0</v>
      </c>
      <c r="G43" s="4">
        <f t="shared" si="24"/>
        <v>0</v>
      </c>
      <c r="H43" s="4">
        <f t="shared" si="24"/>
        <v>0</v>
      </c>
      <c r="I43" s="4">
        <f t="shared" si="24"/>
        <v>0</v>
      </c>
      <c r="J43" s="4">
        <f t="shared" si="24"/>
        <v>0</v>
      </c>
      <c r="K43" s="4">
        <f t="shared" si="24"/>
        <v>0</v>
      </c>
      <c r="L43" s="4">
        <f>L10+K43</f>
        <v>0</v>
      </c>
      <c r="M43" s="4">
        <f t="shared" si="24"/>
        <v>0</v>
      </c>
      <c r="N43" s="4">
        <f t="shared" si="24"/>
        <v>0</v>
      </c>
      <c r="O43" s="4">
        <f t="shared" si="24"/>
        <v>0</v>
      </c>
      <c r="P43" s="4">
        <f t="shared" si="24"/>
        <v>0</v>
      </c>
      <c r="Q43" s="4">
        <f t="shared" si="24"/>
        <v>0</v>
      </c>
      <c r="R43" s="4">
        <f t="shared" si="24"/>
        <v>0</v>
      </c>
      <c r="S43" s="4">
        <f t="shared" si="24"/>
        <v>0</v>
      </c>
      <c r="T43" s="4">
        <f t="shared" si="24"/>
        <v>0</v>
      </c>
      <c r="U43" s="4">
        <f t="shared" si="24"/>
        <v>0</v>
      </c>
      <c r="V43" s="4">
        <f t="shared" si="24"/>
        <v>8</v>
      </c>
      <c r="W43" s="4">
        <f t="shared" si="24"/>
        <v>8</v>
      </c>
      <c r="X43" s="4">
        <f t="shared" si="24"/>
        <v>13</v>
      </c>
      <c r="Y43" s="4">
        <f t="shared" si="24"/>
        <v>14</v>
      </c>
      <c r="Z43" s="4">
        <f t="shared" si="24"/>
        <v>28</v>
      </c>
      <c r="AA43" s="4">
        <f t="shared" si="24"/>
        <v>35</v>
      </c>
      <c r="AB43" s="4">
        <f t="shared" si="24"/>
        <v>35</v>
      </c>
      <c r="AC43" s="4">
        <f t="shared" si="24"/>
        <v>69</v>
      </c>
      <c r="AD43" s="4">
        <f t="shared" si="24"/>
        <v>95</v>
      </c>
      <c r="AE43" s="4">
        <f t="shared" si="24"/>
        <v>101</v>
      </c>
      <c r="AF43" s="4">
        <f t="shared" si="24"/>
        <v>106</v>
      </c>
      <c r="AG43" s="4">
        <f t="shared" si="24"/>
        <v>153</v>
      </c>
      <c r="AH43" s="4">
        <f t="shared" si="24"/>
        <v>270</v>
      </c>
      <c r="AI43" s="4">
        <f t="shared" si="24"/>
        <v>337</v>
      </c>
      <c r="AJ43" s="4">
        <f t="shared" si="24"/>
        <v>487</v>
      </c>
      <c r="AK43" s="4">
        <f t="shared" si="24"/>
        <v>1126</v>
      </c>
      <c r="AL43" s="4">
        <f t="shared" si="24"/>
        <v>1131</v>
      </c>
      <c r="AM43" s="4">
        <f t="shared" si="24"/>
        <v>1293</v>
      </c>
      <c r="AN43" s="4">
        <f t="shared" si="24"/>
        <v>1377</v>
      </c>
      <c r="AO43" s="4">
        <f t="shared" si="24"/>
        <v>1993</v>
      </c>
      <c r="AP43" s="4">
        <f t="shared" si="24"/>
        <v>2420</v>
      </c>
      <c r="AQ43" s="4">
        <f t="shared" si="24"/>
        <v>2697</v>
      </c>
      <c r="AR43" s="4">
        <f t="shared" si="24"/>
        <v>2978</v>
      </c>
      <c r="AS43" s="4">
        <f t="shared" si="24"/>
        <v>3154</v>
      </c>
      <c r="AT43" s="4">
        <f t="shared" si="24"/>
        <v>3184</v>
      </c>
      <c r="AU43" s="4">
        <f t="shared" si="24"/>
        <v>3207</v>
      </c>
      <c r="AV43" s="4">
        <f t="shared" si="24"/>
        <v>3388</v>
      </c>
      <c r="AW43" s="4">
        <f t="shared" si="24"/>
        <v>3468</v>
      </c>
      <c r="AX43" s="4">
        <f t="shared" si="24"/>
        <v>3688</v>
      </c>
      <c r="AY43" s="4">
        <f t="shared" si="24"/>
        <v>3716</v>
      </c>
      <c r="AZ43" s="4">
        <f t="shared" si="24"/>
        <v>3736</v>
      </c>
      <c r="BA43" s="4">
        <f t="shared" si="24"/>
        <v>3762</v>
      </c>
      <c r="BB43" s="4">
        <f t="shared" si="24"/>
        <v>3788</v>
      </c>
      <c r="BC43" s="4">
        <f t="shared" si="24"/>
        <v>3849</v>
      </c>
      <c r="BD43" s="4">
        <f t="shared" si="24"/>
        <v>3948</v>
      </c>
      <c r="BE43" s="4">
        <f t="shared" si="24"/>
        <v>3999</v>
      </c>
      <c r="BF43" s="4">
        <f t="shared" si="24"/>
        <v>4008</v>
      </c>
      <c r="BG43" s="4">
        <f t="shared" si="24"/>
        <v>4010</v>
      </c>
      <c r="BH43" s="4">
        <f t="shared" si="24"/>
        <v>4013</v>
      </c>
      <c r="BI43" s="4">
        <f t="shared" si="24"/>
        <v>4029</v>
      </c>
      <c r="BJ43" s="4">
        <f t="shared" si="24"/>
        <v>4037</v>
      </c>
      <c r="BK43" s="4">
        <f t="shared" si="24"/>
        <v>4037</v>
      </c>
      <c r="BL43" s="4"/>
    </row>
    <row r="44" spans="1:65" x14ac:dyDescent="0.2">
      <c r="A44" s="68" t="s">
        <v>132</v>
      </c>
      <c r="B44" s="4">
        <v>0</v>
      </c>
      <c r="C44" s="4">
        <f>C11+B44</f>
        <v>0</v>
      </c>
      <c r="D44" s="4">
        <f t="shared" ref="D44:BK44" si="25">D11+C44</f>
        <v>0</v>
      </c>
      <c r="E44" s="4">
        <f t="shared" si="25"/>
        <v>0</v>
      </c>
      <c r="F44" s="4">
        <f t="shared" si="25"/>
        <v>0</v>
      </c>
      <c r="G44" s="4">
        <f t="shared" si="25"/>
        <v>0</v>
      </c>
      <c r="H44" s="4">
        <f t="shared" si="25"/>
        <v>0</v>
      </c>
      <c r="I44" s="4">
        <f t="shared" si="25"/>
        <v>0</v>
      </c>
      <c r="J44" s="4">
        <f t="shared" si="25"/>
        <v>0</v>
      </c>
      <c r="K44" s="4">
        <f t="shared" si="25"/>
        <v>0</v>
      </c>
      <c r="L44" s="4">
        <f>L11+K44</f>
        <v>0</v>
      </c>
      <c r="M44" s="4">
        <f t="shared" si="25"/>
        <v>0</v>
      </c>
      <c r="N44" s="4">
        <f t="shared" si="25"/>
        <v>0</v>
      </c>
      <c r="O44" s="4">
        <f t="shared" si="25"/>
        <v>0</v>
      </c>
      <c r="P44" s="4">
        <f t="shared" si="25"/>
        <v>0</v>
      </c>
      <c r="Q44" s="4">
        <f t="shared" si="25"/>
        <v>0</v>
      </c>
      <c r="R44" s="4">
        <f t="shared" si="25"/>
        <v>0</v>
      </c>
      <c r="S44" s="4">
        <f t="shared" si="25"/>
        <v>0</v>
      </c>
      <c r="T44" s="4">
        <f t="shared" si="25"/>
        <v>0</v>
      </c>
      <c r="U44" s="4">
        <f t="shared" si="25"/>
        <v>0</v>
      </c>
      <c r="V44" s="4">
        <f t="shared" si="25"/>
        <v>0</v>
      </c>
      <c r="W44" s="4">
        <f t="shared" si="25"/>
        <v>0</v>
      </c>
      <c r="X44" s="4">
        <f t="shared" si="25"/>
        <v>0</v>
      </c>
      <c r="Y44" s="4">
        <f t="shared" si="25"/>
        <v>0</v>
      </c>
      <c r="Z44" s="4">
        <f t="shared" si="25"/>
        <v>70</v>
      </c>
      <c r="AA44" s="4">
        <f t="shared" si="25"/>
        <v>304</v>
      </c>
      <c r="AB44" s="4">
        <f t="shared" si="25"/>
        <v>373</v>
      </c>
      <c r="AC44" s="4">
        <f t="shared" si="25"/>
        <v>2777</v>
      </c>
      <c r="AD44" s="4">
        <f t="shared" si="25"/>
        <v>4911</v>
      </c>
      <c r="AE44" s="4">
        <f t="shared" si="25"/>
        <v>5341</v>
      </c>
      <c r="AF44" s="4">
        <f t="shared" si="25"/>
        <v>5903</v>
      </c>
      <c r="AG44" s="4">
        <f t="shared" si="25"/>
        <v>5915</v>
      </c>
      <c r="AH44" s="4">
        <f t="shared" si="25"/>
        <v>5935</v>
      </c>
      <c r="AI44" s="4">
        <f t="shared" si="25"/>
        <v>5958</v>
      </c>
      <c r="AJ44" s="4">
        <f t="shared" si="25"/>
        <v>6594</v>
      </c>
      <c r="AK44" s="4">
        <f t="shared" si="25"/>
        <v>8643</v>
      </c>
      <c r="AL44" s="4">
        <f t="shared" si="25"/>
        <v>9534</v>
      </c>
      <c r="AM44" s="4">
        <f t="shared" si="25"/>
        <v>12211</v>
      </c>
      <c r="AN44" s="4">
        <f t="shared" si="25"/>
        <v>13228</v>
      </c>
      <c r="AO44" s="4">
        <f t="shared" si="25"/>
        <v>14257</v>
      </c>
      <c r="AP44" s="4">
        <f t="shared" si="25"/>
        <v>15070</v>
      </c>
      <c r="AQ44" s="4">
        <f t="shared" si="25"/>
        <v>15265</v>
      </c>
      <c r="AR44" s="4">
        <f t="shared" si="25"/>
        <v>15770</v>
      </c>
      <c r="AS44" s="4">
        <f t="shared" si="25"/>
        <v>16899</v>
      </c>
      <c r="AT44" s="4">
        <f t="shared" si="25"/>
        <v>19502</v>
      </c>
      <c r="AU44" s="4">
        <f t="shared" si="25"/>
        <v>20577</v>
      </c>
      <c r="AV44" s="4">
        <f t="shared" si="25"/>
        <v>21376</v>
      </c>
      <c r="AW44" s="4">
        <f t="shared" si="25"/>
        <v>21988</v>
      </c>
      <c r="AX44" s="4">
        <f t="shared" si="25"/>
        <v>22534</v>
      </c>
      <c r="AY44" s="4">
        <f t="shared" si="25"/>
        <v>22680</v>
      </c>
      <c r="AZ44" s="4">
        <f t="shared" si="25"/>
        <v>22714</v>
      </c>
      <c r="BA44" s="4">
        <f t="shared" si="25"/>
        <v>22811</v>
      </c>
      <c r="BB44" s="4">
        <f t="shared" si="25"/>
        <v>22871</v>
      </c>
      <c r="BC44" s="4">
        <f t="shared" si="25"/>
        <v>22972</v>
      </c>
      <c r="BD44" s="4">
        <f t="shared" si="25"/>
        <v>22987</v>
      </c>
      <c r="BE44" s="4">
        <f t="shared" si="25"/>
        <v>23038</v>
      </c>
      <c r="BF44" s="4">
        <f t="shared" si="25"/>
        <v>23079</v>
      </c>
      <c r="BG44" s="4">
        <f t="shared" si="25"/>
        <v>23282</v>
      </c>
      <c r="BH44" s="4">
        <f t="shared" si="25"/>
        <v>23305</v>
      </c>
      <c r="BI44" s="4">
        <f t="shared" si="25"/>
        <v>23365</v>
      </c>
      <c r="BJ44" s="4">
        <f t="shared" si="25"/>
        <v>23644</v>
      </c>
      <c r="BK44" s="4">
        <f t="shared" si="25"/>
        <v>23644</v>
      </c>
      <c r="BL44" s="4"/>
    </row>
    <row r="45" spans="1:65" x14ac:dyDescent="0.2">
      <c r="A45" s="68" t="s">
        <v>201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f>AC12+AB45</f>
        <v>1</v>
      </c>
      <c r="AD45">
        <f t="shared" ref="AD45:BK45" si="26">AD12+AC45</f>
        <v>1</v>
      </c>
      <c r="AE45">
        <f t="shared" si="26"/>
        <v>41</v>
      </c>
      <c r="AF45">
        <f t="shared" si="26"/>
        <v>145</v>
      </c>
      <c r="AG45">
        <f t="shared" si="26"/>
        <v>465</v>
      </c>
      <c r="AH45">
        <f t="shared" si="26"/>
        <v>851</v>
      </c>
      <c r="AI45">
        <f t="shared" si="26"/>
        <v>1732</v>
      </c>
      <c r="AJ45">
        <f t="shared" si="26"/>
        <v>2347</v>
      </c>
      <c r="AK45">
        <f t="shared" si="26"/>
        <v>4574</v>
      </c>
      <c r="AL45">
        <f t="shared" si="26"/>
        <v>5537</v>
      </c>
      <c r="AM45">
        <f t="shared" si="26"/>
        <v>7913</v>
      </c>
      <c r="AN45">
        <f t="shared" si="26"/>
        <v>10168</v>
      </c>
      <c r="AO45">
        <f t="shared" si="26"/>
        <v>11517</v>
      </c>
      <c r="AP45">
        <f t="shared" si="26"/>
        <v>12296</v>
      </c>
      <c r="AQ45">
        <f t="shared" si="26"/>
        <v>12648</v>
      </c>
      <c r="AR45">
        <f t="shared" si="26"/>
        <v>14405</v>
      </c>
      <c r="AS45">
        <f t="shared" si="26"/>
        <v>15176</v>
      </c>
      <c r="AT45">
        <f t="shared" si="26"/>
        <v>16571</v>
      </c>
      <c r="AU45">
        <f t="shared" si="26"/>
        <v>17620</v>
      </c>
      <c r="AV45">
        <f t="shared" si="26"/>
        <v>18876</v>
      </c>
      <c r="AW45">
        <f t="shared" si="26"/>
        <v>19613</v>
      </c>
      <c r="AX45">
        <f t="shared" si="26"/>
        <v>19772</v>
      </c>
      <c r="AY45">
        <f t="shared" si="26"/>
        <v>19822</v>
      </c>
      <c r="AZ45">
        <f t="shared" si="26"/>
        <v>19871</v>
      </c>
      <c r="BA45">
        <f t="shared" si="26"/>
        <v>19885</v>
      </c>
      <c r="BB45">
        <f t="shared" si="26"/>
        <v>20176</v>
      </c>
      <c r="BC45">
        <f t="shared" si="26"/>
        <v>20269</v>
      </c>
      <c r="BD45">
        <f t="shared" si="26"/>
        <v>20313</v>
      </c>
      <c r="BE45">
        <f t="shared" si="26"/>
        <v>20358</v>
      </c>
      <c r="BF45">
        <f t="shared" si="26"/>
        <v>20376</v>
      </c>
      <c r="BG45">
        <f t="shared" si="26"/>
        <v>20383</v>
      </c>
      <c r="BH45">
        <f t="shared" si="26"/>
        <v>20384</v>
      </c>
      <c r="BI45">
        <f t="shared" si="26"/>
        <v>20396</v>
      </c>
      <c r="BJ45">
        <f t="shared" si="26"/>
        <v>20407</v>
      </c>
      <c r="BK45">
        <f t="shared" si="26"/>
        <v>20463</v>
      </c>
    </row>
    <row r="46" spans="1:65" x14ac:dyDescent="0.2">
      <c r="A46" s="68" t="s">
        <v>268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>
        <f>V13+U46</f>
        <v>3</v>
      </c>
      <c r="W46">
        <f>W13+V46</f>
        <v>1089</v>
      </c>
      <c r="X46">
        <f t="shared" ref="X46:BK46" si="27">X13+W46</f>
        <v>5076</v>
      </c>
      <c r="Y46">
        <f t="shared" si="27"/>
        <v>5717</v>
      </c>
      <c r="Z46">
        <f t="shared" si="27"/>
        <v>5879</v>
      </c>
      <c r="AA46">
        <f t="shared" si="27"/>
        <v>6188</v>
      </c>
      <c r="AB46">
        <f t="shared" si="27"/>
        <v>6309</v>
      </c>
      <c r="AC46">
        <f t="shared" si="27"/>
        <v>6505</v>
      </c>
      <c r="AD46">
        <f t="shared" si="27"/>
        <v>6873</v>
      </c>
      <c r="AE46">
        <f t="shared" si="27"/>
        <v>6875</v>
      </c>
      <c r="AF46">
        <f t="shared" si="27"/>
        <v>8970</v>
      </c>
      <c r="AG46">
        <f t="shared" si="27"/>
        <v>9026</v>
      </c>
      <c r="AH46">
        <f t="shared" si="27"/>
        <v>9075</v>
      </c>
      <c r="AI46">
        <f t="shared" si="27"/>
        <v>9523</v>
      </c>
      <c r="AJ46">
        <f t="shared" si="27"/>
        <v>10333</v>
      </c>
      <c r="AK46">
        <f t="shared" si="27"/>
        <v>10488</v>
      </c>
      <c r="AL46">
        <f t="shared" si="27"/>
        <v>10526</v>
      </c>
      <c r="AM46">
        <f t="shared" si="27"/>
        <v>13308</v>
      </c>
      <c r="AN46">
        <f t="shared" si="27"/>
        <v>13366</v>
      </c>
      <c r="AO46">
        <f t="shared" si="27"/>
        <v>13724</v>
      </c>
      <c r="AP46">
        <f t="shared" si="27"/>
        <v>13724</v>
      </c>
      <c r="AQ46">
        <f t="shared" si="27"/>
        <v>13734</v>
      </c>
      <c r="AR46">
        <f t="shared" si="27"/>
        <v>13735</v>
      </c>
      <c r="AS46">
        <f t="shared" si="27"/>
        <v>13735</v>
      </c>
      <c r="AT46">
        <f t="shared" si="27"/>
        <v>13736</v>
      </c>
      <c r="AU46">
        <f t="shared" si="27"/>
        <v>13736</v>
      </c>
      <c r="AV46">
        <f t="shared" si="27"/>
        <v>13736</v>
      </c>
      <c r="AW46">
        <f t="shared" si="27"/>
        <v>13736</v>
      </c>
      <c r="AX46">
        <f t="shared" si="27"/>
        <v>13737</v>
      </c>
      <c r="AY46">
        <f t="shared" si="27"/>
        <v>13737</v>
      </c>
      <c r="AZ46">
        <f t="shared" si="27"/>
        <v>13737</v>
      </c>
      <c r="BA46">
        <f t="shared" si="27"/>
        <v>13737</v>
      </c>
      <c r="BB46">
        <f t="shared" si="27"/>
        <v>13737</v>
      </c>
      <c r="BC46">
        <f t="shared" si="27"/>
        <v>13743</v>
      </c>
      <c r="BD46">
        <f t="shared" si="27"/>
        <v>13748</v>
      </c>
      <c r="BE46">
        <f t="shared" si="27"/>
        <v>13748</v>
      </c>
      <c r="BF46">
        <f t="shared" si="27"/>
        <v>13750</v>
      </c>
      <c r="BG46">
        <f t="shared" si="27"/>
        <v>13750</v>
      </c>
      <c r="BH46">
        <f t="shared" si="27"/>
        <v>13751</v>
      </c>
      <c r="BI46">
        <f t="shared" si="27"/>
        <v>13756</v>
      </c>
      <c r="BJ46">
        <f t="shared" si="27"/>
        <v>13760</v>
      </c>
      <c r="BK46">
        <f t="shared" si="27"/>
        <v>13760</v>
      </c>
    </row>
    <row r="48" spans="1:65" x14ac:dyDescent="0.2">
      <c r="A48" s="95" t="s">
        <v>269</v>
      </c>
      <c r="B48" s="94">
        <f>SUM(B5:B12)</f>
        <v>0</v>
      </c>
      <c r="C48" s="94">
        <f t="shared" ref="C48:N48" si="28">SUM(C5:C12)</f>
        <v>0</v>
      </c>
      <c r="D48" s="94">
        <f t="shared" si="28"/>
        <v>0</v>
      </c>
      <c r="E48" s="94">
        <f t="shared" si="28"/>
        <v>0</v>
      </c>
      <c r="F48" s="94">
        <f t="shared" si="28"/>
        <v>0</v>
      </c>
      <c r="G48" s="94">
        <f t="shared" si="28"/>
        <v>0</v>
      </c>
      <c r="H48" s="94">
        <f t="shared" si="28"/>
        <v>0</v>
      </c>
      <c r="I48" s="94">
        <f t="shared" si="28"/>
        <v>0</v>
      </c>
      <c r="J48" s="94">
        <f t="shared" si="28"/>
        <v>0</v>
      </c>
      <c r="K48" s="94">
        <f t="shared" si="28"/>
        <v>0</v>
      </c>
      <c r="L48" s="94">
        <f t="shared" si="28"/>
        <v>0</v>
      </c>
      <c r="M48" s="94">
        <f t="shared" si="28"/>
        <v>0</v>
      </c>
      <c r="N48" s="94">
        <f t="shared" si="28"/>
        <v>0</v>
      </c>
      <c r="O48" s="94">
        <f>SUM(O5:O12)+N48</f>
        <v>4</v>
      </c>
      <c r="P48" s="94">
        <f t="shared" ref="P48:BK48" si="29">SUM(P5:P12)+O48</f>
        <v>9</v>
      </c>
      <c r="Q48" s="94">
        <f t="shared" si="29"/>
        <v>34</v>
      </c>
      <c r="R48" s="94">
        <f t="shared" si="29"/>
        <v>162</v>
      </c>
      <c r="S48" s="94">
        <f t="shared" si="29"/>
        <v>190</v>
      </c>
      <c r="T48" s="94">
        <f t="shared" si="29"/>
        <v>639</v>
      </c>
      <c r="U48" s="94">
        <f t="shared" si="29"/>
        <v>1461</v>
      </c>
      <c r="V48" s="94">
        <f t="shared" si="29"/>
        <v>2199</v>
      </c>
      <c r="W48" s="94">
        <f t="shared" si="29"/>
        <v>3881</v>
      </c>
      <c r="X48" s="94">
        <f t="shared" si="29"/>
        <v>6469</v>
      </c>
      <c r="Y48" s="94">
        <f t="shared" si="29"/>
        <v>9502</v>
      </c>
      <c r="Z48" s="94">
        <f t="shared" si="29"/>
        <v>12442</v>
      </c>
      <c r="AA48" s="94">
        <f t="shared" si="29"/>
        <v>16070</v>
      </c>
      <c r="AB48" s="94">
        <f t="shared" si="29"/>
        <v>19472</v>
      </c>
      <c r="AC48" s="94">
        <f t="shared" si="29"/>
        <v>23701</v>
      </c>
      <c r="AD48" s="94">
        <f t="shared" si="29"/>
        <v>28174</v>
      </c>
      <c r="AE48" s="94">
        <f t="shared" si="29"/>
        <v>30977</v>
      </c>
      <c r="AF48" s="94">
        <f t="shared" si="29"/>
        <v>34251</v>
      </c>
      <c r="AG48" s="94">
        <f t="shared" si="29"/>
        <v>36557</v>
      </c>
      <c r="AH48" s="94">
        <f t="shared" si="29"/>
        <v>39769</v>
      </c>
      <c r="AI48" s="94">
        <f t="shared" si="29"/>
        <v>42856</v>
      </c>
      <c r="AJ48" s="94">
        <f t="shared" si="29"/>
        <v>45405</v>
      </c>
      <c r="AK48" s="94">
        <f t="shared" si="29"/>
        <v>52650</v>
      </c>
      <c r="AL48" s="94">
        <f t="shared" si="29"/>
        <v>55990</v>
      </c>
      <c r="AM48" s="94">
        <f t="shared" si="29"/>
        <v>63512</v>
      </c>
      <c r="AN48" s="94">
        <f t="shared" si="29"/>
        <v>68455</v>
      </c>
      <c r="AO48" s="94">
        <f t="shared" si="29"/>
        <v>72949</v>
      </c>
      <c r="AP48" s="94">
        <f t="shared" si="29"/>
        <v>75823</v>
      </c>
      <c r="AQ48" s="94">
        <f t="shared" si="29"/>
        <v>77939</v>
      </c>
      <c r="AR48" s="94">
        <f t="shared" si="29"/>
        <v>84529</v>
      </c>
      <c r="AS48" s="94">
        <f t="shared" si="29"/>
        <v>88918</v>
      </c>
      <c r="AT48" s="94">
        <f t="shared" si="29"/>
        <v>94409</v>
      </c>
      <c r="AU48" s="94">
        <f t="shared" si="29"/>
        <v>97958</v>
      </c>
      <c r="AV48" s="94">
        <f t="shared" si="29"/>
        <v>100614</v>
      </c>
      <c r="AW48" s="94">
        <f t="shared" si="29"/>
        <v>102978</v>
      </c>
      <c r="AX48" s="94">
        <f t="shared" si="29"/>
        <v>104559</v>
      </c>
      <c r="AY48" s="94">
        <f t="shared" si="29"/>
        <v>105257</v>
      </c>
      <c r="AZ48" s="94">
        <f t="shared" si="29"/>
        <v>105580</v>
      </c>
      <c r="BA48" s="94">
        <f t="shared" si="29"/>
        <v>105935</v>
      </c>
      <c r="BB48" s="94">
        <f t="shared" si="29"/>
        <v>106549</v>
      </c>
      <c r="BC48" s="94">
        <f t="shared" si="29"/>
        <v>106944</v>
      </c>
      <c r="BD48" s="94">
        <f t="shared" si="29"/>
        <v>107214</v>
      </c>
      <c r="BE48" s="94">
        <f t="shared" si="29"/>
        <v>107685</v>
      </c>
      <c r="BF48" s="94">
        <f t="shared" si="29"/>
        <v>108177</v>
      </c>
      <c r="BG48" s="94">
        <f t="shared" si="29"/>
        <v>108557</v>
      </c>
      <c r="BH48" s="94">
        <f t="shared" si="29"/>
        <v>108736</v>
      </c>
      <c r="BI48" s="94">
        <f t="shared" si="29"/>
        <v>109149</v>
      </c>
      <c r="BJ48" s="94">
        <f t="shared" si="29"/>
        <v>109575</v>
      </c>
      <c r="BK48" s="94">
        <f t="shared" si="29"/>
        <v>109671</v>
      </c>
      <c r="BL48" s="1"/>
      <c r="BM48" s="1">
        <f>SUM(BM5:BM12)</f>
        <v>109671</v>
      </c>
    </row>
    <row r="49" spans="1:64" x14ac:dyDescent="0.2">
      <c r="A49" s="98" t="s">
        <v>202</v>
      </c>
      <c r="B49" s="94">
        <f>B48/$BM$48*100</f>
        <v>0</v>
      </c>
      <c r="C49" s="94">
        <f t="shared" ref="C49:J49" si="30">C48/$BM$48*100</f>
        <v>0</v>
      </c>
      <c r="D49" s="94">
        <f t="shared" si="30"/>
        <v>0</v>
      </c>
      <c r="E49" s="94">
        <f t="shared" si="30"/>
        <v>0</v>
      </c>
      <c r="F49" s="94">
        <f t="shared" si="30"/>
        <v>0</v>
      </c>
      <c r="G49" s="94">
        <f t="shared" si="30"/>
        <v>0</v>
      </c>
      <c r="H49" s="94">
        <f t="shared" si="30"/>
        <v>0</v>
      </c>
      <c r="I49" s="94">
        <f t="shared" si="30"/>
        <v>0</v>
      </c>
      <c r="J49" s="94">
        <f t="shared" si="30"/>
        <v>0</v>
      </c>
      <c r="K49" s="94">
        <f t="shared" ref="K49:AP49" si="31">K48/$BM$48*100</f>
        <v>0</v>
      </c>
      <c r="L49" s="94">
        <f t="shared" si="31"/>
        <v>0</v>
      </c>
      <c r="M49" s="94">
        <f t="shared" si="31"/>
        <v>0</v>
      </c>
      <c r="N49" s="94">
        <f t="shared" si="31"/>
        <v>0</v>
      </c>
      <c r="O49" s="94">
        <f t="shared" si="31"/>
        <v>3.647272296231456E-3</v>
      </c>
      <c r="P49" s="94">
        <f t="shared" si="31"/>
        <v>8.2063626665207761E-3</v>
      </c>
      <c r="Q49" s="94">
        <f t="shared" si="31"/>
        <v>3.1001814517967373E-2</v>
      </c>
      <c r="R49" s="94">
        <f t="shared" si="31"/>
        <v>0.14771452799737397</v>
      </c>
      <c r="S49" s="94">
        <f t="shared" si="31"/>
        <v>0.17324543407099416</v>
      </c>
      <c r="T49" s="94">
        <f t="shared" si="31"/>
        <v>0.58265174932297514</v>
      </c>
      <c r="U49" s="94">
        <f t="shared" si="31"/>
        <v>1.3321662061985393</v>
      </c>
      <c r="V49" s="94">
        <f t="shared" si="31"/>
        <v>2.0050879448532428</v>
      </c>
      <c r="W49" s="94">
        <f t="shared" si="31"/>
        <v>3.5387659454185698</v>
      </c>
      <c r="X49" s="94">
        <f t="shared" si="31"/>
        <v>5.8985511210803221</v>
      </c>
      <c r="Y49" s="94">
        <f t="shared" si="31"/>
        <v>8.6640953396978233</v>
      </c>
      <c r="Z49" s="94">
        <f t="shared" si="31"/>
        <v>11.344840477427944</v>
      </c>
      <c r="AA49" s="94">
        <f t="shared" si="31"/>
        <v>14.652916450109874</v>
      </c>
      <c r="AB49" s="94">
        <f t="shared" si="31"/>
        <v>17.754921538054727</v>
      </c>
      <c r="AC49" s="94">
        <f t="shared" si="31"/>
        <v>21.611000173245433</v>
      </c>
      <c r="AD49" s="94">
        <f t="shared" si="31"/>
        <v>25.689562418506263</v>
      </c>
      <c r="AE49" s="94">
        <f t="shared" si="31"/>
        <v>28.245388480090451</v>
      </c>
      <c r="AF49" s="94">
        <f t="shared" si="31"/>
        <v>31.230680854555899</v>
      </c>
      <c r="AG49" s="94">
        <f t="shared" si="31"/>
        <v>33.333333333333329</v>
      </c>
      <c r="AH49" s="94">
        <f t="shared" si="31"/>
        <v>36.262092987207197</v>
      </c>
      <c r="AI49" s="94">
        <f t="shared" si="31"/>
        <v>39.076875381823818</v>
      </c>
      <c r="AJ49" s="94">
        <f t="shared" si="31"/>
        <v>41.40109965259731</v>
      </c>
      <c r="AK49" s="94">
        <f t="shared" si="31"/>
        <v>48.00722159914654</v>
      </c>
      <c r="AL49" s="94">
        <f t="shared" si="31"/>
        <v>51.05269396649981</v>
      </c>
      <c r="AM49" s="94">
        <f t="shared" si="31"/>
        <v>57.911389519563059</v>
      </c>
      <c r="AN49" s="94">
        <f t="shared" si="31"/>
        <v>62.41850625963108</v>
      </c>
      <c r="AO49" s="94">
        <f t="shared" si="31"/>
        <v>66.516216684447116</v>
      </c>
      <c r="AP49" s="94">
        <f t="shared" si="31"/>
        <v>69.136781829289419</v>
      </c>
      <c r="AQ49" s="94">
        <f t="shared" ref="AQ49:BK49" si="32">AQ48/$BM$48*100</f>
        <v>71.066188873995856</v>
      </c>
      <c r="AR49" s="94">
        <f t="shared" si="32"/>
        <v>77.075069982037178</v>
      </c>
      <c r="AS49" s="94">
        <f t="shared" si="32"/>
        <v>81.077039509077153</v>
      </c>
      <c r="AT49" s="94">
        <f t="shared" si="32"/>
        <v>86.083832553728882</v>
      </c>
      <c r="AU49" s="94">
        <f t="shared" si="32"/>
        <v>89.319874898560244</v>
      </c>
      <c r="AV49" s="94">
        <f t="shared" si="32"/>
        <v>91.741663703257927</v>
      </c>
      <c r="AW49" s="94">
        <f t="shared" si="32"/>
        <v>93.897201630330713</v>
      </c>
      <c r="AX49" s="94">
        <f t="shared" si="32"/>
        <v>95.338786005416196</v>
      </c>
      <c r="AY49" s="94">
        <f t="shared" si="32"/>
        <v>95.975235021108588</v>
      </c>
      <c r="AZ49" s="94">
        <f t="shared" si="32"/>
        <v>96.269752259029275</v>
      </c>
      <c r="BA49" s="94">
        <f t="shared" si="32"/>
        <v>96.593447675319823</v>
      </c>
      <c r="BB49" s="94">
        <f t="shared" si="32"/>
        <v>97.153303972791349</v>
      </c>
      <c r="BC49" s="94">
        <f t="shared" si="32"/>
        <v>97.513472112044212</v>
      </c>
      <c r="BD49" s="94">
        <f t="shared" si="32"/>
        <v>97.759662992039836</v>
      </c>
      <c r="BE49" s="94">
        <f t="shared" si="32"/>
        <v>98.189129304921082</v>
      </c>
      <c r="BF49" s="94">
        <f t="shared" si="32"/>
        <v>98.637743797357544</v>
      </c>
      <c r="BG49" s="94">
        <f t="shared" si="32"/>
        <v>98.984234665499542</v>
      </c>
      <c r="BH49" s="94">
        <f t="shared" si="32"/>
        <v>99.14745010075589</v>
      </c>
      <c r="BI49" s="94">
        <f t="shared" si="32"/>
        <v>99.524030965341794</v>
      </c>
      <c r="BJ49" s="94">
        <f t="shared" si="32"/>
        <v>99.912465464890445</v>
      </c>
      <c r="BK49" s="94">
        <f t="shared" si="32"/>
        <v>100</v>
      </c>
      <c r="BL49" s="1"/>
    </row>
    <row r="50" spans="1:64" x14ac:dyDescent="0.2">
      <c r="A50" s="95" t="s">
        <v>273</v>
      </c>
      <c r="B50" s="94">
        <f>B48/7</f>
        <v>0</v>
      </c>
      <c r="C50" s="94">
        <f t="shared" ref="C50:N50" si="33">C48/7</f>
        <v>0</v>
      </c>
      <c r="D50" s="94">
        <f t="shared" si="33"/>
        <v>0</v>
      </c>
      <c r="E50" s="94">
        <f t="shared" si="33"/>
        <v>0</v>
      </c>
      <c r="F50" s="94">
        <f t="shared" si="33"/>
        <v>0</v>
      </c>
      <c r="G50" s="94">
        <f t="shared" si="33"/>
        <v>0</v>
      </c>
      <c r="H50" s="94">
        <f t="shared" si="33"/>
        <v>0</v>
      </c>
      <c r="I50" s="94">
        <f t="shared" si="33"/>
        <v>0</v>
      </c>
      <c r="J50" s="94">
        <f t="shared" si="33"/>
        <v>0</v>
      </c>
      <c r="K50" s="94">
        <f t="shared" si="33"/>
        <v>0</v>
      </c>
      <c r="L50" s="94">
        <f t="shared" si="33"/>
        <v>0</v>
      </c>
      <c r="M50" s="94">
        <f t="shared" si="33"/>
        <v>0</v>
      </c>
      <c r="N50" s="94">
        <f t="shared" si="33"/>
        <v>0</v>
      </c>
      <c r="O50" s="94">
        <f>(O48/8)</f>
        <v>0.5</v>
      </c>
      <c r="P50" s="94">
        <f t="shared" ref="P50:BK50" si="34">(P48/8)</f>
        <v>1.125</v>
      </c>
      <c r="Q50" s="94">
        <f t="shared" si="34"/>
        <v>4.25</v>
      </c>
      <c r="R50" s="94">
        <f t="shared" si="34"/>
        <v>20.25</v>
      </c>
      <c r="S50" s="94">
        <f t="shared" si="34"/>
        <v>23.75</v>
      </c>
      <c r="T50" s="94">
        <f t="shared" si="34"/>
        <v>79.875</v>
      </c>
      <c r="U50" s="94">
        <f t="shared" si="34"/>
        <v>182.625</v>
      </c>
      <c r="V50" s="94">
        <f t="shared" si="34"/>
        <v>274.875</v>
      </c>
      <c r="W50" s="94">
        <f t="shared" si="34"/>
        <v>485.125</v>
      </c>
      <c r="X50" s="94">
        <f t="shared" si="34"/>
        <v>808.625</v>
      </c>
      <c r="Y50" s="94">
        <f t="shared" si="34"/>
        <v>1187.75</v>
      </c>
      <c r="Z50" s="94">
        <f t="shared" si="34"/>
        <v>1555.25</v>
      </c>
      <c r="AA50" s="94">
        <f t="shared" si="34"/>
        <v>2008.75</v>
      </c>
      <c r="AB50" s="94">
        <f t="shared" si="34"/>
        <v>2434</v>
      </c>
      <c r="AC50" s="94">
        <f t="shared" si="34"/>
        <v>2962.625</v>
      </c>
      <c r="AD50" s="94">
        <f t="shared" si="34"/>
        <v>3521.75</v>
      </c>
      <c r="AE50" s="94">
        <f t="shared" si="34"/>
        <v>3872.125</v>
      </c>
      <c r="AF50" s="94">
        <f t="shared" si="34"/>
        <v>4281.375</v>
      </c>
      <c r="AG50" s="94">
        <f t="shared" si="34"/>
        <v>4569.625</v>
      </c>
      <c r="AH50" s="94">
        <f t="shared" si="34"/>
        <v>4971.125</v>
      </c>
      <c r="AI50" s="94">
        <f t="shared" si="34"/>
        <v>5357</v>
      </c>
      <c r="AJ50" s="94">
        <f t="shared" si="34"/>
        <v>5675.625</v>
      </c>
      <c r="AK50" s="94">
        <f t="shared" si="34"/>
        <v>6581.25</v>
      </c>
      <c r="AL50" s="94">
        <f t="shared" si="34"/>
        <v>6998.75</v>
      </c>
      <c r="AM50" s="94">
        <f t="shared" si="34"/>
        <v>7939</v>
      </c>
      <c r="AN50" s="94">
        <f t="shared" si="34"/>
        <v>8556.875</v>
      </c>
      <c r="AO50" s="94">
        <f t="shared" si="34"/>
        <v>9118.625</v>
      </c>
      <c r="AP50" s="94">
        <f t="shared" si="34"/>
        <v>9477.875</v>
      </c>
      <c r="AQ50" s="94">
        <f t="shared" si="34"/>
        <v>9742.375</v>
      </c>
      <c r="AR50" s="94">
        <f t="shared" si="34"/>
        <v>10566.125</v>
      </c>
      <c r="AS50" s="94">
        <f t="shared" si="34"/>
        <v>11114.75</v>
      </c>
      <c r="AT50" s="94">
        <f t="shared" si="34"/>
        <v>11801.125</v>
      </c>
      <c r="AU50" s="94">
        <f t="shared" si="34"/>
        <v>12244.75</v>
      </c>
      <c r="AV50" s="94">
        <f t="shared" si="34"/>
        <v>12576.75</v>
      </c>
      <c r="AW50" s="94">
        <f t="shared" si="34"/>
        <v>12872.25</v>
      </c>
      <c r="AX50" s="94">
        <f t="shared" si="34"/>
        <v>13069.875</v>
      </c>
      <c r="AY50" s="94">
        <f t="shared" si="34"/>
        <v>13157.125</v>
      </c>
      <c r="AZ50" s="94">
        <f t="shared" si="34"/>
        <v>13197.5</v>
      </c>
      <c r="BA50" s="94">
        <f t="shared" si="34"/>
        <v>13241.875</v>
      </c>
      <c r="BB50" s="94">
        <f t="shared" si="34"/>
        <v>13318.625</v>
      </c>
      <c r="BC50" s="94">
        <f t="shared" si="34"/>
        <v>13368</v>
      </c>
      <c r="BD50" s="94">
        <f t="shared" si="34"/>
        <v>13401.75</v>
      </c>
      <c r="BE50" s="94">
        <f t="shared" si="34"/>
        <v>13460.625</v>
      </c>
      <c r="BF50" s="94">
        <f t="shared" si="34"/>
        <v>13522.125</v>
      </c>
      <c r="BG50" s="94">
        <f t="shared" si="34"/>
        <v>13569.625</v>
      </c>
      <c r="BH50" s="94">
        <f t="shared" si="34"/>
        <v>13592</v>
      </c>
      <c r="BI50" s="94">
        <f t="shared" si="34"/>
        <v>13643.625</v>
      </c>
      <c r="BJ50" s="94">
        <f t="shared" si="34"/>
        <v>13696.875</v>
      </c>
      <c r="BK50" s="94">
        <f t="shared" si="34"/>
        <v>13708.875</v>
      </c>
      <c r="BL50" s="1"/>
    </row>
  </sheetData>
  <phoneticPr fontId="0" type="noConversion"/>
  <pageMargins left="0.5" right="0.5" top="0.5" bottom="0.5" header="0.5" footer="0.5"/>
  <pageSetup scale="57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U4" sqref="U4"/>
    </sheetView>
  </sheetViews>
  <sheetFormatPr defaultRowHeight="12.75" x14ac:dyDescent="0.2"/>
  <sheetData>
    <row r="1" spans="1:13" x14ac:dyDescent="0.2">
      <c r="A1" s="100" t="s">
        <v>204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 ht="13.5" thickBo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ht="13.5" thickBot="1" x14ac:dyDescent="0.25">
      <c r="E3" s="102" t="s">
        <v>31</v>
      </c>
      <c r="F3" s="102"/>
      <c r="G3" s="102" t="s">
        <v>32</v>
      </c>
      <c r="H3" s="102"/>
      <c r="I3" s="102" t="s">
        <v>205</v>
      </c>
      <c r="J3" s="102"/>
      <c r="K3" s="102" t="s">
        <v>206</v>
      </c>
      <c r="L3" s="102"/>
    </row>
    <row r="4" spans="1:13" ht="27.75" x14ac:dyDescent="0.25">
      <c r="A4" s="2" t="s">
        <v>141</v>
      </c>
      <c r="B4" s="2" t="s">
        <v>142</v>
      </c>
      <c r="C4" s="2" t="s">
        <v>207</v>
      </c>
      <c r="D4" s="90" t="s">
        <v>208</v>
      </c>
      <c r="E4" s="2" t="s">
        <v>144</v>
      </c>
      <c r="F4" s="2" t="s">
        <v>145</v>
      </c>
      <c r="G4" s="2" t="s">
        <v>144</v>
      </c>
      <c r="H4" s="2" t="s">
        <v>145</v>
      </c>
      <c r="I4" s="2" t="s">
        <v>144</v>
      </c>
      <c r="J4" s="2" t="s">
        <v>145</v>
      </c>
      <c r="K4" s="2" t="s">
        <v>209</v>
      </c>
      <c r="L4" s="2" t="s">
        <v>145</v>
      </c>
      <c r="M4" s="2" t="s">
        <v>146</v>
      </c>
    </row>
    <row r="5" spans="1:13" x14ac:dyDescent="0.2">
      <c r="A5" t="s">
        <v>210</v>
      </c>
      <c r="B5" s="91">
        <v>41780</v>
      </c>
      <c r="D5">
        <v>15</v>
      </c>
      <c r="E5">
        <v>3</v>
      </c>
      <c r="F5">
        <v>3</v>
      </c>
      <c r="G5">
        <v>19</v>
      </c>
      <c r="H5">
        <v>19</v>
      </c>
      <c r="M5" t="s">
        <v>211</v>
      </c>
    </row>
    <row r="6" spans="1:13" x14ac:dyDescent="0.2">
      <c r="A6" t="s">
        <v>212</v>
      </c>
      <c r="B6" s="91">
        <v>41781</v>
      </c>
      <c r="D6">
        <v>15.5</v>
      </c>
      <c r="E6">
        <v>1086</v>
      </c>
      <c r="F6">
        <f>SUM(E6,F5)</f>
        <v>1089</v>
      </c>
      <c r="G6">
        <v>263</v>
      </c>
      <c r="H6">
        <f>SUM(G6,H5)</f>
        <v>282</v>
      </c>
      <c r="M6" t="s">
        <v>213</v>
      </c>
    </row>
    <row r="7" spans="1:13" x14ac:dyDescent="0.2">
      <c r="A7" t="s">
        <v>212</v>
      </c>
      <c r="B7" s="91">
        <v>41782</v>
      </c>
      <c r="D7">
        <v>15.5</v>
      </c>
      <c r="E7">
        <v>3987</v>
      </c>
      <c r="F7">
        <f>SUM(E7,F6)</f>
        <v>5076</v>
      </c>
      <c r="G7">
        <v>447</v>
      </c>
      <c r="H7">
        <f t="shared" ref="H7:H45" si="0">SUM(G7,H6)</f>
        <v>729</v>
      </c>
      <c r="M7" t="s">
        <v>214</v>
      </c>
    </row>
    <row r="8" spans="1:13" x14ac:dyDescent="0.2">
      <c r="A8" t="s">
        <v>215</v>
      </c>
      <c r="B8" s="91">
        <v>41783</v>
      </c>
      <c r="D8">
        <v>15.5</v>
      </c>
      <c r="E8">
        <v>641</v>
      </c>
      <c r="F8">
        <f t="shared" ref="F8:F18" si="1">SUM(E8,F7)</f>
        <v>5717</v>
      </c>
      <c r="G8">
        <v>103</v>
      </c>
      <c r="H8">
        <f t="shared" si="0"/>
        <v>832</v>
      </c>
      <c r="M8" t="s">
        <v>216</v>
      </c>
    </row>
    <row r="9" spans="1:13" x14ac:dyDescent="0.2">
      <c r="A9" t="s">
        <v>217</v>
      </c>
      <c r="B9" s="91">
        <v>41784</v>
      </c>
      <c r="D9">
        <v>16</v>
      </c>
      <c r="E9">
        <v>162</v>
      </c>
      <c r="F9">
        <f t="shared" si="1"/>
        <v>5879</v>
      </c>
      <c r="G9">
        <v>88</v>
      </c>
      <c r="H9">
        <f t="shared" si="0"/>
        <v>920</v>
      </c>
      <c r="M9" t="s">
        <v>218</v>
      </c>
    </row>
    <row r="10" spans="1:13" x14ac:dyDescent="0.2">
      <c r="A10" t="s">
        <v>219</v>
      </c>
      <c r="B10" s="91">
        <v>41785</v>
      </c>
      <c r="D10">
        <v>14.5</v>
      </c>
      <c r="E10">
        <v>309</v>
      </c>
      <c r="F10">
        <f t="shared" si="1"/>
        <v>6188</v>
      </c>
      <c r="G10">
        <v>73</v>
      </c>
      <c r="H10">
        <f t="shared" si="0"/>
        <v>993</v>
      </c>
      <c r="M10" t="s">
        <v>220</v>
      </c>
    </row>
    <row r="11" spans="1:13" x14ac:dyDescent="0.2">
      <c r="A11" t="s">
        <v>221</v>
      </c>
      <c r="B11" s="91">
        <v>41786</v>
      </c>
      <c r="D11">
        <v>15.5</v>
      </c>
      <c r="E11">
        <v>121</v>
      </c>
      <c r="F11">
        <f t="shared" si="1"/>
        <v>6309</v>
      </c>
      <c r="G11">
        <v>28</v>
      </c>
      <c r="H11">
        <f t="shared" si="0"/>
        <v>1021</v>
      </c>
      <c r="M11" t="s">
        <v>222</v>
      </c>
    </row>
    <row r="12" spans="1:13" x14ac:dyDescent="0.2">
      <c r="A12" t="s">
        <v>219</v>
      </c>
      <c r="B12" s="91">
        <v>41787</v>
      </c>
      <c r="D12">
        <v>15.5</v>
      </c>
      <c r="E12">
        <v>196</v>
      </c>
      <c r="F12">
        <f t="shared" si="1"/>
        <v>6505</v>
      </c>
      <c r="G12">
        <v>82</v>
      </c>
      <c r="H12">
        <f t="shared" si="0"/>
        <v>1103</v>
      </c>
    </row>
    <row r="13" spans="1:13" x14ac:dyDescent="0.2">
      <c r="A13" t="s">
        <v>219</v>
      </c>
      <c r="B13" s="91">
        <v>41788</v>
      </c>
      <c r="D13">
        <v>15.5</v>
      </c>
      <c r="E13">
        <v>368</v>
      </c>
      <c r="F13">
        <f t="shared" si="1"/>
        <v>6873</v>
      </c>
      <c r="G13">
        <v>51</v>
      </c>
      <c r="H13">
        <f t="shared" si="0"/>
        <v>1154</v>
      </c>
      <c r="M13" t="s">
        <v>223</v>
      </c>
    </row>
    <row r="14" spans="1:13" x14ac:dyDescent="0.2">
      <c r="A14" t="s">
        <v>224</v>
      </c>
      <c r="B14" s="91">
        <v>41789</v>
      </c>
      <c r="D14">
        <v>15</v>
      </c>
      <c r="E14">
        <v>2</v>
      </c>
      <c r="F14">
        <f t="shared" si="1"/>
        <v>6875</v>
      </c>
      <c r="G14">
        <v>41</v>
      </c>
      <c r="H14">
        <f t="shared" si="0"/>
        <v>1195</v>
      </c>
      <c r="M14" t="s">
        <v>225</v>
      </c>
    </row>
    <row r="15" spans="1:13" x14ac:dyDescent="0.2">
      <c r="A15" t="s">
        <v>226</v>
      </c>
      <c r="B15" s="91">
        <v>41790</v>
      </c>
      <c r="D15">
        <v>14</v>
      </c>
      <c r="E15">
        <v>2095</v>
      </c>
      <c r="F15">
        <f t="shared" si="1"/>
        <v>8970</v>
      </c>
      <c r="G15">
        <v>153</v>
      </c>
      <c r="H15">
        <f t="shared" si="0"/>
        <v>1348</v>
      </c>
      <c r="M15" t="s">
        <v>227</v>
      </c>
    </row>
    <row r="16" spans="1:13" x14ac:dyDescent="0.2">
      <c r="A16" t="s">
        <v>228</v>
      </c>
      <c r="B16" s="91">
        <v>41791</v>
      </c>
      <c r="D16">
        <v>13</v>
      </c>
      <c r="E16">
        <v>56</v>
      </c>
      <c r="F16">
        <f t="shared" si="1"/>
        <v>9026</v>
      </c>
      <c r="G16">
        <v>230</v>
      </c>
      <c r="H16">
        <f t="shared" si="0"/>
        <v>1578</v>
      </c>
      <c r="M16" t="s">
        <v>229</v>
      </c>
    </row>
    <row r="17" spans="1:13" x14ac:dyDescent="0.2">
      <c r="A17" t="s">
        <v>230</v>
      </c>
      <c r="B17" s="91">
        <v>41792</v>
      </c>
      <c r="D17">
        <v>13.5</v>
      </c>
      <c r="E17">
        <v>49</v>
      </c>
      <c r="F17">
        <f t="shared" si="1"/>
        <v>9075</v>
      </c>
      <c r="G17">
        <v>76</v>
      </c>
      <c r="H17">
        <f t="shared" si="0"/>
        <v>1654</v>
      </c>
      <c r="M17" t="s">
        <v>231</v>
      </c>
    </row>
    <row r="18" spans="1:13" x14ac:dyDescent="0.2">
      <c r="A18" t="s">
        <v>232</v>
      </c>
      <c r="B18" s="91">
        <v>41793</v>
      </c>
      <c r="D18">
        <v>13.5</v>
      </c>
      <c r="E18">
        <v>448</v>
      </c>
      <c r="F18">
        <f t="shared" si="1"/>
        <v>9523</v>
      </c>
      <c r="G18">
        <v>448</v>
      </c>
      <c r="H18">
        <f t="shared" si="0"/>
        <v>2102</v>
      </c>
      <c r="M18" t="s">
        <v>233</v>
      </c>
    </row>
    <row r="19" spans="1:13" x14ac:dyDescent="0.2">
      <c r="A19" t="s">
        <v>234</v>
      </c>
      <c r="B19" s="91">
        <v>41794</v>
      </c>
      <c r="D19">
        <v>15</v>
      </c>
      <c r="E19">
        <v>810</v>
      </c>
      <c r="F19">
        <f>SUM(E19,F18)</f>
        <v>10333</v>
      </c>
      <c r="G19">
        <v>363</v>
      </c>
      <c r="H19">
        <f t="shared" si="0"/>
        <v>2465</v>
      </c>
      <c r="M19" t="s">
        <v>235</v>
      </c>
    </row>
    <row r="20" spans="1:13" x14ac:dyDescent="0.2">
      <c r="A20" t="s">
        <v>155</v>
      </c>
      <c r="B20" s="91">
        <v>41795</v>
      </c>
      <c r="D20">
        <v>16</v>
      </c>
      <c r="E20">
        <v>155</v>
      </c>
      <c r="F20">
        <f>SUM(E20,F19)</f>
        <v>10488</v>
      </c>
      <c r="G20">
        <v>202</v>
      </c>
      <c r="H20">
        <f t="shared" si="0"/>
        <v>2667</v>
      </c>
    </row>
    <row r="21" spans="1:13" x14ac:dyDescent="0.2">
      <c r="A21" t="s">
        <v>236</v>
      </c>
      <c r="B21" s="91">
        <v>41796</v>
      </c>
      <c r="D21">
        <v>17</v>
      </c>
      <c r="E21">
        <v>38</v>
      </c>
      <c r="F21">
        <f t="shared" ref="F21:F45" si="2">SUM(E21,F20)</f>
        <v>10526</v>
      </c>
      <c r="G21">
        <v>390</v>
      </c>
      <c r="H21">
        <f t="shared" si="0"/>
        <v>3057</v>
      </c>
    </row>
    <row r="22" spans="1:13" x14ac:dyDescent="0.2">
      <c r="A22" t="s">
        <v>237</v>
      </c>
      <c r="B22" s="91">
        <v>41797</v>
      </c>
      <c r="D22">
        <v>17</v>
      </c>
      <c r="E22">
        <v>2782</v>
      </c>
      <c r="F22">
        <f t="shared" si="2"/>
        <v>13308</v>
      </c>
      <c r="G22">
        <v>123</v>
      </c>
      <c r="H22">
        <f t="shared" si="0"/>
        <v>3180</v>
      </c>
      <c r="M22" t="s">
        <v>238</v>
      </c>
    </row>
    <row r="23" spans="1:13" x14ac:dyDescent="0.2">
      <c r="A23" t="s">
        <v>239</v>
      </c>
      <c r="B23" s="91">
        <v>41798</v>
      </c>
      <c r="D23">
        <v>16</v>
      </c>
      <c r="E23">
        <v>58</v>
      </c>
      <c r="F23">
        <f t="shared" si="2"/>
        <v>13366</v>
      </c>
      <c r="G23">
        <v>54</v>
      </c>
      <c r="H23">
        <f t="shared" si="0"/>
        <v>3234</v>
      </c>
    </row>
    <row r="24" spans="1:13" x14ac:dyDescent="0.2">
      <c r="A24" t="s">
        <v>240</v>
      </c>
      <c r="B24" s="91">
        <v>41799</v>
      </c>
      <c r="D24">
        <v>17</v>
      </c>
      <c r="E24">
        <v>358</v>
      </c>
      <c r="F24">
        <f t="shared" si="2"/>
        <v>13724</v>
      </c>
      <c r="G24">
        <v>76</v>
      </c>
      <c r="H24">
        <f t="shared" si="0"/>
        <v>3310</v>
      </c>
      <c r="M24" t="s">
        <v>241</v>
      </c>
    </row>
    <row r="25" spans="1:13" x14ac:dyDescent="0.2">
      <c r="A25" t="s">
        <v>242</v>
      </c>
      <c r="B25" s="91">
        <v>41800</v>
      </c>
      <c r="D25">
        <v>17</v>
      </c>
      <c r="E25">
        <v>0</v>
      </c>
      <c r="F25">
        <f t="shared" si="2"/>
        <v>13724</v>
      </c>
      <c r="G25">
        <v>0</v>
      </c>
      <c r="H25">
        <f t="shared" si="0"/>
        <v>3310</v>
      </c>
      <c r="M25" t="s">
        <v>243</v>
      </c>
    </row>
    <row r="26" spans="1:13" x14ac:dyDescent="0.2">
      <c r="A26" t="s">
        <v>244</v>
      </c>
      <c r="B26" s="91">
        <v>41801</v>
      </c>
      <c r="D26">
        <v>16.5</v>
      </c>
      <c r="E26">
        <v>10</v>
      </c>
      <c r="F26">
        <f t="shared" si="2"/>
        <v>13734</v>
      </c>
      <c r="G26">
        <v>12</v>
      </c>
      <c r="H26">
        <f t="shared" si="0"/>
        <v>3322</v>
      </c>
    </row>
    <row r="27" spans="1:13" x14ac:dyDescent="0.2">
      <c r="A27" t="s">
        <v>245</v>
      </c>
      <c r="B27" s="91">
        <v>41802</v>
      </c>
      <c r="D27">
        <v>17</v>
      </c>
      <c r="E27">
        <v>1</v>
      </c>
      <c r="F27">
        <f t="shared" si="2"/>
        <v>13735</v>
      </c>
      <c r="G27">
        <v>4</v>
      </c>
      <c r="H27">
        <f t="shared" si="0"/>
        <v>3326</v>
      </c>
      <c r="M27" t="s">
        <v>246</v>
      </c>
    </row>
    <row r="28" spans="1:13" x14ac:dyDescent="0.2">
      <c r="A28" t="s">
        <v>247</v>
      </c>
      <c r="B28" s="91">
        <v>41803</v>
      </c>
      <c r="D28">
        <v>16</v>
      </c>
      <c r="E28">
        <v>0</v>
      </c>
      <c r="F28">
        <f t="shared" si="2"/>
        <v>13735</v>
      </c>
      <c r="G28">
        <v>0</v>
      </c>
      <c r="H28">
        <f t="shared" si="0"/>
        <v>3326</v>
      </c>
    </row>
    <row r="29" spans="1:13" x14ac:dyDescent="0.2">
      <c r="A29" t="s">
        <v>247</v>
      </c>
      <c r="B29" s="91">
        <v>41804</v>
      </c>
      <c r="D29">
        <v>15</v>
      </c>
      <c r="E29">
        <v>1</v>
      </c>
      <c r="F29">
        <f t="shared" si="2"/>
        <v>13736</v>
      </c>
      <c r="G29">
        <v>0</v>
      </c>
      <c r="H29">
        <f t="shared" si="0"/>
        <v>3326</v>
      </c>
      <c r="M29" t="s">
        <v>248</v>
      </c>
    </row>
    <row r="30" spans="1:13" x14ac:dyDescent="0.2">
      <c r="A30" t="s">
        <v>239</v>
      </c>
      <c r="B30" s="91">
        <v>41805</v>
      </c>
      <c r="D30">
        <v>15.5</v>
      </c>
      <c r="E30">
        <v>0</v>
      </c>
      <c r="F30">
        <f t="shared" si="2"/>
        <v>13736</v>
      </c>
      <c r="G30">
        <v>0</v>
      </c>
      <c r="H30">
        <f t="shared" si="0"/>
        <v>3326</v>
      </c>
      <c r="M30" t="s">
        <v>249</v>
      </c>
    </row>
    <row r="31" spans="1:13" x14ac:dyDescent="0.2">
      <c r="A31" t="s">
        <v>250</v>
      </c>
      <c r="B31" s="91">
        <v>41806</v>
      </c>
      <c r="D31">
        <v>16</v>
      </c>
      <c r="E31">
        <v>0</v>
      </c>
      <c r="F31">
        <f t="shared" si="2"/>
        <v>13736</v>
      </c>
      <c r="G31">
        <v>1</v>
      </c>
      <c r="H31">
        <f t="shared" si="0"/>
        <v>3327</v>
      </c>
    </row>
    <row r="32" spans="1:13" x14ac:dyDescent="0.2">
      <c r="A32" s="91" t="s">
        <v>251</v>
      </c>
      <c r="B32" s="91">
        <v>41807</v>
      </c>
      <c r="D32">
        <v>16</v>
      </c>
      <c r="E32">
        <v>0</v>
      </c>
      <c r="F32">
        <f t="shared" si="2"/>
        <v>13736</v>
      </c>
      <c r="G32">
        <v>0</v>
      </c>
      <c r="H32">
        <f t="shared" si="0"/>
        <v>3327</v>
      </c>
    </row>
    <row r="33" spans="1:13" x14ac:dyDescent="0.2">
      <c r="A33" t="s">
        <v>252</v>
      </c>
      <c r="B33" s="91">
        <v>41808</v>
      </c>
      <c r="D33">
        <v>16</v>
      </c>
      <c r="E33">
        <v>1</v>
      </c>
      <c r="F33">
        <f t="shared" si="2"/>
        <v>13737</v>
      </c>
      <c r="G33">
        <v>0</v>
      </c>
      <c r="H33">
        <f t="shared" si="0"/>
        <v>3327</v>
      </c>
    </row>
    <row r="34" spans="1:13" x14ac:dyDescent="0.2">
      <c r="A34" t="s">
        <v>253</v>
      </c>
      <c r="B34" s="91">
        <v>41809</v>
      </c>
      <c r="D34">
        <v>17</v>
      </c>
      <c r="E34">
        <v>0</v>
      </c>
      <c r="F34">
        <f t="shared" si="2"/>
        <v>13737</v>
      </c>
      <c r="G34">
        <v>0</v>
      </c>
      <c r="H34">
        <f t="shared" si="0"/>
        <v>3327</v>
      </c>
    </row>
    <row r="35" spans="1:13" x14ac:dyDescent="0.2">
      <c r="A35" t="s">
        <v>254</v>
      </c>
      <c r="B35" s="91">
        <v>41810</v>
      </c>
      <c r="D35">
        <v>17</v>
      </c>
      <c r="E35">
        <v>0</v>
      </c>
      <c r="F35">
        <f t="shared" si="2"/>
        <v>13737</v>
      </c>
      <c r="G35">
        <v>1</v>
      </c>
      <c r="H35">
        <f t="shared" si="0"/>
        <v>3328</v>
      </c>
    </row>
    <row r="36" spans="1:13" x14ac:dyDescent="0.2">
      <c r="A36" t="s">
        <v>254</v>
      </c>
      <c r="B36" s="91">
        <v>41811</v>
      </c>
      <c r="D36">
        <v>17</v>
      </c>
      <c r="E36">
        <v>0</v>
      </c>
      <c r="F36">
        <f t="shared" si="2"/>
        <v>13737</v>
      </c>
      <c r="G36">
        <v>1</v>
      </c>
      <c r="H36">
        <f t="shared" si="0"/>
        <v>3329</v>
      </c>
    </row>
    <row r="37" spans="1:13" x14ac:dyDescent="0.2">
      <c r="A37" t="s">
        <v>255</v>
      </c>
      <c r="B37" s="91">
        <v>41812</v>
      </c>
      <c r="D37">
        <v>16</v>
      </c>
      <c r="E37">
        <v>0</v>
      </c>
      <c r="F37">
        <f t="shared" si="2"/>
        <v>13737</v>
      </c>
      <c r="G37">
        <v>18</v>
      </c>
      <c r="H37">
        <f t="shared" si="0"/>
        <v>3347</v>
      </c>
      <c r="M37" t="s">
        <v>256</v>
      </c>
    </row>
    <row r="38" spans="1:13" x14ac:dyDescent="0.2">
      <c r="A38" t="s">
        <v>257</v>
      </c>
      <c r="B38" s="91">
        <v>41813</v>
      </c>
      <c r="D38">
        <v>17.5</v>
      </c>
      <c r="E38">
        <v>6</v>
      </c>
      <c r="F38">
        <f t="shared" si="2"/>
        <v>13743</v>
      </c>
      <c r="G38">
        <v>0</v>
      </c>
      <c r="H38">
        <f t="shared" si="0"/>
        <v>3347</v>
      </c>
      <c r="M38" t="s">
        <v>258</v>
      </c>
    </row>
    <row r="39" spans="1:13" x14ac:dyDescent="0.2">
      <c r="A39" t="s">
        <v>259</v>
      </c>
      <c r="B39" s="91">
        <v>41814</v>
      </c>
      <c r="D39">
        <v>18.5</v>
      </c>
      <c r="E39">
        <v>5</v>
      </c>
      <c r="F39">
        <f t="shared" si="2"/>
        <v>13748</v>
      </c>
      <c r="G39">
        <v>0</v>
      </c>
      <c r="H39">
        <f t="shared" si="0"/>
        <v>3347</v>
      </c>
    </row>
    <row r="40" spans="1:13" x14ac:dyDescent="0.2">
      <c r="A40" t="s">
        <v>260</v>
      </c>
      <c r="B40" s="91">
        <v>41815</v>
      </c>
      <c r="D40">
        <v>18</v>
      </c>
      <c r="E40">
        <v>0</v>
      </c>
      <c r="F40">
        <f t="shared" si="2"/>
        <v>13748</v>
      </c>
      <c r="G40">
        <v>2</v>
      </c>
      <c r="H40">
        <f t="shared" si="0"/>
        <v>3349</v>
      </c>
    </row>
    <row r="41" spans="1:13" x14ac:dyDescent="0.2">
      <c r="A41" t="s">
        <v>253</v>
      </c>
      <c r="B41" s="91">
        <v>41816</v>
      </c>
      <c r="D41">
        <v>17.5</v>
      </c>
      <c r="E41">
        <v>2</v>
      </c>
      <c r="F41">
        <f t="shared" si="2"/>
        <v>13750</v>
      </c>
      <c r="G41">
        <v>0</v>
      </c>
      <c r="H41">
        <f t="shared" si="0"/>
        <v>3349</v>
      </c>
      <c r="M41" t="s">
        <v>261</v>
      </c>
    </row>
    <row r="42" spans="1:13" x14ac:dyDescent="0.2">
      <c r="A42" t="s">
        <v>262</v>
      </c>
      <c r="B42" s="91">
        <v>41817</v>
      </c>
      <c r="D42">
        <v>17</v>
      </c>
      <c r="E42">
        <v>0</v>
      </c>
      <c r="F42">
        <f t="shared" si="2"/>
        <v>13750</v>
      </c>
      <c r="G42">
        <v>0</v>
      </c>
      <c r="H42">
        <f t="shared" si="0"/>
        <v>3349</v>
      </c>
    </row>
    <row r="43" spans="1:13" x14ac:dyDescent="0.2">
      <c r="A43" t="s">
        <v>263</v>
      </c>
      <c r="B43" s="91">
        <v>41818</v>
      </c>
      <c r="D43">
        <v>17</v>
      </c>
      <c r="E43">
        <v>1</v>
      </c>
      <c r="F43">
        <f t="shared" si="2"/>
        <v>13751</v>
      </c>
      <c r="G43">
        <v>0</v>
      </c>
      <c r="H43">
        <f t="shared" si="0"/>
        <v>3349</v>
      </c>
    </row>
    <row r="44" spans="1:13" x14ac:dyDescent="0.2">
      <c r="A44" t="s">
        <v>264</v>
      </c>
      <c r="B44" s="91">
        <v>41819</v>
      </c>
      <c r="D44">
        <v>19.5</v>
      </c>
      <c r="E44">
        <v>5</v>
      </c>
      <c r="F44">
        <f t="shared" si="2"/>
        <v>13756</v>
      </c>
      <c r="G44">
        <v>19</v>
      </c>
      <c r="H44">
        <f t="shared" si="0"/>
        <v>3368</v>
      </c>
      <c r="M44" t="s">
        <v>265</v>
      </c>
    </row>
    <row r="45" spans="1:13" x14ac:dyDescent="0.2">
      <c r="A45" t="s">
        <v>266</v>
      </c>
      <c r="B45" s="91">
        <v>41819</v>
      </c>
      <c r="D45">
        <v>18.5</v>
      </c>
      <c r="E45">
        <v>4</v>
      </c>
      <c r="F45">
        <f t="shared" si="2"/>
        <v>13760</v>
      </c>
      <c r="G45">
        <v>3</v>
      </c>
      <c r="H45">
        <f t="shared" si="0"/>
        <v>3371</v>
      </c>
      <c r="M45" t="s">
        <v>267</v>
      </c>
    </row>
  </sheetData>
  <mergeCells count="5">
    <mergeCell ref="A1:M2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52"/>
  <sheetViews>
    <sheetView workbookViewId="0">
      <pane xSplit="1" topLeftCell="G1" activePane="topRight" state="frozen"/>
      <selection pane="topRight" activeCell="I33" sqref="I33"/>
    </sheetView>
  </sheetViews>
  <sheetFormatPr defaultRowHeight="12.75" x14ac:dyDescent="0.2"/>
  <cols>
    <col min="1" max="1" width="24.5703125" customWidth="1"/>
  </cols>
  <sheetData>
    <row r="1" spans="1:58" x14ac:dyDescent="0.2">
      <c r="A1" s="82"/>
    </row>
    <row r="2" spans="1:58" x14ac:dyDescent="0.2">
      <c r="A2" s="82"/>
    </row>
    <row r="3" spans="1:58" x14ac:dyDescent="0.2">
      <c r="A3" s="82" t="s">
        <v>203</v>
      </c>
    </row>
    <row r="4" spans="1:58" x14ac:dyDescent="0.2">
      <c r="A4" s="82"/>
      <c r="J4" t="s">
        <v>27</v>
      </c>
      <c r="AN4" t="s">
        <v>28</v>
      </c>
      <c r="BE4" t="s">
        <v>29</v>
      </c>
    </row>
    <row r="5" spans="1:58" x14ac:dyDescent="0.2">
      <c r="A5" s="82"/>
    </row>
    <row r="6" spans="1:58" x14ac:dyDescent="0.2">
      <c r="A6" s="82"/>
      <c r="B6" s="87">
        <v>41402</v>
      </c>
      <c r="C6" s="87">
        <v>41403</v>
      </c>
      <c r="D6" s="87">
        <v>41404</v>
      </c>
      <c r="E6" s="87">
        <v>41405</v>
      </c>
      <c r="F6" s="87">
        <v>41406</v>
      </c>
      <c r="G6" s="87">
        <v>41407</v>
      </c>
      <c r="H6" s="87">
        <v>41408</v>
      </c>
      <c r="I6" s="87">
        <v>41409</v>
      </c>
      <c r="J6" s="87">
        <v>41410</v>
      </c>
      <c r="K6" s="87">
        <v>41411</v>
      </c>
      <c r="L6" s="87">
        <v>41412</v>
      </c>
      <c r="M6" s="87">
        <v>41413</v>
      </c>
      <c r="N6" s="87">
        <v>41414</v>
      </c>
      <c r="O6" s="87">
        <v>41415</v>
      </c>
      <c r="P6" s="87">
        <v>41416</v>
      </c>
      <c r="Q6" s="87">
        <v>41417</v>
      </c>
      <c r="R6" s="87">
        <v>41418</v>
      </c>
      <c r="S6" s="87">
        <v>41419</v>
      </c>
      <c r="T6" s="87">
        <v>41420</v>
      </c>
      <c r="U6" s="87">
        <v>41421</v>
      </c>
      <c r="V6" s="87">
        <v>41422</v>
      </c>
      <c r="W6" s="87">
        <v>41423</v>
      </c>
      <c r="X6" s="87">
        <v>41424</v>
      </c>
      <c r="Y6" s="87">
        <v>41425</v>
      </c>
      <c r="Z6" s="87">
        <v>41426</v>
      </c>
      <c r="AA6" s="87">
        <v>41427</v>
      </c>
      <c r="AB6" s="87">
        <v>41428</v>
      </c>
      <c r="AC6" s="87">
        <v>41429</v>
      </c>
      <c r="AD6" s="87">
        <v>41430</v>
      </c>
      <c r="AE6" s="87">
        <v>41431</v>
      </c>
      <c r="AF6" s="87">
        <v>41432</v>
      </c>
      <c r="AG6" s="87">
        <v>41433</v>
      </c>
      <c r="AH6" s="87">
        <v>41434</v>
      </c>
      <c r="AI6" s="87">
        <v>41435</v>
      </c>
      <c r="AJ6" s="87">
        <v>41436</v>
      </c>
      <c r="AK6" s="87">
        <v>41437</v>
      </c>
      <c r="AL6" s="87">
        <v>41438</v>
      </c>
      <c r="AM6" s="87">
        <v>41439</v>
      </c>
      <c r="AN6" s="87">
        <v>41440</v>
      </c>
      <c r="AO6" s="87">
        <v>41441</v>
      </c>
      <c r="AP6" s="87">
        <v>41442</v>
      </c>
      <c r="AQ6" s="87">
        <v>41443</v>
      </c>
      <c r="AR6" s="87">
        <v>41444</v>
      </c>
      <c r="AS6" s="87">
        <v>41445</v>
      </c>
      <c r="AT6" s="87">
        <v>41446</v>
      </c>
      <c r="AU6" s="87">
        <v>41447</v>
      </c>
      <c r="AV6" s="87">
        <v>41448</v>
      </c>
      <c r="AW6" s="87">
        <v>41449</v>
      </c>
      <c r="AX6" s="87">
        <v>41450</v>
      </c>
      <c r="AY6" s="87">
        <v>41451</v>
      </c>
      <c r="AZ6" s="87">
        <v>41452</v>
      </c>
      <c r="BA6" s="87">
        <v>41453</v>
      </c>
      <c r="BB6" s="87">
        <v>41454</v>
      </c>
      <c r="BC6" s="87">
        <v>41455</v>
      </c>
      <c r="BD6" s="87">
        <v>41456</v>
      </c>
      <c r="BE6" s="87">
        <v>41457</v>
      </c>
    </row>
    <row r="7" spans="1:58" x14ac:dyDescent="0.2">
      <c r="A7" s="82">
        <v>2003</v>
      </c>
      <c r="H7">
        <v>1</v>
      </c>
      <c r="I7">
        <v>2</v>
      </c>
      <c r="J7">
        <v>2</v>
      </c>
      <c r="K7">
        <v>0</v>
      </c>
      <c r="L7">
        <v>0</v>
      </c>
      <c r="M7">
        <v>0</v>
      </c>
      <c r="N7">
        <v>0</v>
      </c>
      <c r="O7">
        <v>24</v>
      </c>
      <c r="P7">
        <v>13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BF7">
        <f>SUM(H7:BE7)</f>
        <v>49</v>
      </c>
    </row>
    <row r="8" spans="1:58" x14ac:dyDescent="0.2">
      <c r="A8" s="82">
        <v>2004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14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BF8">
        <f>SUM(I8:BE8)</f>
        <v>23</v>
      </c>
    </row>
    <row r="9" spans="1:58" x14ac:dyDescent="0.2">
      <c r="A9" s="82">
        <v>2005</v>
      </c>
      <c r="N9">
        <v>1</v>
      </c>
      <c r="O9">
        <v>3</v>
      </c>
      <c r="P9">
        <v>5</v>
      </c>
      <c r="Q9">
        <v>0</v>
      </c>
      <c r="R9">
        <v>47</v>
      </c>
      <c r="S9">
        <v>39</v>
      </c>
      <c r="T9">
        <v>16</v>
      </c>
      <c r="U9">
        <v>7</v>
      </c>
      <c r="V9">
        <v>5</v>
      </c>
      <c r="W9">
        <v>0</v>
      </c>
      <c r="X9">
        <v>7</v>
      </c>
      <c r="Y9">
        <v>17</v>
      </c>
      <c r="Z9">
        <v>51</v>
      </c>
      <c r="AA9">
        <v>59</v>
      </c>
      <c r="AB9">
        <v>1</v>
      </c>
      <c r="AC9">
        <v>16</v>
      </c>
      <c r="AD9">
        <v>7</v>
      </c>
      <c r="AE9">
        <v>15</v>
      </c>
      <c r="AF9">
        <v>6</v>
      </c>
      <c r="AG9">
        <v>4</v>
      </c>
      <c r="AH9">
        <v>5</v>
      </c>
      <c r="AI9">
        <v>4</v>
      </c>
      <c r="AJ9">
        <v>8</v>
      </c>
      <c r="AK9">
        <v>3</v>
      </c>
      <c r="AL9">
        <v>2</v>
      </c>
      <c r="AM9">
        <v>5</v>
      </c>
      <c r="AN9">
        <v>4</v>
      </c>
      <c r="AO9">
        <v>28</v>
      </c>
      <c r="AP9">
        <v>3</v>
      </c>
      <c r="AQ9">
        <v>6</v>
      </c>
      <c r="AR9">
        <v>8</v>
      </c>
      <c r="AS9">
        <v>2</v>
      </c>
      <c r="AT9">
        <v>4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F9">
        <f>SUM(B9:BD9)</f>
        <v>393</v>
      </c>
    </row>
    <row r="10" spans="1:58" x14ac:dyDescent="0.2">
      <c r="A10" s="82">
        <v>2006</v>
      </c>
      <c r="O10">
        <v>1</v>
      </c>
      <c r="P10">
        <v>9</v>
      </c>
      <c r="Q10">
        <v>24</v>
      </c>
      <c r="R10">
        <v>24</v>
      </c>
      <c r="S10">
        <v>19</v>
      </c>
      <c r="T10">
        <v>48</v>
      </c>
      <c r="U10">
        <v>19</v>
      </c>
      <c r="V10">
        <v>7</v>
      </c>
      <c r="W10">
        <v>9</v>
      </c>
      <c r="X10">
        <v>9</v>
      </c>
      <c r="Y10">
        <v>3</v>
      </c>
      <c r="Z10">
        <v>1</v>
      </c>
      <c r="AA10">
        <v>3</v>
      </c>
      <c r="AB10">
        <v>1</v>
      </c>
      <c r="AC10">
        <v>0</v>
      </c>
      <c r="AD10">
        <v>2</v>
      </c>
      <c r="AE10">
        <v>2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5</v>
      </c>
      <c r="AL10">
        <v>0</v>
      </c>
      <c r="AM10">
        <v>1</v>
      </c>
      <c r="AN10">
        <v>0</v>
      </c>
      <c r="AO10">
        <v>1</v>
      </c>
      <c r="AP10">
        <v>13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F10">
        <f t="shared" ref="BF10:BF15" si="0">SUM(B10:BE10)</f>
        <v>204</v>
      </c>
    </row>
    <row r="11" spans="1:58" x14ac:dyDescent="0.2">
      <c r="A11" s="82">
        <v>2009</v>
      </c>
      <c r="L11">
        <v>0</v>
      </c>
      <c r="M11">
        <v>0</v>
      </c>
      <c r="N11">
        <v>0</v>
      </c>
      <c r="O11">
        <v>0</v>
      </c>
      <c r="P11">
        <v>7</v>
      </c>
      <c r="Q11">
        <v>3</v>
      </c>
      <c r="R11">
        <v>1</v>
      </c>
      <c r="S11">
        <v>11</v>
      </c>
      <c r="T11">
        <v>3</v>
      </c>
      <c r="U11">
        <v>1</v>
      </c>
      <c r="V11">
        <v>0</v>
      </c>
      <c r="W11">
        <v>0</v>
      </c>
      <c r="X11">
        <v>1</v>
      </c>
      <c r="Y11">
        <v>0</v>
      </c>
      <c r="Z11">
        <v>2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1</v>
      </c>
      <c r="AG11">
        <v>3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4</v>
      </c>
      <c r="AR11">
        <v>1</v>
      </c>
      <c r="AS11">
        <v>2</v>
      </c>
      <c r="AT11">
        <v>0</v>
      </c>
      <c r="AV11">
        <v>0</v>
      </c>
      <c r="AW11">
        <v>0</v>
      </c>
      <c r="AX11">
        <v>1</v>
      </c>
      <c r="AY11">
        <v>0</v>
      </c>
      <c r="BF11">
        <f t="shared" si="0"/>
        <v>50</v>
      </c>
    </row>
    <row r="12" spans="1:58" x14ac:dyDescent="0.2">
      <c r="A12" s="82">
        <v>2010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Q12">
        <v>0</v>
      </c>
      <c r="R12">
        <v>0</v>
      </c>
      <c r="S12">
        <v>2</v>
      </c>
      <c r="T12">
        <v>4</v>
      </c>
      <c r="V12">
        <v>2</v>
      </c>
      <c r="W12">
        <v>0</v>
      </c>
      <c r="X12">
        <v>2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4</v>
      </c>
      <c r="AG12">
        <v>1</v>
      </c>
      <c r="AH12">
        <v>1</v>
      </c>
      <c r="AI12">
        <v>3</v>
      </c>
      <c r="AJ12">
        <v>6</v>
      </c>
      <c r="AK12">
        <v>1</v>
      </c>
      <c r="AL12">
        <v>5</v>
      </c>
      <c r="AM12">
        <v>1</v>
      </c>
      <c r="AN12">
        <v>0</v>
      </c>
      <c r="AO12">
        <v>2</v>
      </c>
      <c r="AP12">
        <v>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F12">
        <f t="shared" si="0"/>
        <v>42</v>
      </c>
    </row>
    <row r="13" spans="1:58" x14ac:dyDescent="0.2">
      <c r="A13" s="82">
        <v>2012</v>
      </c>
      <c r="R13">
        <v>25</v>
      </c>
      <c r="S13">
        <v>0</v>
      </c>
      <c r="T13">
        <v>0</v>
      </c>
      <c r="U13">
        <v>15</v>
      </c>
      <c r="V13">
        <v>20</v>
      </c>
      <c r="W13">
        <v>10</v>
      </c>
      <c r="X13">
        <v>2</v>
      </c>
      <c r="Y13">
        <v>1</v>
      </c>
      <c r="Z13">
        <v>0</v>
      </c>
      <c r="AA13">
        <v>1</v>
      </c>
      <c r="AB13">
        <v>0</v>
      </c>
      <c r="AC13">
        <v>0</v>
      </c>
      <c r="AD13">
        <v>9</v>
      </c>
      <c r="AE13">
        <v>1</v>
      </c>
      <c r="AF13">
        <v>1</v>
      </c>
      <c r="AG13">
        <v>4</v>
      </c>
      <c r="AH13">
        <v>1</v>
      </c>
      <c r="AI13">
        <v>0</v>
      </c>
      <c r="AJ13">
        <v>0</v>
      </c>
      <c r="AK13">
        <v>2</v>
      </c>
      <c r="AL13">
        <v>0</v>
      </c>
      <c r="AM13">
        <v>3</v>
      </c>
      <c r="AN13">
        <v>0</v>
      </c>
      <c r="AO13">
        <v>4</v>
      </c>
      <c r="AP13">
        <v>2</v>
      </c>
      <c r="AQ13">
        <v>0</v>
      </c>
      <c r="AR13">
        <v>2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0</v>
      </c>
      <c r="BB13">
        <v>0</v>
      </c>
      <c r="BC13">
        <v>0</v>
      </c>
      <c r="BF13">
        <f t="shared" si="0"/>
        <v>107</v>
      </c>
    </row>
    <row r="14" spans="1:58" x14ac:dyDescent="0.2">
      <c r="A14" s="82">
        <v>2013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15</v>
      </c>
      <c r="Z14">
        <v>12</v>
      </c>
      <c r="AA14">
        <v>9</v>
      </c>
      <c r="AB14">
        <v>54</v>
      </c>
      <c r="AC14">
        <v>13</v>
      </c>
      <c r="AD14">
        <v>17</v>
      </c>
      <c r="AE14">
        <v>16</v>
      </c>
      <c r="AF14">
        <v>26</v>
      </c>
      <c r="AG14">
        <v>17</v>
      </c>
      <c r="AH14">
        <v>21</v>
      </c>
      <c r="AI14">
        <v>11</v>
      </c>
      <c r="AJ14">
        <v>2</v>
      </c>
      <c r="AK14">
        <v>12</v>
      </c>
      <c r="AL14">
        <v>5</v>
      </c>
      <c r="AM14">
        <v>3</v>
      </c>
      <c r="AN14">
        <v>7</v>
      </c>
      <c r="AO14">
        <v>4</v>
      </c>
      <c r="AP14">
        <v>3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F14">
        <f t="shared" si="0"/>
        <v>250</v>
      </c>
    </row>
    <row r="15" spans="1:58" x14ac:dyDescent="0.2">
      <c r="A15" s="82">
        <v>2014</v>
      </c>
      <c r="O15">
        <v>19</v>
      </c>
      <c r="P15">
        <v>263</v>
      </c>
      <c r="Q15">
        <v>447</v>
      </c>
      <c r="R15">
        <v>103</v>
      </c>
      <c r="S15">
        <v>88</v>
      </c>
      <c r="T15">
        <v>73</v>
      </c>
      <c r="U15">
        <v>28</v>
      </c>
      <c r="V15">
        <v>82</v>
      </c>
      <c r="W15">
        <v>51</v>
      </c>
      <c r="X15">
        <v>41</v>
      </c>
      <c r="Y15">
        <v>153</v>
      </c>
      <c r="Z15">
        <v>230</v>
      </c>
      <c r="AA15">
        <v>145</v>
      </c>
      <c r="AB15">
        <v>1004</v>
      </c>
      <c r="AC15">
        <v>363</v>
      </c>
      <c r="AD15">
        <v>202</v>
      </c>
      <c r="AE15">
        <v>390</v>
      </c>
      <c r="AF15">
        <v>123</v>
      </c>
      <c r="AG15">
        <v>53</v>
      </c>
      <c r="AH15">
        <v>76</v>
      </c>
      <c r="AI15">
        <v>1</v>
      </c>
      <c r="AJ15">
        <v>12</v>
      </c>
      <c r="AK15">
        <v>4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18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19</v>
      </c>
      <c r="BC15">
        <v>3</v>
      </c>
      <c r="BF15">
        <f t="shared" si="0"/>
        <v>3996</v>
      </c>
    </row>
    <row r="16" spans="1:58" x14ac:dyDescent="0.2">
      <c r="A16" s="82"/>
    </row>
    <row r="17" spans="1:58" x14ac:dyDescent="0.2">
      <c r="A17" s="82"/>
    </row>
    <row r="18" spans="1:58" x14ac:dyDescent="0.2">
      <c r="A18" s="82"/>
    </row>
    <row r="19" spans="1:58" x14ac:dyDescent="0.2">
      <c r="A19" s="82"/>
    </row>
    <row r="20" spans="1:58" x14ac:dyDescent="0.2">
      <c r="A20" s="82"/>
    </row>
    <row r="21" spans="1:58" x14ac:dyDescent="0.2">
      <c r="A21" s="82"/>
    </row>
    <row r="22" spans="1:58" x14ac:dyDescent="0.2">
      <c r="A22" s="82"/>
    </row>
    <row r="23" spans="1:58" x14ac:dyDescent="0.2">
      <c r="A23" s="82"/>
    </row>
    <row r="24" spans="1:58" x14ac:dyDescent="0.2">
      <c r="A24" s="82"/>
    </row>
    <row r="25" spans="1:58" x14ac:dyDescent="0.2">
      <c r="A25" s="82"/>
    </row>
    <row r="26" spans="1:58" x14ac:dyDescent="0.2">
      <c r="A26" s="82" t="s">
        <v>274</v>
      </c>
      <c r="B26">
        <f>SUM(B7:B24)</f>
        <v>0</v>
      </c>
      <c r="C26">
        <f t="shared" ref="C26:BD26" si="1">SUM(C7:C24)</f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1</v>
      </c>
      <c r="I26">
        <f t="shared" si="1"/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1</v>
      </c>
      <c r="O26">
        <f t="shared" si="1"/>
        <v>47</v>
      </c>
      <c r="P26">
        <f t="shared" si="1"/>
        <v>301</v>
      </c>
      <c r="Q26">
        <f t="shared" si="1"/>
        <v>474</v>
      </c>
      <c r="R26">
        <f t="shared" si="1"/>
        <v>200</v>
      </c>
      <c r="S26">
        <f t="shared" si="1"/>
        <v>159</v>
      </c>
      <c r="T26">
        <f t="shared" si="1"/>
        <v>144</v>
      </c>
      <c r="U26">
        <f t="shared" si="1"/>
        <v>70</v>
      </c>
      <c r="V26">
        <f t="shared" si="1"/>
        <v>116</v>
      </c>
      <c r="W26">
        <f t="shared" si="1"/>
        <v>71</v>
      </c>
      <c r="X26">
        <f t="shared" si="1"/>
        <v>77</v>
      </c>
      <c r="Y26">
        <f t="shared" si="1"/>
        <v>190</v>
      </c>
      <c r="Z26">
        <f t="shared" si="1"/>
        <v>297</v>
      </c>
      <c r="AA26">
        <f t="shared" si="1"/>
        <v>218</v>
      </c>
      <c r="AB26">
        <f t="shared" si="1"/>
        <v>1061</v>
      </c>
      <c r="AC26">
        <f t="shared" si="1"/>
        <v>392</v>
      </c>
      <c r="AD26">
        <f t="shared" si="1"/>
        <v>242</v>
      </c>
      <c r="AE26">
        <f t="shared" si="1"/>
        <v>427</v>
      </c>
      <c r="AF26">
        <f t="shared" si="1"/>
        <v>162</v>
      </c>
      <c r="AG26">
        <f t="shared" si="1"/>
        <v>82</v>
      </c>
      <c r="AH26">
        <f t="shared" si="1"/>
        <v>107</v>
      </c>
      <c r="AI26">
        <f t="shared" si="1"/>
        <v>19</v>
      </c>
      <c r="AJ26">
        <f t="shared" si="1"/>
        <v>29</v>
      </c>
      <c r="AK26">
        <f t="shared" si="1"/>
        <v>27</v>
      </c>
      <c r="AL26">
        <f t="shared" si="1"/>
        <v>13</v>
      </c>
      <c r="AM26">
        <f t="shared" si="1"/>
        <v>16</v>
      </c>
      <c r="AN26">
        <f t="shared" si="1"/>
        <v>11</v>
      </c>
      <c r="AO26">
        <f t="shared" si="1"/>
        <v>40</v>
      </c>
      <c r="AP26">
        <f t="shared" si="1"/>
        <v>21</v>
      </c>
      <c r="AQ26">
        <f t="shared" si="1"/>
        <v>16</v>
      </c>
      <c r="AR26">
        <f t="shared" si="1"/>
        <v>13</v>
      </c>
      <c r="AS26">
        <f t="shared" si="1"/>
        <v>5</v>
      </c>
      <c r="AT26">
        <f t="shared" si="1"/>
        <v>7</v>
      </c>
      <c r="AU26">
        <f t="shared" si="1"/>
        <v>21</v>
      </c>
      <c r="AV26">
        <f t="shared" si="1"/>
        <v>0</v>
      </c>
      <c r="AW26">
        <f t="shared" si="1"/>
        <v>2</v>
      </c>
      <c r="AX26">
        <f t="shared" si="1"/>
        <v>4</v>
      </c>
      <c r="AY26">
        <f t="shared" si="1"/>
        <v>1</v>
      </c>
      <c r="AZ26">
        <f t="shared" si="1"/>
        <v>4</v>
      </c>
      <c r="BA26">
        <f t="shared" si="1"/>
        <v>0</v>
      </c>
      <c r="BB26">
        <f t="shared" si="1"/>
        <v>19</v>
      </c>
      <c r="BC26">
        <f t="shared" si="1"/>
        <v>3</v>
      </c>
      <c r="BD26">
        <f t="shared" si="1"/>
        <v>0</v>
      </c>
      <c r="BF26">
        <f>SUM(BF7:BF24)</f>
        <v>5114</v>
      </c>
    </row>
    <row r="27" spans="1:58" x14ac:dyDescent="0.2">
      <c r="A27" s="82" t="s">
        <v>275</v>
      </c>
      <c r="H27">
        <v>1</v>
      </c>
      <c r="O27">
        <f>SUM(I26:O26)</f>
        <v>52</v>
      </c>
      <c r="V27">
        <f>SUM(P26:V26)</f>
        <v>1464</v>
      </c>
      <c r="AC27">
        <f>SUM(W26:AC26)</f>
        <v>2306</v>
      </c>
      <c r="AJ27">
        <f>SUM(AD26:AJ26)</f>
        <v>1068</v>
      </c>
      <c r="AQ27">
        <f>SUM(AK26:AQ26)</f>
        <v>144</v>
      </c>
      <c r="AX27">
        <f>SUM(AR26:AX26)</f>
        <v>52</v>
      </c>
      <c r="BD27">
        <f>SUM(AY26:BD26)</f>
        <v>27</v>
      </c>
      <c r="BF27">
        <f>SUM(B27:BD27)</f>
        <v>5114</v>
      </c>
    </row>
    <row r="28" spans="1:58" x14ac:dyDescent="0.2">
      <c r="A28" s="82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3</v>
      </c>
      <c r="J28">
        <v>5</v>
      </c>
      <c r="K28">
        <v>5</v>
      </c>
      <c r="L28">
        <v>5</v>
      </c>
      <c r="M28">
        <v>5</v>
      </c>
      <c r="N28">
        <v>5</v>
      </c>
      <c r="O28">
        <v>29</v>
      </c>
      <c r="P28">
        <v>42</v>
      </c>
      <c r="Q28">
        <v>42</v>
      </c>
      <c r="R28">
        <v>42</v>
      </c>
      <c r="S28">
        <v>42</v>
      </c>
      <c r="T28">
        <v>42</v>
      </c>
      <c r="U28">
        <v>42</v>
      </c>
      <c r="V28">
        <v>42</v>
      </c>
      <c r="W28">
        <v>42</v>
      </c>
      <c r="X28">
        <v>43</v>
      </c>
      <c r="Y28">
        <v>43</v>
      </c>
      <c r="Z28">
        <v>43</v>
      </c>
      <c r="AA28">
        <v>43</v>
      </c>
      <c r="AB28">
        <v>43</v>
      </c>
      <c r="AC28">
        <v>43</v>
      </c>
      <c r="AD28">
        <v>44</v>
      </c>
      <c r="AE28">
        <v>47</v>
      </c>
      <c r="AF28">
        <v>47</v>
      </c>
      <c r="AG28">
        <v>47</v>
      </c>
      <c r="AH28">
        <v>47</v>
      </c>
      <c r="AI28">
        <v>47</v>
      </c>
      <c r="AJ28">
        <v>47</v>
      </c>
      <c r="AK28">
        <v>47</v>
      </c>
      <c r="AL28">
        <v>47</v>
      </c>
      <c r="AM28">
        <v>47</v>
      </c>
      <c r="AN28">
        <v>47</v>
      </c>
      <c r="AO28">
        <v>47</v>
      </c>
      <c r="AP28">
        <v>47</v>
      </c>
      <c r="AQ28">
        <v>47</v>
      </c>
      <c r="AR28">
        <v>49</v>
      </c>
      <c r="AS28">
        <v>49</v>
      </c>
      <c r="AT28">
        <v>49</v>
      </c>
      <c r="AU28">
        <v>49</v>
      </c>
      <c r="AV28">
        <v>49</v>
      </c>
      <c r="AW28">
        <v>49</v>
      </c>
      <c r="AX28">
        <v>49</v>
      </c>
      <c r="AY28">
        <v>49</v>
      </c>
      <c r="AZ28">
        <v>49</v>
      </c>
      <c r="BA28">
        <v>49</v>
      </c>
      <c r="BB28">
        <v>49</v>
      </c>
      <c r="BC28">
        <v>49</v>
      </c>
      <c r="BD28">
        <v>49</v>
      </c>
      <c r="BF28">
        <v>49</v>
      </c>
    </row>
    <row r="29" spans="1:58" x14ac:dyDescent="0.2">
      <c r="A29" s="82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2.0408163265306123</v>
      </c>
      <c r="I29">
        <v>6.1224489795918364</v>
      </c>
      <c r="J29">
        <v>10.204081632653061</v>
      </c>
      <c r="K29">
        <v>10.204081632653061</v>
      </c>
      <c r="L29">
        <v>10.204081632653061</v>
      </c>
      <c r="M29">
        <v>10.204081632653061</v>
      </c>
      <c r="N29">
        <v>10.204081632653061</v>
      </c>
      <c r="O29">
        <v>59.183673469387756</v>
      </c>
      <c r="P29">
        <v>85.714285714285708</v>
      </c>
      <c r="Q29">
        <v>85.714285714285708</v>
      </c>
      <c r="R29">
        <v>85.714285714285708</v>
      </c>
      <c r="S29">
        <v>85.714285714285708</v>
      </c>
      <c r="T29">
        <v>85.714285714285708</v>
      </c>
      <c r="U29">
        <v>85.714285714285708</v>
      </c>
      <c r="V29">
        <v>85.714285714285708</v>
      </c>
      <c r="W29">
        <v>85.714285714285708</v>
      </c>
      <c r="X29">
        <v>87.755102040816325</v>
      </c>
      <c r="Y29">
        <v>87.755102040816325</v>
      </c>
      <c r="Z29">
        <v>87.755102040816325</v>
      </c>
      <c r="AA29">
        <v>87.755102040816325</v>
      </c>
      <c r="AB29">
        <v>87.755102040816325</v>
      </c>
      <c r="AC29">
        <v>87.755102040816325</v>
      </c>
      <c r="AD29">
        <v>89.795918367346943</v>
      </c>
      <c r="AE29">
        <v>95.918367346938766</v>
      </c>
      <c r="AF29">
        <v>95.918367346938766</v>
      </c>
      <c r="AG29">
        <v>95.918367346938766</v>
      </c>
      <c r="AH29">
        <v>95.918367346938766</v>
      </c>
      <c r="AI29">
        <v>95.918367346938766</v>
      </c>
      <c r="AJ29">
        <v>95.918367346938766</v>
      </c>
      <c r="AK29">
        <v>95.918367346938766</v>
      </c>
      <c r="AL29">
        <v>95.918367346938766</v>
      </c>
      <c r="AM29">
        <v>95.918367346938766</v>
      </c>
      <c r="AN29">
        <v>95.918367346938766</v>
      </c>
      <c r="AO29">
        <v>95.918367346938766</v>
      </c>
      <c r="AP29">
        <v>95.918367346938766</v>
      </c>
      <c r="AQ29">
        <v>95.918367346938766</v>
      </c>
      <c r="AR29">
        <v>100</v>
      </c>
      <c r="AS29">
        <v>100</v>
      </c>
      <c r="AT29">
        <v>100</v>
      </c>
      <c r="AU29">
        <v>100</v>
      </c>
      <c r="AV29">
        <v>100</v>
      </c>
    </row>
    <row r="30" spans="1:58" x14ac:dyDescent="0.2">
      <c r="A30" s="82"/>
    </row>
    <row r="31" spans="1:58" x14ac:dyDescent="0.2">
      <c r="A31" s="88" t="s">
        <v>276</v>
      </c>
      <c r="B31">
        <f>SUM(B7:B14)</f>
        <v>0</v>
      </c>
      <c r="C31">
        <f>SUM(C7:C14)+B31</f>
        <v>0</v>
      </c>
      <c r="D31">
        <f t="shared" ref="D31:BD31" si="2">SUM(D7:D14)+C31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2"/>
        <v>3</v>
      </c>
      <c r="J31">
        <f t="shared" si="2"/>
        <v>5</v>
      </c>
      <c r="K31">
        <f t="shared" si="2"/>
        <v>5</v>
      </c>
      <c r="L31">
        <f t="shared" si="2"/>
        <v>5</v>
      </c>
      <c r="M31">
        <f t="shared" si="2"/>
        <v>5</v>
      </c>
      <c r="N31">
        <f t="shared" si="2"/>
        <v>6</v>
      </c>
      <c r="O31">
        <f t="shared" si="2"/>
        <v>34</v>
      </c>
      <c r="P31">
        <f t="shared" si="2"/>
        <v>72</v>
      </c>
      <c r="Q31">
        <f t="shared" si="2"/>
        <v>99</v>
      </c>
      <c r="R31">
        <f t="shared" si="2"/>
        <v>196</v>
      </c>
      <c r="S31">
        <f t="shared" si="2"/>
        <v>267</v>
      </c>
      <c r="T31">
        <f t="shared" si="2"/>
        <v>338</v>
      </c>
      <c r="U31">
        <f t="shared" si="2"/>
        <v>380</v>
      </c>
      <c r="V31">
        <f t="shared" si="2"/>
        <v>414</v>
      </c>
      <c r="W31">
        <f t="shared" si="2"/>
        <v>434</v>
      </c>
      <c r="X31">
        <f t="shared" si="2"/>
        <v>470</v>
      </c>
      <c r="Y31">
        <f t="shared" si="2"/>
        <v>507</v>
      </c>
      <c r="Z31">
        <f t="shared" si="2"/>
        <v>574</v>
      </c>
      <c r="AA31">
        <f t="shared" si="2"/>
        <v>647</v>
      </c>
      <c r="AB31">
        <f t="shared" si="2"/>
        <v>704</v>
      </c>
      <c r="AC31">
        <f t="shared" si="2"/>
        <v>733</v>
      </c>
      <c r="AD31">
        <f t="shared" si="2"/>
        <v>773</v>
      </c>
      <c r="AE31">
        <f t="shared" si="2"/>
        <v>810</v>
      </c>
      <c r="AF31">
        <f t="shared" si="2"/>
        <v>849</v>
      </c>
      <c r="AG31">
        <f t="shared" si="2"/>
        <v>878</v>
      </c>
      <c r="AH31">
        <f t="shared" si="2"/>
        <v>909</v>
      </c>
      <c r="AI31">
        <f t="shared" si="2"/>
        <v>927</v>
      </c>
      <c r="AJ31">
        <f t="shared" si="2"/>
        <v>944</v>
      </c>
      <c r="AK31">
        <f t="shared" si="2"/>
        <v>967</v>
      </c>
      <c r="AL31">
        <f t="shared" si="2"/>
        <v>980</v>
      </c>
      <c r="AM31">
        <f t="shared" si="2"/>
        <v>996</v>
      </c>
      <c r="AN31">
        <f t="shared" si="2"/>
        <v>1007</v>
      </c>
      <c r="AO31">
        <f t="shared" si="2"/>
        <v>1046</v>
      </c>
      <c r="AP31">
        <f t="shared" si="2"/>
        <v>1067</v>
      </c>
      <c r="AQ31">
        <f t="shared" si="2"/>
        <v>1083</v>
      </c>
      <c r="AR31">
        <f t="shared" si="2"/>
        <v>1096</v>
      </c>
      <c r="AS31">
        <f t="shared" si="2"/>
        <v>1100</v>
      </c>
      <c r="AT31">
        <f t="shared" si="2"/>
        <v>1106</v>
      </c>
      <c r="AU31">
        <f t="shared" si="2"/>
        <v>1109</v>
      </c>
      <c r="AV31">
        <f t="shared" si="2"/>
        <v>1109</v>
      </c>
      <c r="AW31">
        <f t="shared" si="2"/>
        <v>1111</v>
      </c>
      <c r="AX31">
        <f t="shared" si="2"/>
        <v>1113</v>
      </c>
      <c r="AY31">
        <f t="shared" si="2"/>
        <v>1114</v>
      </c>
      <c r="AZ31">
        <f t="shared" si="2"/>
        <v>1118</v>
      </c>
      <c r="BA31">
        <f t="shared" si="2"/>
        <v>1118</v>
      </c>
      <c r="BB31">
        <f t="shared" si="2"/>
        <v>1118</v>
      </c>
      <c r="BC31">
        <f t="shared" si="2"/>
        <v>1118</v>
      </c>
      <c r="BD31">
        <f t="shared" si="2"/>
        <v>1118</v>
      </c>
      <c r="BF31">
        <v>1118</v>
      </c>
    </row>
    <row r="32" spans="1:58" x14ac:dyDescent="0.2">
      <c r="A32" s="82" t="s">
        <v>270</v>
      </c>
      <c r="B32">
        <f t="shared" ref="B32:BC32" si="3">B31/$BF$31*100</f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8.9445438282647588E-2</v>
      </c>
      <c r="I32">
        <f t="shared" si="3"/>
        <v>0.26833631484794274</v>
      </c>
      <c r="J32">
        <f t="shared" si="3"/>
        <v>0.44722719141323791</v>
      </c>
      <c r="K32">
        <f t="shared" si="3"/>
        <v>0.44722719141323791</v>
      </c>
      <c r="L32">
        <f t="shared" si="3"/>
        <v>0.44722719141323791</v>
      </c>
      <c r="M32">
        <f t="shared" si="3"/>
        <v>0.44722719141323791</v>
      </c>
      <c r="N32">
        <f t="shared" si="3"/>
        <v>0.53667262969588547</v>
      </c>
      <c r="O32">
        <f t="shared" si="3"/>
        <v>3.0411449016100178</v>
      </c>
      <c r="P32">
        <f t="shared" si="3"/>
        <v>6.4400715563506266</v>
      </c>
      <c r="Q32">
        <f t="shared" si="3"/>
        <v>8.8550983899821105</v>
      </c>
      <c r="R32">
        <f t="shared" si="3"/>
        <v>17.531305903398927</v>
      </c>
      <c r="S32">
        <f t="shared" si="3"/>
        <v>23.881932021466906</v>
      </c>
      <c r="T32">
        <f t="shared" si="3"/>
        <v>30.232558139534881</v>
      </c>
      <c r="U32">
        <f t="shared" si="3"/>
        <v>33.989266547406082</v>
      </c>
      <c r="V32">
        <f t="shared" si="3"/>
        <v>37.0304114490161</v>
      </c>
      <c r="W32">
        <f t="shared" si="3"/>
        <v>38.819320214669048</v>
      </c>
      <c r="X32">
        <f t="shared" si="3"/>
        <v>42.039355992844364</v>
      </c>
      <c r="Y32">
        <f t="shared" si="3"/>
        <v>45.348837209302324</v>
      </c>
      <c r="Z32">
        <f t="shared" si="3"/>
        <v>51.341681574239715</v>
      </c>
      <c r="AA32">
        <f t="shared" si="3"/>
        <v>57.871198568872984</v>
      </c>
      <c r="AB32">
        <f t="shared" si="3"/>
        <v>62.9695885509839</v>
      </c>
      <c r="AC32">
        <f t="shared" si="3"/>
        <v>65.563506261180677</v>
      </c>
      <c r="AD32">
        <f t="shared" si="3"/>
        <v>69.141323792486588</v>
      </c>
      <c r="AE32">
        <f t="shared" si="3"/>
        <v>72.450805008944542</v>
      </c>
      <c r="AF32">
        <f t="shared" si="3"/>
        <v>75.9391771019678</v>
      </c>
      <c r="AG32">
        <f t="shared" si="3"/>
        <v>78.533094812164578</v>
      </c>
      <c r="AH32">
        <f t="shared" si="3"/>
        <v>81.30590339892666</v>
      </c>
      <c r="AI32">
        <f t="shared" si="3"/>
        <v>82.915921288014317</v>
      </c>
      <c r="AJ32">
        <f t="shared" si="3"/>
        <v>84.436493738819323</v>
      </c>
      <c r="AK32">
        <f t="shared" si="3"/>
        <v>86.493738819320214</v>
      </c>
      <c r="AL32">
        <f t="shared" si="3"/>
        <v>87.656529516994624</v>
      </c>
      <c r="AM32">
        <f t="shared" si="3"/>
        <v>89.087656529516991</v>
      </c>
      <c r="AN32">
        <f t="shared" si="3"/>
        <v>90.071556350626111</v>
      </c>
      <c r="AO32">
        <f t="shared" si="3"/>
        <v>93.559928443649369</v>
      </c>
      <c r="AP32">
        <f t="shared" si="3"/>
        <v>95.43828264758497</v>
      </c>
      <c r="AQ32">
        <f t="shared" si="3"/>
        <v>96.869409660107337</v>
      </c>
      <c r="AR32">
        <f t="shared" si="3"/>
        <v>98.032200357781747</v>
      </c>
      <c r="AS32">
        <f t="shared" si="3"/>
        <v>98.389982110912342</v>
      </c>
      <c r="AT32">
        <f t="shared" si="3"/>
        <v>98.926654740608228</v>
      </c>
      <c r="AU32">
        <f t="shared" si="3"/>
        <v>99.194991055456171</v>
      </c>
      <c r="AV32">
        <f t="shared" si="3"/>
        <v>99.194991055456171</v>
      </c>
      <c r="AW32">
        <f t="shared" si="3"/>
        <v>99.373881932021462</v>
      </c>
      <c r="AX32">
        <f t="shared" si="3"/>
        <v>99.552772808586766</v>
      </c>
      <c r="AY32">
        <f t="shared" si="3"/>
        <v>99.642218246869405</v>
      </c>
      <c r="AZ32">
        <f t="shared" si="3"/>
        <v>100</v>
      </c>
      <c r="BA32">
        <f t="shared" si="3"/>
        <v>100</v>
      </c>
      <c r="BB32">
        <f t="shared" si="3"/>
        <v>100</v>
      </c>
      <c r="BC32">
        <f t="shared" si="3"/>
        <v>100</v>
      </c>
      <c r="BD32">
        <f>(BD31/BF31)*100</f>
        <v>100</v>
      </c>
    </row>
    <row r="33" spans="1:58" x14ac:dyDescent="0.2">
      <c r="A33" s="88" t="s">
        <v>272</v>
      </c>
      <c r="B33" s="89">
        <v>0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  <c r="H33" s="89">
        <f>AVERAGE(H7:H14)</f>
        <v>1</v>
      </c>
      <c r="I33" s="89">
        <f t="shared" ref="I33:BD33" si="4">AVERAGE(I7:I14)</f>
        <v>0.66666666666666663</v>
      </c>
      <c r="J33" s="89">
        <f t="shared" si="4"/>
        <v>0.66666666666666663</v>
      </c>
      <c r="K33" s="89">
        <f t="shared" si="4"/>
        <v>0</v>
      </c>
      <c r="L33" s="89">
        <f t="shared" si="4"/>
        <v>0</v>
      </c>
      <c r="M33" s="89">
        <f t="shared" si="4"/>
        <v>0</v>
      </c>
      <c r="N33" s="89">
        <f t="shared" si="4"/>
        <v>0.16666666666666666</v>
      </c>
      <c r="O33" s="89">
        <f t="shared" si="4"/>
        <v>4</v>
      </c>
      <c r="P33" s="89">
        <f t="shared" si="4"/>
        <v>6.333333333333333</v>
      </c>
      <c r="Q33" s="89">
        <f t="shared" si="4"/>
        <v>3.8571428571428572</v>
      </c>
      <c r="R33" s="89">
        <f t="shared" si="4"/>
        <v>12.125</v>
      </c>
      <c r="S33" s="89">
        <f t="shared" si="4"/>
        <v>8.875</v>
      </c>
      <c r="T33" s="89">
        <f t="shared" si="4"/>
        <v>8.875</v>
      </c>
      <c r="U33" s="89">
        <f t="shared" si="4"/>
        <v>6</v>
      </c>
      <c r="V33" s="89">
        <f t="shared" si="4"/>
        <v>4.25</v>
      </c>
      <c r="W33" s="89">
        <f t="shared" si="4"/>
        <v>2.5</v>
      </c>
      <c r="X33" s="89">
        <f t="shared" si="4"/>
        <v>4.5</v>
      </c>
      <c r="Y33" s="89">
        <f t="shared" si="4"/>
        <v>4.625</v>
      </c>
      <c r="Z33" s="89">
        <f t="shared" si="4"/>
        <v>8.375</v>
      </c>
      <c r="AA33" s="89">
        <f t="shared" si="4"/>
        <v>9.125</v>
      </c>
      <c r="AB33" s="89">
        <f t="shared" si="4"/>
        <v>7.125</v>
      </c>
      <c r="AC33" s="89">
        <f t="shared" si="4"/>
        <v>3.625</v>
      </c>
      <c r="AD33" s="89">
        <f t="shared" si="4"/>
        <v>5</v>
      </c>
      <c r="AE33" s="89">
        <f t="shared" si="4"/>
        <v>4.625</v>
      </c>
      <c r="AF33" s="89">
        <f t="shared" si="4"/>
        <v>4.875</v>
      </c>
      <c r="AG33" s="89">
        <f t="shared" si="4"/>
        <v>3.625</v>
      </c>
      <c r="AH33" s="89">
        <f t="shared" si="4"/>
        <v>3.875</v>
      </c>
      <c r="AI33" s="89">
        <f t="shared" si="4"/>
        <v>2.25</v>
      </c>
      <c r="AJ33" s="89">
        <f t="shared" si="4"/>
        <v>2.125</v>
      </c>
      <c r="AK33" s="89">
        <f t="shared" si="4"/>
        <v>2.875</v>
      </c>
      <c r="AL33" s="89">
        <f t="shared" si="4"/>
        <v>1.625</v>
      </c>
      <c r="AM33" s="89">
        <f t="shared" si="4"/>
        <v>2</v>
      </c>
      <c r="AN33" s="89">
        <f t="shared" si="4"/>
        <v>1.375</v>
      </c>
      <c r="AO33" s="89">
        <f t="shared" si="4"/>
        <v>4.875</v>
      </c>
      <c r="AP33" s="89">
        <f t="shared" si="4"/>
        <v>2.625</v>
      </c>
      <c r="AQ33" s="89">
        <f t="shared" si="4"/>
        <v>2</v>
      </c>
      <c r="AR33" s="89">
        <f t="shared" si="4"/>
        <v>1.625</v>
      </c>
      <c r="AS33" s="89">
        <f t="shared" si="4"/>
        <v>0.5</v>
      </c>
      <c r="AT33" s="89">
        <f t="shared" si="4"/>
        <v>0.75</v>
      </c>
      <c r="AU33" s="89">
        <f t="shared" si="4"/>
        <v>0.42857142857142855</v>
      </c>
      <c r="AV33" s="89">
        <f t="shared" si="4"/>
        <v>0</v>
      </c>
      <c r="AW33" s="89">
        <f t="shared" si="4"/>
        <v>0.33333333333333331</v>
      </c>
      <c r="AX33" s="89">
        <f t="shared" si="4"/>
        <v>0.33333333333333331</v>
      </c>
      <c r="AY33" s="89">
        <f t="shared" si="4"/>
        <v>0.16666666666666666</v>
      </c>
      <c r="AZ33" s="89">
        <f t="shared" si="4"/>
        <v>0.8</v>
      </c>
      <c r="BA33" s="89">
        <f t="shared" si="4"/>
        <v>0</v>
      </c>
      <c r="BB33" s="89">
        <f t="shared" si="4"/>
        <v>0</v>
      </c>
      <c r="BC33" s="89">
        <f t="shared" si="4"/>
        <v>0</v>
      </c>
      <c r="BD33" s="89">
        <f t="shared" si="4"/>
        <v>0</v>
      </c>
    </row>
    <row r="34" spans="1:58" x14ac:dyDescent="0.2">
      <c r="A34" s="88" t="s">
        <v>277</v>
      </c>
      <c r="B34" s="89">
        <f>B31/7</f>
        <v>0</v>
      </c>
      <c r="C34" s="89">
        <f t="shared" ref="C34:G34" si="5">C31/7</f>
        <v>0</v>
      </c>
      <c r="D34" s="89">
        <f t="shared" si="5"/>
        <v>0</v>
      </c>
      <c r="E34" s="89">
        <f t="shared" si="5"/>
        <v>0</v>
      </c>
      <c r="F34" s="89">
        <f t="shared" si="5"/>
        <v>0</v>
      </c>
      <c r="G34" s="89">
        <f t="shared" si="5"/>
        <v>0</v>
      </c>
      <c r="H34" s="89">
        <f>H31/8</f>
        <v>0.125</v>
      </c>
      <c r="I34" s="89">
        <f t="shared" ref="I34:BD34" si="6">I31/8</f>
        <v>0.375</v>
      </c>
      <c r="J34" s="89">
        <f t="shared" si="6"/>
        <v>0.625</v>
      </c>
      <c r="K34" s="89">
        <f t="shared" si="6"/>
        <v>0.625</v>
      </c>
      <c r="L34" s="89">
        <f t="shared" si="6"/>
        <v>0.625</v>
      </c>
      <c r="M34" s="89">
        <f t="shared" si="6"/>
        <v>0.625</v>
      </c>
      <c r="N34" s="89">
        <f t="shared" si="6"/>
        <v>0.75</v>
      </c>
      <c r="O34" s="89">
        <f t="shared" si="6"/>
        <v>4.25</v>
      </c>
      <c r="P34" s="89">
        <f t="shared" si="6"/>
        <v>9</v>
      </c>
      <c r="Q34" s="89">
        <f t="shared" si="6"/>
        <v>12.375</v>
      </c>
      <c r="R34" s="89">
        <f t="shared" si="6"/>
        <v>24.5</v>
      </c>
      <c r="S34" s="89">
        <f t="shared" si="6"/>
        <v>33.375</v>
      </c>
      <c r="T34" s="89">
        <f t="shared" si="6"/>
        <v>42.25</v>
      </c>
      <c r="U34" s="89">
        <f t="shared" si="6"/>
        <v>47.5</v>
      </c>
      <c r="V34" s="89">
        <f t="shared" si="6"/>
        <v>51.75</v>
      </c>
      <c r="W34" s="89">
        <f t="shared" si="6"/>
        <v>54.25</v>
      </c>
      <c r="X34" s="89">
        <f t="shared" si="6"/>
        <v>58.75</v>
      </c>
      <c r="Y34" s="89">
        <f t="shared" si="6"/>
        <v>63.375</v>
      </c>
      <c r="Z34" s="89">
        <f t="shared" si="6"/>
        <v>71.75</v>
      </c>
      <c r="AA34" s="89">
        <f t="shared" si="6"/>
        <v>80.875</v>
      </c>
      <c r="AB34" s="89">
        <f t="shared" si="6"/>
        <v>88</v>
      </c>
      <c r="AC34" s="89">
        <f t="shared" si="6"/>
        <v>91.625</v>
      </c>
      <c r="AD34" s="89">
        <f t="shared" si="6"/>
        <v>96.625</v>
      </c>
      <c r="AE34" s="89">
        <f t="shared" si="6"/>
        <v>101.25</v>
      </c>
      <c r="AF34" s="89">
        <f t="shared" si="6"/>
        <v>106.125</v>
      </c>
      <c r="AG34" s="89">
        <f t="shared" si="6"/>
        <v>109.75</v>
      </c>
      <c r="AH34" s="89">
        <f t="shared" si="6"/>
        <v>113.625</v>
      </c>
      <c r="AI34" s="89">
        <f t="shared" si="6"/>
        <v>115.875</v>
      </c>
      <c r="AJ34" s="89">
        <f t="shared" si="6"/>
        <v>118</v>
      </c>
      <c r="AK34" s="89">
        <f t="shared" si="6"/>
        <v>120.875</v>
      </c>
      <c r="AL34" s="89">
        <f t="shared" si="6"/>
        <v>122.5</v>
      </c>
      <c r="AM34" s="89">
        <f t="shared" si="6"/>
        <v>124.5</v>
      </c>
      <c r="AN34" s="89">
        <f t="shared" si="6"/>
        <v>125.875</v>
      </c>
      <c r="AO34" s="89">
        <f t="shared" si="6"/>
        <v>130.75</v>
      </c>
      <c r="AP34" s="89">
        <f t="shared" si="6"/>
        <v>133.375</v>
      </c>
      <c r="AQ34" s="89">
        <f t="shared" si="6"/>
        <v>135.375</v>
      </c>
      <c r="AR34" s="89">
        <f t="shared" si="6"/>
        <v>137</v>
      </c>
      <c r="AS34" s="89">
        <f t="shared" si="6"/>
        <v>137.5</v>
      </c>
      <c r="AT34" s="89">
        <f t="shared" si="6"/>
        <v>138.25</v>
      </c>
      <c r="AU34" s="89">
        <f t="shared" si="6"/>
        <v>138.625</v>
      </c>
      <c r="AV34" s="89">
        <f t="shared" si="6"/>
        <v>138.625</v>
      </c>
      <c r="AW34" s="89">
        <f t="shared" si="6"/>
        <v>138.875</v>
      </c>
      <c r="AX34" s="89">
        <f t="shared" si="6"/>
        <v>139.125</v>
      </c>
      <c r="AY34" s="89">
        <f t="shared" si="6"/>
        <v>139.25</v>
      </c>
      <c r="AZ34" s="89">
        <f t="shared" si="6"/>
        <v>139.75</v>
      </c>
      <c r="BA34" s="89">
        <f t="shared" si="6"/>
        <v>139.75</v>
      </c>
      <c r="BB34" s="89">
        <f t="shared" si="6"/>
        <v>139.75</v>
      </c>
      <c r="BC34" s="89">
        <f t="shared" si="6"/>
        <v>139.75</v>
      </c>
      <c r="BD34" s="89">
        <f t="shared" si="6"/>
        <v>139.75</v>
      </c>
      <c r="BF34">
        <v>140</v>
      </c>
    </row>
    <row r="35" spans="1:58" x14ac:dyDescent="0.2">
      <c r="A35" s="82"/>
    </row>
    <row r="36" spans="1:58" x14ac:dyDescent="0.2">
      <c r="A36" s="82"/>
    </row>
    <row r="37" spans="1:58" x14ac:dyDescent="0.2">
      <c r="A37" s="82"/>
    </row>
    <row r="38" spans="1:58" x14ac:dyDescent="0.2">
      <c r="A38" s="82"/>
    </row>
    <row r="39" spans="1:58" x14ac:dyDescent="0.2">
      <c r="A39" s="82"/>
    </row>
    <row r="40" spans="1:58" x14ac:dyDescent="0.2">
      <c r="A40" s="82"/>
      <c r="B40" s="87">
        <v>41402</v>
      </c>
      <c r="C40" s="87">
        <v>41403</v>
      </c>
      <c r="D40" s="87">
        <v>41404</v>
      </c>
      <c r="E40" s="87">
        <v>41405</v>
      </c>
      <c r="F40" s="87">
        <v>41406</v>
      </c>
      <c r="G40" s="87">
        <v>41407</v>
      </c>
      <c r="H40" s="87">
        <v>41408</v>
      </c>
      <c r="I40" s="87">
        <v>41409</v>
      </c>
      <c r="J40" s="87">
        <v>41410</v>
      </c>
      <c r="K40" s="87">
        <v>41411</v>
      </c>
      <c r="L40" s="87">
        <v>41412</v>
      </c>
      <c r="M40" s="87">
        <v>41413</v>
      </c>
      <c r="N40" s="87">
        <v>41414</v>
      </c>
      <c r="O40" s="87">
        <v>41415</v>
      </c>
      <c r="P40" s="87">
        <v>41416</v>
      </c>
      <c r="Q40" s="87">
        <v>41417</v>
      </c>
      <c r="R40" s="87">
        <v>41418</v>
      </c>
      <c r="S40" s="87">
        <v>41419</v>
      </c>
      <c r="T40" s="87">
        <v>41420</v>
      </c>
      <c r="U40" s="87">
        <v>41421</v>
      </c>
      <c r="V40" s="87">
        <v>41422</v>
      </c>
      <c r="W40" s="87">
        <v>41423</v>
      </c>
      <c r="X40" s="87">
        <v>41424</v>
      </c>
      <c r="Y40" s="87">
        <v>41425</v>
      </c>
      <c r="Z40" s="87">
        <v>41426</v>
      </c>
      <c r="AA40" s="87">
        <v>41427</v>
      </c>
      <c r="AB40" s="87">
        <v>41428</v>
      </c>
      <c r="AC40" s="87">
        <v>41429</v>
      </c>
      <c r="AD40" s="87">
        <v>41430</v>
      </c>
      <c r="AE40" s="87">
        <v>41431</v>
      </c>
      <c r="AF40" s="87">
        <v>41432</v>
      </c>
      <c r="AG40" s="87">
        <v>41433</v>
      </c>
      <c r="AH40" s="87">
        <v>41434</v>
      </c>
      <c r="AI40" s="87">
        <v>41435</v>
      </c>
      <c r="AJ40" s="87">
        <v>41436</v>
      </c>
      <c r="AK40" s="87">
        <v>41437</v>
      </c>
      <c r="AL40" s="87">
        <v>41438</v>
      </c>
      <c r="AM40" s="87">
        <v>41439</v>
      </c>
      <c r="AN40" s="87">
        <v>41440</v>
      </c>
      <c r="AO40" s="87">
        <v>41441</v>
      </c>
      <c r="AP40" s="87">
        <v>41442</v>
      </c>
      <c r="AQ40" s="87">
        <v>41443</v>
      </c>
      <c r="AR40" s="87">
        <v>41444</v>
      </c>
      <c r="AS40" s="87">
        <v>41445</v>
      </c>
      <c r="AT40" s="87">
        <v>41446</v>
      </c>
      <c r="AU40" s="87">
        <v>41447</v>
      </c>
      <c r="AV40" s="87">
        <v>41448</v>
      </c>
      <c r="AW40" s="87">
        <v>41449</v>
      </c>
      <c r="AX40" s="87">
        <v>41450</v>
      </c>
      <c r="AY40" s="87">
        <v>41451</v>
      </c>
      <c r="AZ40" s="87">
        <v>41452</v>
      </c>
      <c r="BA40" s="87">
        <v>41453</v>
      </c>
      <c r="BB40" s="87">
        <v>41454</v>
      </c>
      <c r="BC40" s="87">
        <v>41455</v>
      </c>
      <c r="BD40" s="87">
        <v>41456</v>
      </c>
      <c r="BE40" s="87"/>
    </row>
    <row r="41" spans="1:58" x14ac:dyDescent="0.2">
      <c r="A41" s="82" t="s">
        <v>3</v>
      </c>
      <c r="B41">
        <v>0</v>
      </c>
      <c r="C41">
        <f t="shared" ref="C41:C48" si="7">C7+B41</f>
        <v>0</v>
      </c>
      <c r="D41">
        <f t="shared" ref="D41:BD41" si="8">D7+C41</f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1</v>
      </c>
      <c r="I41">
        <f t="shared" si="8"/>
        <v>3</v>
      </c>
      <c r="J41">
        <f t="shared" si="8"/>
        <v>5</v>
      </c>
      <c r="K41">
        <f t="shared" si="8"/>
        <v>5</v>
      </c>
      <c r="L41">
        <f t="shared" si="8"/>
        <v>5</v>
      </c>
      <c r="M41">
        <f t="shared" si="8"/>
        <v>5</v>
      </c>
      <c r="N41">
        <f t="shared" si="8"/>
        <v>5</v>
      </c>
      <c r="O41">
        <f t="shared" si="8"/>
        <v>29</v>
      </c>
      <c r="P41">
        <f t="shared" si="8"/>
        <v>42</v>
      </c>
      <c r="Q41">
        <f t="shared" si="8"/>
        <v>42</v>
      </c>
      <c r="R41">
        <f t="shared" si="8"/>
        <v>42</v>
      </c>
      <c r="S41">
        <f t="shared" si="8"/>
        <v>42</v>
      </c>
      <c r="T41">
        <f t="shared" si="8"/>
        <v>42</v>
      </c>
      <c r="U41">
        <f t="shared" si="8"/>
        <v>42</v>
      </c>
      <c r="V41">
        <f t="shared" si="8"/>
        <v>42</v>
      </c>
      <c r="W41">
        <f t="shared" si="8"/>
        <v>42</v>
      </c>
      <c r="X41">
        <f t="shared" si="8"/>
        <v>43</v>
      </c>
      <c r="Y41">
        <f t="shared" si="8"/>
        <v>43</v>
      </c>
      <c r="Z41">
        <f t="shared" si="8"/>
        <v>43</v>
      </c>
      <c r="AA41">
        <f t="shared" si="8"/>
        <v>43</v>
      </c>
      <c r="AB41">
        <f t="shared" si="8"/>
        <v>43</v>
      </c>
      <c r="AC41">
        <f t="shared" si="8"/>
        <v>43</v>
      </c>
      <c r="AD41">
        <f t="shared" si="8"/>
        <v>44</v>
      </c>
      <c r="AE41">
        <f t="shared" si="8"/>
        <v>47</v>
      </c>
      <c r="AF41">
        <f t="shared" si="8"/>
        <v>47</v>
      </c>
      <c r="AG41">
        <f t="shared" si="8"/>
        <v>47</v>
      </c>
      <c r="AH41">
        <f t="shared" si="8"/>
        <v>47</v>
      </c>
      <c r="AI41">
        <f t="shared" si="8"/>
        <v>47</v>
      </c>
      <c r="AJ41">
        <f t="shared" si="8"/>
        <v>47</v>
      </c>
      <c r="AK41">
        <f t="shared" si="8"/>
        <v>47</v>
      </c>
      <c r="AL41">
        <f t="shared" si="8"/>
        <v>47</v>
      </c>
      <c r="AM41">
        <f t="shared" si="8"/>
        <v>47</v>
      </c>
      <c r="AN41">
        <f t="shared" si="8"/>
        <v>47</v>
      </c>
      <c r="AO41">
        <f t="shared" si="8"/>
        <v>47</v>
      </c>
      <c r="AP41">
        <f t="shared" si="8"/>
        <v>47</v>
      </c>
      <c r="AQ41">
        <f t="shared" si="8"/>
        <v>47</v>
      </c>
      <c r="AR41">
        <f t="shared" si="8"/>
        <v>49</v>
      </c>
      <c r="AS41">
        <f t="shared" si="8"/>
        <v>49</v>
      </c>
      <c r="AT41">
        <f t="shared" si="8"/>
        <v>49</v>
      </c>
      <c r="AU41">
        <f t="shared" si="8"/>
        <v>49</v>
      </c>
      <c r="AV41">
        <f t="shared" si="8"/>
        <v>49</v>
      </c>
      <c r="AW41">
        <f t="shared" si="8"/>
        <v>49</v>
      </c>
      <c r="AX41">
        <f t="shared" si="8"/>
        <v>49</v>
      </c>
      <c r="AY41">
        <f t="shared" si="8"/>
        <v>49</v>
      </c>
      <c r="AZ41">
        <f t="shared" si="8"/>
        <v>49</v>
      </c>
      <c r="BA41">
        <f t="shared" si="8"/>
        <v>49</v>
      </c>
      <c r="BB41">
        <f t="shared" si="8"/>
        <v>49</v>
      </c>
      <c r="BC41">
        <f t="shared" si="8"/>
        <v>49</v>
      </c>
      <c r="BD41">
        <f t="shared" si="8"/>
        <v>49</v>
      </c>
    </row>
    <row r="42" spans="1:58" x14ac:dyDescent="0.2">
      <c r="A42" s="82" t="s">
        <v>4</v>
      </c>
      <c r="B42">
        <v>0</v>
      </c>
      <c r="C42">
        <f t="shared" si="7"/>
        <v>0</v>
      </c>
      <c r="D42">
        <f t="shared" ref="D42:AI42" si="9">D8+C42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4</v>
      </c>
      <c r="Q42">
        <f t="shared" si="9"/>
        <v>4</v>
      </c>
      <c r="R42">
        <f t="shared" si="9"/>
        <v>4</v>
      </c>
      <c r="S42">
        <f t="shared" si="9"/>
        <v>4</v>
      </c>
      <c r="T42">
        <f t="shared" si="9"/>
        <v>4</v>
      </c>
      <c r="U42">
        <f t="shared" si="9"/>
        <v>4</v>
      </c>
      <c r="V42">
        <f t="shared" si="9"/>
        <v>4</v>
      </c>
      <c r="W42">
        <f t="shared" si="9"/>
        <v>5</v>
      </c>
      <c r="X42">
        <f t="shared" si="9"/>
        <v>19</v>
      </c>
      <c r="Y42">
        <f t="shared" si="9"/>
        <v>20</v>
      </c>
      <c r="Z42">
        <f t="shared" si="9"/>
        <v>20</v>
      </c>
      <c r="AA42">
        <f t="shared" si="9"/>
        <v>20</v>
      </c>
      <c r="AB42">
        <f t="shared" si="9"/>
        <v>20</v>
      </c>
      <c r="AC42">
        <f t="shared" si="9"/>
        <v>20</v>
      </c>
      <c r="AD42">
        <f t="shared" si="9"/>
        <v>20</v>
      </c>
      <c r="AE42">
        <f t="shared" si="9"/>
        <v>20</v>
      </c>
      <c r="AF42">
        <f t="shared" si="9"/>
        <v>20</v>
      </c>
      <c r="AG42">
        <f t="shared" si="9"/>
        <v>20</v>
      </c>
      <c r="AH42">
        <f t="shared" si="9"/>
        <v>21</v>
      </c>
      <c r="AI42">
        <f t="shared" si="9"/>
        <v>21</v>
      </c>
      <c r="AJ42">
        <f t="shared" ref="AJ42:BD42" si="10">AJ8+AI42</f>
        <v>21</v>
      </c>
      <c r="AK42">
        <f t="shared" si="10"/>
        <v>21</v>
      </c>
      <c r="AL42">
        <f t="shared" si="10"/>
        <v>22</v>
      </c>
      <c r="AM42">
        <f t="shared" si="10"/>
        <v>22</v>
      </c>
      <c r="AN42">
        <f t="shared" si="10"/>
        <v>22</v>
      </c>
      <c r="AO42">
        <f t="shared" si="10"/>
        <v>22</v>
      </c>
      <c r="AP42">
        <f t="shared" si="10"/>
        <v>22</v>
      </c>
      <c r="AQ42">
        <f t="shared" si="10"/>
        <v>22</v>
      </c>
      <c r="AR42">
        <f t="shared" si="10"/>
        <v>22</v>
      </c>
      <c r="AS42">
        <f t="shared" si="10"/>
        <v>22</v>
      </c>
      <c r="AT42">
        <f t="shared" si="10"/>
        <v>23</v>
      </c>
      <c r="AU42">
        <f t="shared" si="10"/>
        <v>23</v>
      </c>
      <c r="AV42">
        <f t="shared" si="10"/>
        <v>23</v>
      </c>
      <c r="AW42">
        <f t="shared" si="10"/>
        <v>23</v>
      </c>
      <c r="AX42">
        <f t="shared" si="10"/>
        <v>23</v>
      </c>
      <c r="AY42">
        <f t="shared" si="10"/>
        <v>23</v>
      </c>
      <c r="AZ42">
        <f t="shared" si="10"/>
        <v>23</v>
      </c>
      <c r="BA42">
        <f t="shared" si="10"/>
        <v>23</v>
      </c>
      <c r="BB42">
        <f t="shared" si="10"/>
        <v>23</v>
      </c>
      <c r="BC42">
        <f t="shared" si="10"/>
        <v>23</v>
      </c>
      <c r="BD42">
        <f t="shared" si="10"/>
        <v>23</v>
      </c>
    </row>
    <row r="43" spans="1:58" x14ac:dyDescent="0.2">
      <c r="A43" s="82" t="s">
        <v>5</v>
      </c>
      <c r="B43">
        <v>0</v>
      </c>
      <c r="C43">
        <f t="shared" si="7"/>
        <v>0</v>
      </c>
      <c r="D43">
        <f t="shared" ref="D43:AI43" si="11">D9+C43</f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1</v>
      </c>
      <c r="O43">
        <f t="shared" si="11"/>
        <v>4</v>
      </c>
      <c r="P43">
        <f t="shared" si="11"/>
        <v>9</v>
      </c>
      <c r="Q43">
        <f t="shared" si="11"/>
        <v>9</v>
      </c>
      <c r="R43">
        <f t="shared" si="11"/>
        <v>56</v>
      </c>
      <c r="S43">
        <f t="shared" si="11"/>
        <v>95</v>
      </c>
      <c r="T43">
        <f t="shared" si="11"/>
        <v>111</v>
      </c>
      <c r="U43">
        <f t="shared" si="11"/>
        <v>118</v>
      </c>
      <c r="V43">
        <f t="shared" si="11"/>
        <v>123</v>
      </c>
      <c r="W43">
        <f t="shared" si="11"/>
        <v>123</v>
      </c>
      <c r="X43">
        <f t="shared" si="11"/>
        <v>130</v>
      </c>
      <c r="Y43">
        <f t="shared" si="11"/>
        <v>147</v>
      </c>
      <c r="Z43">
        <f t="shared" si="11"/>
        <v>198</v>
      </c>
      <c r="AA43">
        <f t="shared" si="11"/>
        <v>257</v>
      </c>
      <c r="AB43">
        <f t="shared" si="11"/>
        <v>258</v>
      </c>
      <c r="AC43">
        <f t="shared" si="11"/>
        <v>274</v>
      </c>
      <c r="AD43">
        <f t="shared" si="11"/>
        <v>281</v>
      </c>
      <c r="AE43">
        <f t="shared" si="11"/>
        <v>296</v>
      </c>
      <c r="AF43">
        <f t="shared" si="11"/>
        <v>302</v>
      </c>
      <c r="AG43">
        <f t="shared" si="11"/>
        <v>306</v>
      </c>
      <c r="AH43">
        <f t="shared" si="11"/>
        <v>311</v>
      </c>
      <c r="AI43">
        <f t="shared" si="11"/>
        <v>315</v>
      </c>
      <c r="AJ43">
        <f t="shared" ref="AJ43:BD43" si="12">AJ9+AI43</f>
        <v>323</v>
      </c>
      <c r="AK43">
        <f t="shared" si="12"/>
        <v>326</v>
      </c>
      <c r="AL43">
        <f t="shared" si="12"/>
        <v>328</v>
      </c>
      <c r="AM43">
        <f t="shared" si="12"/>
        <v>333</v>
      </c>
      <c r="AN43">
        <f t="shared" si="12"/>
        <v>337</v>
      </c>
      <c r="AO43">
        <f t="shared" si="12"/>
        <v>365</v>
      </c>
      <c r="AP43">
        <f t="shared" si="12"/>
        <v>368</v>
      </c>
      <c r="AQ43">
        <f t="shared" si="12"/>
        <v>374</v>
      </c>
      <c r="AR43">
        <f t="shared" si="12"/>
        <v>382</v>
      </c>
      <c r="AS43">
        <f t="shared" si="12"/>
        <v>384</v>
      </c>
      <c r="AT43">
        <f t="shared" si="12"/>
        <v>388</v>
      </c>
      <c r="AU43">
        <f t="shared" si="12"/>
        <v>389</v>
      </c>
      <c r="AV43">
        <f t="shared" si="12"/>
        <v>389</v>
      </c>
      <c r="AW43">
        <f t="shared" si="12"/>
        <v>390</v>
      </c>
      <c r="AX43">
        <f t="shared" si="12"/>
        <v>391</v>
      </c>
      <c r="AY43">
        <f t="shared" si="12"/>
        <v>392</v>
      </c>
      <c r="AZ43">
        <f t="shared" si="12"/>
        <v>393</v>
      </c>
      <c r="BA43">
        <f t="shared" si="12"/>
        <v>393</v>
      </c>
      <c r="BB43">
        <f t="shared" si="12"/>
        <v>393</v>
      </c>
      <c r="BC43">
        <f t="shared" si="12"/>
        <v>393</v>
      </c>
      <c r="BD43">
        <f t="shared" si="12"/>
        <v>393</v>
      </c>
    </row>
    <row r="44" spans="1:58" x14ac:dyDescent="0.2">
      <c r="A44" s="82" t="s">
        <v>6</v>
      </c>
      <c r="B44">
        <v>0</v>
      </c>
      <c r="C44">
        <f t="shared" si="7"/>
        <v>0</v>
      </c>
      <c r="D44">
        <f t="shared" ref="D44:AI44" si="13">D10+C44</f>
        <v>0</v>
      </c>
      <c r="E44">
        <f t="shared" si="13"/>
        <v>0</v>
      </c>
      <c r="F44">
        <f t="shared" si="13"/>
        <v>0</v>
      </c>
      <c r="G44">
        <f t="shared" si="13"/>
        <v>0</v>
      </c>
      <c r="H44">
        <f t="shared" si="13"/>
        <v>0</v>
      </c>
      <c r="I44">
        <f t="shared" si="13"/>
        <v>0</v>
      </c>
      <c r="J44">
        <f t="shared" si="13"/>
        <v>0</v>
      </c>
      <c r="K44">
        <f t="shared" si="13"/>
        <v>0</v>
      </c>
      <c r="L44">
        <f t="shared" si="13"/>
        <v>0</v>
      </c>
      <c r="M44">
        <f t="shared" si="13"/>
        <v>0</v>
      </c>
      <c r="N44">
        <f t="shared" si="13"/>
        <v>0</v>
      </c>
      <c r="O44">
        <f t="shared" si="13"/>
        <v>1</v>
      </c>
      <c r="P44">
        <f t="shared" si="13"/>
        <v>10</v>
      </c>
      <c r="Q44">
        <f t="shared" si="13"/>
        <v>34</v>
      </c>
      <c r="R44">
        <f t="shared" si="13"/>
        <v>58</v>
      </c>
      <c r="S44">
        <f t="shared" si="13"/>
        <v>77</v>
      </c>
      <c r="T44">
        <f t="shared" si="13"/>
        <v>125</v>
      </c>
      <c r="U44">
        <f t="shared" si="13"/>
        <v>144</v>
      </c>
      <c r="V44">
        <f t="shared" si="13"/>
        <v>151</v>
      </c>
      <c r="W44">
        <f t="shared" si="13"/>
        <v>160</v>
      </c>
      <c r="X44">
        <f t="shared" si="13"/>
        <v>169</v>
      </c>
      <c r="Y44">
        <f t="shared" si="13"/>
        <v>172</v>
      </c>
      <c r="Z44">
        <f t="shared" si="13"/>
        <v>173</v>
      </c>
      <c r="AA44">
        <f t="shared" si="13"/>
        <v>176</v>
      </c>
      <c r="AB44">
        <f t="shared" si="13"/>
        <v>177</v>
      </c>
      <c r="AC44">
        <f t="shared" si="13"/>
        <v>177</v>
      </c>
      <c r="AD44">
        <f t="shared" si="13"/>
        <v>179</v>
      </c>
      <c r="AE44">
        <f t="shared" si="13"/>
        <v>181</v>
      </c>
      <c r="AF44">
        <f t="shared" si="13"/>
        <v>182</v>
      </c>
      <c r="AG44">
        <f t="shared" si="13"/>
        <v>182</v>
      </c>
      <c r="AH44">
        <f t="shared" si="13"/>
        <v>182</v>
      </c>
      <c r="AI44">
        <f t="shared" si="13"/>
        <v>182</v>
      </c>
      <c r="AJ44">
        <f t="shared" ref="AJ44:BD44" si="14">AJ10+AI44</f>
        <v>183</v>
      </c>
      <c r="AK44">
        <f t="shared" si="14"/>
        <v>188</v>
      </c>
      <c r="AL44">
        <f t="shared" si="14"/>
        <v>188</v>
      </c>
      <c r="AM44">
        <f t="shared" si="14"/>
        <v>189</v>
      </c>
      <c r="AN44">
        <f t="shared" si="14"/>
        <v>189</v>
      </c>
      <c r="AO44">
        <f t="shared" si="14"/>
        <v>190</v>
      </c>
      <c r="AP44">
        <f t="shared" si="14"/>
        <v>203</v>
      </c>
      <c r="AQ44">
        <f t="shared" si="14"/>
        <v>204</v>
      </c>
      <c r="AR44">
        <f t="shared" si="14"/>
        <v>204</v>
      </c>
      <c r="AS44">
        <f t="shared" si="14"/>
        <v>204</v>
      </c>
      <c r="AT44">
        <f t="shared" si="14"/>
        <v>204</v>
      </c>
      <c r="AU44">
        <f t="shared" si="14"/>
        <v>204</v>
      </c>
      <c r="AV44">
        <f t="shared" si="14"/>
        <v>204</v>
      </c>
      <c r="AW44">
        <f t="shared" si="14"/>
        <v>204</v>
      </c>
      <c r="AX44">
        <f t="shared" si="14"/>
        <v>204</v>
      </c>
      <c r="AY44">
        <f t="shared" si="14"/>
        <v>204</v>
      </c>
      <c r="AZ44">
        <f t="shared" si="14"/>
        <v>204</v>
      </c>
      <c r="BA44">
        <f t="shared" si="14"/>
        <v>204</v>
      </c>
      <c r="BB44">
        <f t="shared" si="14"/>
        <v>204</v>
      </c>
      <c r="BC44">
        <f t="shared" si="14"/>
        <v>204</v>
      </c>
      <c r="BD44">
        <f t="shared" si="14"/>
        <v>204</v>
      </c>
    </row>
    <row r="45" spans="1:58" x14ac:dyDescent="0.2">
      <c r="A45" s="82" t="s">
        <v>133</v>
      </c>
      <c r="B45">
        <v>0</v>
      </c>
      <c r="C45">
        <f t="shared" si="7"/>
        <v>0</v>
      </c>
      <c r="D45">
        <f t="shared" ref="D45:AI45" si="15">D11+C45</f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5"/>
        <v>0</v>
      </c>
      <c r="P45">
        <f t="shared" si="15"/>
        <v>7</v>
      </c>
      <c r="Q45">
        <f t="shared" si="15"/>
        <v>10</v>
      </c>
      <c r="R45">
        <f t="shared" si="15"/>
        <v>11</v>
      </c>
      <c r="S45">
        <f t="shared" si="15"/>
        <v>22</v>
      </c>
      <c r="T45">
        <f t="shared" si="15"/>
        <v>25</v>
      </c>
      <c r="U45">
        <f t="shared" si="15"/>
        <v>26</v>
      </c>
      <c r="V45">
        <f t="shared" si="15"/>
        <v>26</v>
      </c>
      <c r="W45">
        <f t="shared" si="15"/>
        <v>26</v>
      </c>
      <c r="X45">
        <f t="shared" si="15"/>
        <v>27</v>
      </c>
      <c r="Y45">
        <f t="shared" si="15"/>
        <v>27</v>
      </c>
      <c r="Z45">
        <f t="shared" si="15"/>
        <v>29</v>
      </c>
      <c r="AA45">
        <f t="shared" si="15"/>
        <v>29</v>
      </c>
      <c r="AB45">
        <f t="shared" si="15"/>
        <v>29</v>
      </c>
      <c r="AC45">
        <f t="shared" si="15"/>
        <v>29</v>
      </c>
      <c r="AD45">
        <f t="shared" si="15"/>
        <v>33</v>
      </c>
      <c r="AE45">
        <f t="shared" si="15"/>
        <v>33</v>
      </c>
      <c r="AF45">
        <f t="shared" si="15"/>
        <v>34</v>
      </c>
      <c r="AG45">
        <f t="shared" si="15"/>
        <v>37</v>
      </c>
      <c r="AH45">
        <f t="shared" si="15"/>
        <v>39</v>
      </c>
      <c r="AI45">
        <f t="shared" si="15"/>
        <v>39</v>
      </c>
      <c r="AJ45">
        <f t="shared" ref="AJ45:BD45" si="16">AJ11+AI45</f>
        <v>39</v>
      </c>
      <c r="AK45">
        <f t="shared" si="16"/>
        <v>39</v>
      </c>
      <c r="AL45">
        <f t="shared" si="16"/>
        <v>39</v>
      </c>
      <c r="AM45">
        <f t="shared" si="16"/>
        <v>42</v>
      </c>
      <c r="AN45">
        <f t="shared" si="16"/>
        <v>42</v>
      </c>
      <c r="AO45">
        <f t="shared" si="16"/>
        <v>42</v>
      </c>
      <c r="AP45">
        <f t="shared" si="16"/>
        <v>42</v>
      </c>
      <c r="AQ45">
        <f t="shared" si="16"/>
        <v>46</v>
      </c>
      <c r="AR45">
        <f t="shared" si="16"/>
        <v>47</v>
      </c>
      <c r="AS45">
        <f t="shared" si="16"/>
        <v>49</v>
      </c>
      <c r="AT45">
        <f t="shared" si="16"/>
        <v>49</v>
      </c>
      <c r="AU45">
        <f t="shared" si="16"/>
        <v>49</v>
      </c>
      <c r="AV45">
        <f t="shared" si="16"/>
        <v>49</v>
      </c>
      <c r="AW45">
        <f t="shared" si="16"/>
        <v>49</v>
      </c>
      <c r="AX45">
        <f t="shared" si="16"/>
        <v>50</v>
      </c>
      <c r="AY45">
        <f t="shared" si="16"/>
        <v>50</v>
      </c>
      <c r="AZ45">
        <f t="shared" si="16"/>
        <v>50</v>
      </c>
      <c r="BA45">
        <f t="shared" si="16"/>
        <v>50</v>
      </c>
      <c r="BB45">
        <f t="shared" si="16"/>
        <v>50</v>
      </c>
      <c r="BC45">
        <f t="shared" si="16"/>
        <v>50</v>
      </c>
      <c r="BD45">
        <f t="shared" si="16"/>
        <v>50</v>
      </c>
    </row>
    <row r="46" spans="1:58" x14ac:dyDescent="0.2">
      <c r="A46" s="82" t="s">
        <v>134</v>
      </c>
      <c r="B46">
        <v>0</v>
      </c>
      <c r="C46">
        <f t="shared" si="7"/>
        <v>0</v>
      </c>
      <c r="D46">
        <f t="shared" ref="D46:AI46" si="17">D12+C46</f>
        <v>0</v>
      </c>
      <c r="E46">
        <f t="shared" si="17"/>
        <v>0</v>
      </c>
      <c r="F46">
        <f t="shared" si="17"/>
        <v>0</v>
      </c>
      <c r="G46">
        <f t="shared" si="17"/>
        <v>0</v>
      </c>
      <c r="H46">
        <f t="shared" si="17"/>
        <v>0</v>
      </c>
      <c r="I46">
        <f t="shared" si="17"/>
        <v>0</v>
      </c>
      <c r="J46">
        <f t="shared" si="17"/>
        <v>0</v>
      </c>
      <c r="K46">
        <f t="shared" si="17"/>
        <v>0</v>
      </c>
      <c r="L46">
        <f t="shared" si="17"/>
        <v>0</v>
      </c>
      <c r="M46">
        <f t="shared" si="17"/>
        <v>0</v>
      </c>
      <c r="N46">
        <f t="shared" si="17"/>
        <v>0</v>
      </c>
      <c r="O46">
        <f t="shared" si="17"/>
        <v>0</v>
      </c>
      <c r="P46">
        <f t="shared" si="17"/>
        <v>0</v>
      </c>
      <c r="Q46">
        <f t="shared" si="17"/>
        <v>0</v>
      </c>
      <c r="R46">
        <f t="shared" si="17"/>
        <v>0</v>
      </c>
      <c r="S46">
        <f t="shared" si="17"/>
        <v>2</v>
      </c>
      <c r="T46">
        <f t="shared" si="17"/>
        <v>6</v>
      </c>
      <c r="U46">
        <f t="shared" si="17"/>
        <v>6</v>
      </c>
      <c r="V46">
        <f t="shared" si="17"/>
        <v>8</v>
      </c>
      <c r="W46">
        <f t="shared" si="17"/>
        <v>8</v>
      </c>
      <c r="X46">
        <f t="shared" si="17"/>
        <v>10</v>
      </c>
      <c r="Y46">
        <f t="shared" si="17"/>
        <v>10</v>
      </c>
      <c r="Z46">
        <f t="shared" si="17"/>
        <v>11</v>
      </c>
      <c r="AA46">
        <f t="shared" si="17"/>
        <v>12</v>
      </c>
      <c r="AB46">
        <f t="shared" si="17"/>
        <v>13</v>
      </c>
      <c r="AC46">
        <f t="shared" si="17"/>
        <v>13</v>
      </c>
      <c r="AD46">
        <f t="shared" si="17"/>
        <v>13</v>
      </c>
      <c r="AE46">
        <f t="shared" si="17"/>
        <v>13</v>
      </c>
      <c r="AF46">
        <f t="shared" si="17"/>
        <v>17</v>
      </c>
      <c r="AG46">
        <f t="shared" si="17"/>
        <v>18</v>
      </c>
      <c r="AH46">
        <f t="shared" si="17"/>
        <v>19</v>
      </c>
      <c r="AI46">
        <f t="shared" si="17"/>
        <v>22</v>
      </c>
      <c r="AJ46">
        <f t="shared" ref="AJ46:BD46" si="18">AJ12+AI46</f>
        <v>28</v>
      </c>
      <c r="AK46">
        <f t="shared" si="18"/>
        <v>29</v>
      </c>
      <c r="AL46">
        <f t="shared" si="18"/>
        <v>34</v>
      </c>
      <c r="AM46">
        <f t="shared" si="18"/>
        <v>35</v>
      </c>
      <c r="AN46">
        <f t="shared" si="18"/>
        <v>35</v>
      </c>
      <c r="AO46">
        <f t="shared" si="18"/>
        <v>37</v>
      </c>
      <c r="AP46">
        <f t="shared" si="18"/>
        <v>37</v>
      </c>
      <c r="AQ46">
        <f t="shared" si="18"/>
        <v>41</v>
      </c>
      <c r="AR46">
        <f t="shared" si="18"/>
        <v>41</v>
      </c>
      <c r="AS46">
        <f t="shared" si="18"/>
        <v>41</v>
      </c>
      <c r="AT46">
        <f t="shared" si="18"/>
        <v>41</v>
      </c>
      <c r="AU46">
        <f t="shared" si="18"/>
        <v>41</v>
      </c>
      <c r="AV46">
        <f t="shared" si="18"/>
        <v>41</v>
      </c>
      <c r="AW46">
        <f t="shared" si="18"/>
        <v>42</v>
      </c>
      <c r="AX46">
        <f t="shared" si="18"/>
        <v>42</v>
      </c>
      <c r="AY46">
        <f t="shared" si="18"/>
        <v>42</v>
      </c>
      <c r="AZ46">
        <f t="shared" si="18"/>
        <v>42</v>
      </c>
      <c r="BA46">
        <f t="shared" si="18"/>
        <v>42</v>
      </c>
      <c r="BB46">
        <f t="shared" si="18"/>
        <v>42</v>
      </c>
      <c r="BC46">
        <f t="shared" si="18"/>
        <v>42</v>
      </c>
      <c r="BD46">
        <f t="shared" si="18"/>
        <v>42</v>
      </c>
    </row>
    <row r="47" spans="1:58" x14ac:dyDescent="0.2">
      <c r="A47" s="82" t="s">
        <v>132</v>
      </c>
      <c r="B47">
        <v>0</v>
      </c>
      <c r="C47">
        <f t="shared" si="7"/>
        <v>0</v>
      </c>
      <c r="D47">
        <f t="shared" ref="D47:AI47" si="19">D13+C47</f>
        <v>0</v>
      </c>
      <c r="E47">
        <f t="shared" si="19"/>
        <v>0</v>
      </c>
      <c r="F47">
        <f t="shared" si="19"/>
        <v>0</v>
      </c>
      <c r="G47">
        <f t="shared" si="19"/>
        <v>0</v>
      </c>
      <c r="H47">
        <f t="shared" si="19"/>
        <v>0</v>
      </c>
      <c r="I47">
        <f t="shared" si="19"/>
        <v>0</v>
      </c>
      <c r="J47">
        <f t="shared" si="19"/>
        <v>0</v>
      </c>
      <c r="K47">
        <f t="shared" si="19"/>
        <v>0</v>
      </c>
      <c r="L47">
        <f t="shared" si="19"/>
        <v>0</v>
      </c>
      <c r="M47">
        <f t="shared" si="19"/>
        <v>0</v>
      </c>
      <c r="N47">
        <f t="shared" si="19"/>
        <v>0</v>
      </c>
      <c r="O47">
        <f t="shared" si="19"/>
        <v>0</v>
      </c>
      <c r="P47">
        <f t="shared" si="19"/>
        <v>0</v>
      </c>
      <c r="Q47">
        <f t="shared" si="19"/>
        <v>0</v>
      </c>
      <c r="R47">
        <f t="shared" si="19"/>
        <v>25</v>
      </c>
      <c r="S47">
        <f t="shared" si="19"/>
        <v>25</v>
      </c>
      <c r="T47">
        <f t="shared" si="19"/>
        <v>25</v>
      </c>
      <c r="U47">
        <f t="shared" si="19"/>
        <v>40</v>
      </c>
      <c r="V47">
        <f t="shared" si="19"/>
        <v>60</v>
      </c>
      <c r="W47">
        <f t="shared" si="19"/>
        <v>70</v>
      </c>
      <c r="X47">
        <f t="shared" si="19"/>
        <v>72</v>
      </c>
      <c r="Y47">
        <f t="shared" si="19"/>
        <v>73</v>
      </c>
      <c r="Z47">
        <f t="shared" si="19"/>
        <v>73</v>
      </c>
      <c r="AA47">
        <f t="shared" si="19"/>
        <v>74</v>
      </c>
      <c r="AB47">
        <f t="shared" si="19"/>
        <v>74</v>
      </c>
      <c r="AC47">
        <f t="shared" si="19"/>
        <v>74</v>
      </c>
      <c r="AD47">
        <f t="shared" si="19"/>
        <v>83</v>
      </c>
      <c r="AE47">
        <f t="shared" si="19"/>
        <v>84</v>
      </c>
      <c r="AF47">
        <f t="shared" si="19"/>
        <v>85</v>
      </c>
      <c r="AG47">
        <f t="shared" si="19"/>
        <v>89</v>
      </c>
      <c r="AH47">
        <f t="shared" si="19"/>
        <v>90</v>
      </c>
      <c r="AI47">
        <f t="shared" si="19"/>
        <v>90</v>
      </c>
      <c r="AJ47">
        <f t="shared" ref="AJ47:BD47" si="20">AJ13+AI47</f>
        <v>90</v>
      </c>
      <c r="AK47">
        <f t="shared" si="20"/>
        <v>92</v>
      </c>
      <c r="AL47">
        <f t="shared" si="20"/>
        <v>92</v>
      </c>
      <c r="AM47">
        <f t="shared" si="20"/>
        <v>95</v>
      </c>
      <c r="AN47">
        <f t="shared" si="20"/>
        <v>95</v>
      </c>
      <c r="AO47">
        <f t="shared" si="20"/>
        <v>99</v>
      </c>
      <c r="AP47">
        <f t="shared" si="20"/>
        <v>101</v>
      </c>
      <c r="AQ47">
        <f t="shared" si="20"/>
        <v>101</v>
      </c>
      <c r="AR47">
        <f t="shared" si="20"/>
        <v>103</v>
      </c>
      <c r="AS47">
        <f t="shared" si="20"/>
        <v>103</v>
      </c>
      <c r="AT47">
        <f t="shared" si="20"/>
        <v>104</v>
      </c>
      <c r="AU47">
        <f t="shared" si="20"/>
        <v>105</v>
      </c>
      <c r="AV47">
        <f t="shared" si="20"/>
        <v>105</v>
      </c>
      <c r="AW47">
        <f t="shared" si="20"/>
        <v>105</v>
      </c>
      <c r="AX47">
        <f t="shared" si="20"/>
        <v>105</v>
      </c>
      <c r="AY47">
        <f t="shared" si="20"/>
        <v>105</v>
      </c>
      <c r="AZ47">
        <f t="shared" si="20"/>
        <v>107</v>
      </c>
      <c r="BA47">
        <f t="shared" si="20"/>
        <v>107</v>
      </c>
      <c r="BB47">
        <f t="shared" si="20"/>
        <v>107</v>
      </c>
      <c r="BC47">
        <f t="shared" si="20"/>
        <v>107</v>
      </c>
      <c r="BD47">
        <f t="shared" si="20"/>
        <v>107</v>
      </c>
    </row>
    <row r="48" spans="1:58" x14ac:dyDescent="0.2">
      <c r="A48" s="82" t="s">
        <v>201</v>
      </c>
      <c r="B48">
        <v>0</v>
      </c>
      <c r="C48">
        <f t="shared" si="7"/>
        <v>0</v>
      </c>
      <c r="D48">
        <f t="shared" ref="D48:AI48" si="21">D14+C48</f>
        <v>0</v>
      </c>
      <c r="E48">
        <f t="shared" si="21"/>
        <v>0</v>
      </c>
      <c r="F48">
        <f t="shared" si="21"/>
        <v>0</v>
      </c>
      <c r="G48">
        <f t="shared" si="21"/>
        <v>0</v>
      </c>
      <c r="H48">
        <f t="shared" si="21"/>
        <v>0</v>
      </c>
      <c r="I48">
        <f t="shared" si="21"/>
        <v>0</v>
      </c>
      <c r="J48">
        <f t="shared" si="21"/>
        <v>0</v>
      </c>
      <c r="K48">
        <f t="shared" si="21"/>
        <v>0</v>
      </c>
      <c r="L48">
        <f t="shared" si="21"/>
        <v>0</v>
      </c>
      <c r="M48">
        <f t="shared" si="21"/>
        <v>0</v>
      </c>
      <c r="N48">
        <f t="shared" si="21"/>
        <v>0</v>
      </c>
      <c r="O48">
        <f t="shared" si="21"/>
        <v>0</v>
      </c>
      <c r="P48">
        <f t="shared" si="21"/>
        <v>0</v>
      </c>
      <c r="Q48">
        <f t="shared" si="21"/>
        <v>0</v>
      </c>
      <c r="R48">
        <f t="shared" si="21"/>
        <v>0</v>
      </c>
      <c r="S48">
        <f t="shared" si="21"/>
        <v>0</v>
      </c>
      <c r="T48">
        <f t="shared" si="21"/>
        <v>0</v>
      </c>
      <c r="U48">
        <f t="shared" si="21"/>
        <v>0</v>
      </c>
      <c r="V48">
        <f t="shared" si="21"/>
        <v>0</v>
      </c>
      <c r="W48">
        <f t="shared" si="21"/>
        <v>0</v>
      </c>
      <c r="X48">
        <f t="shared" si="21"/>
        <v>0</v>
      </c>
      <c r="Y48">
        <f t="shared" si="21"/>
        <v>15</v>
      </c>
      <c r="Z48">
        <f t="shared" si="21"/>
        <v>27</v>
      </c>
      <c r="AA48">
        <f t="shared" si="21"/>
        <v>36</v>
      </c>
      <c r="AB48">
        <f t="shared" si="21"/>
        <v>90</v>
      </c>
      <c r="AC48">
        <f t="shared" si="21"/>
        <v>103</v>
      </c>
      <c r="AD48">
        <f t="shared" si="21"/>
        <v>120</v>
      </c>
      <c r="AE48">
        <f t="shared" si="21"/>
        <v>136</v>
      </c>
      <c r="AF48">
        <f t="shared" si="21"/>
        <v>162</v>
      </c>
      <c r="AG48">
        <f t="shared" si="21"/>
        <v>179</v>
      </c>
      <c r="AH48">
        <f t="shared" si="21"/>
        <v>200</v>
      </c>
      <c r="AI48">
        <f t="shared" si="21"/>
        <v>211</v>
      </c>
      <c r="AJ48">
        <f t="shared" ref="AJ48:BD48" si="22">AJ14+AI48</f>
        <v>213</v>
      </c>
      <c r="AK48">
        <f t="shared" si="22"/>
        <v>225</v>
      </c>
      <c r="AL48">
        <f t="shared" si="22"/>
        <v>230</v>
      </c>
      <c r="AM48">
        <f t="shared" si="22"/>
        <v>233</v>
      </c>
      <c r="AN48">
        <f t="shared" si="22"/>
        <v>240</v>
      </c>
      <c r="AO48">
        <f t="shared" si="22"/>
        <v>244</v>
      </c>
      <c r="AP48">
        <f t="shared" si="22"/>
        <v>247</v>
      </c>
      <c r="AQ48">
        <f t="shared" si="22"/>
        <v>248</v>
      </c>
      <c r="AR48">
        <f t="shared" si="22"/>
        <v>248</v>
      </c>
      <c r="AS48">
        <f t="shared" si="22"/>
        <v>248</v>
      </c>
      <c r="AT48">
        <f t="shared" si="22"/>
        <v>248</v>
      </c>
      <c r="AU48">
        <f t="shared" si="22"/>
        <v>249</v>
      </c>
      <c r="AV48">
        <f t="shared" si="22"/>
        <v>249</v>
      </c>
      <c r="AW48">
        <f t="shared" si="22"/>
        <v>249</v>
      </c>
      <c r="AX48">
        <f t="shared" si="22"/>
        <v>249</v>
      </c>
      <c r="AY48">
        <f t="shared" si="22"/>
        <v>249</v>
      </c>
      <c r="AZ48">
        <f t="shared" si="22"/>
        <v>250</v>
      </c>
      <c r="BA48">
        <f t="shared" si="22"/>
        <v>250</v>
      </c>
      <c r="BB48">
        <f t="shared" si="22"/>
        <v>250</v>
      </c>
      <c r="BC48">
        <f t="shared" si="22"/>
        <v>250</v>
      </c>
      <c r="BD48">
        <f t="shared" si="22"/>
        <v>250</v>
      </c>
    </row>
    <row r="49" spans="1:56" x14ac:dyDescent="0.2">
      <c r="A49" s="82" t="s">
        <v>268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ref="O49:Z49" si="23">O15+N49</f>
        <v>19</v>
      </c>
      <c r="P49">
        <f t="shared" si="23"/>
        <v>282</v>
      </c>
      <c r="Q49">
        <f t="shared" si="23"/>
        <v>729</v>
      </c>
      <c r="R49">
        <f t="shared" si="23"/>
        <v>832</v>
      </c>
      <c r="S49">
        <f t="shared" si="23"/>
        <v>920</v>
      </c>
      <c r="T49">
        <f t="shared" si="23"/>
        <v>993</v>
      </c>
      <c r="U49">
        <f t="shared" si="23"/>
        <v>1021</v>
      </c>
      <c r="V49">
        <f t="shared" si="23"/>
        <v>1103</v>
      </c>
      <c r="W49">
        <f t="shared" si="23"/>
        <v>1154</v>
      </c>
      <c r="X49">
        <f t="shared" si="23"/>
        <v>1195</v>
      </c>
      <c r="Y49">
        <f t="shared" si="23"/>
        <v>1348</v>
      </c>
      <c r="Z49">
        <f t="shared" si="23"/>
        <v>1578</v>
      </c>
      <c r="AA49">
        <f t="shared" ref="AA49:BD49" si="24">AA15+Z49</f>
        <v>1723</v>
      </c>
      <c r="AB49">
        <f t="shared" si="24"/>
        <v>2727</v>
      </c>
      <c r="AC49">
        <f t="shared" si="24"/>
        <v>3090</v>
      </c>
      <c r="AD49">
        <f t="shared" si="24"/>
        <v>3292</v>
      </c>
      <c r="AE49">
        <f t="shared" si="24"/>
        <v>3682</v>
      </c>
      <c r="AF49">
        <f t="shared" si="24"/>
        <v>3805</v>
      </c>
      <c r="AG49">
        <f t="shared" si="24"/>
        <v>3858</v>
      </c>
      <c r="AH49">
        <f t="shared" si="24"/>
        <v>3934</v>
      </c>
      <c r="AI49">
        <f t="shared" si="24"/>
        <v>3935</v>
      </c>
      <c r="AJ49">
        <f t="shared" si="24"/>
        <v>3947</v>
      </c>
      <c r="AK49">
        <f t="shared" si="24"/>
        <v>3951</v>
      </c>
      <c r="AL49">
        <f t="shared" si="24"/>
        <v>3951</v>
      </c>
      <c r="AM49">
        <f t="shared" si="24"/>
        <v>3951</v>
      </c>
      <c r="AN49">
        <f t="shared" si="24"/>
        <v>3951</v>
      </c>
      <c r="AO49">
        <f t="shared" si="24"/>
        <v>3952</v>
      </c>
      <c r="AP49">
        <f t="shared" si="24"/>
        <v>3952</v>
      </c>
      <c r="AQ49">
        <f t="shared" si="24"/>
        <v>3952</v>
      </c>
      <c r="AR49">
        <f t="shared" si="24"/>
        <v>3952</v>
      </c>
      <c r="AS49">
        <f t="shared" si="24"/>
        <v>3953</v>
      </c>
      <c r="AT49">
        <f t="shared" si="24"/>
        <v>3954</v>
      </c>
      <c r="AU49">
        <f t="shared" si="24"/>
        <v>3972</v>
      </c>
      <c r="AV49">
        <f t="shared" si="24"/>
        <v>3972</v>
      </c>
      <c r="AW49">
        <f t="shared" si="24"/>
        <v>3972</v>
      </c>
      <c r="AX49">
        <f t="shared" si="24"/>
        <v>3974</v>
      </c>
      <c r="AY49">
        <f t="shared" si="24"/>
        <v>3974</v>
      </c>
      <c r="AZ49">
        <f t="shared" si="24"/>
        <v>3974</v>
      </c>
      <c r="BA49">
        <f t="shared" si="24"/>
        <v>3974</v>
      </c>
      <c r="BB49">
        <f t="shared" si="24"/>
        <v>3993</v>
      </c>
      <c r="BC49">
        <f t="shared" si="24"/>
        <v>3996</v>
      </c>
      <c r="BD49">
        <f t="shared" si="24"/>
        <v>3996</v>
      </c>
    </row>
    <row r="50" spans="1:56" x14ac:dyDescent="0.2">
      <c r="A50" s="82"/>
    </row>
    <row r="51" spans="1:56" x14ac:dyDescent="0.2">
      <c r="A51" s="82"/>
    </row>
    <row r="52" spans="1:56" x14ac:dyDescent="0.2">
      <c r="A52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5" sqref="D15"/>
    </sheetView>
  </sheetViews>
  <sheetFormatPr defaultRowHeight="12.75" x14ac:dyDescent="0.2"/>
  <cols>
    <col min="1" max="1" width="12.140625" customWidth="1"/>
    <col min="2" max="2" width="22.7109375" customWidth="1"/>
  </cols>
  <sheetData>
    <row r="1" spans="1:4" x14ac:dyDescent="0.2">
      <c r="A1" t="s">
        <v>59</v>
      </c>
    </row>
    <row r="2" spans="1:4" x14ac:dyDescent="0.2">
      <c r="A2" t="s">
        <v>0</v>
      </c>
      <c r="B2" s="1"/>
    </row>
    <row r="3" spans="1:4" x14ac:dyDescent="0.2">
      <c r="A3" t="s">
        <v>1</v>
      </c>
      <c r="B3" s="1"/>
    </row>
    <row r="4" spans="1:4" x14ac:dyDescent="0.2">
      <c r="B4" s="1"/>
    </row>
    <row r="5" spans="1:4" x14ac:dyDescent="0.2">
      <c r="B5" s="1"/>
    </row>
    <row r="6" spans="1:4" s="1" customFormat="1" x14ac:dyDescent="0.2">
      <c r="A6" s="30" t="s">
        <v>2</v>
      </c>
      <c r="B6" s="30" t="s">
        <v>31</v>
      </c>
      <c r="C6" s="30"/>
      <c r="D6" s="30" t="s">
        <v>32</v>
      </c>
    </row>
    <row r="7" spans="1:4" s="1" customFormat="1" x14ac:dyDescent="0.2"/>
    <row r="8" spans="1:4" x14ac:dyDescent="0.2">
      <c r="A8" s="47">
        <v>2003</v>
      </c>
      <c r="B8" s="47">
        <v>20113</v>
      </c>
      <c r="C8" s="28"/>
      <c r="D8" s="28">
        <v>49</v>
      </c>
    </row>
    <row r="9" spans="1:4" x14ac:dyDescent="0.2">
      <c r="A9" s="47">
        <v>2004</v>
      </c>
      <c r="B9" s="47">
        <v>6004</v>
      </c>
      <c r="C9" s="28"/>
      <c r="D9" s="28">
        <v>23</v>
      </c>
    </row>
    <row r="10" spans="1:4" x14ac:dyDescent="0.2">
      <c r="A10" s="47">
        <v>2005</v>
      </c>
      <c r="B10" s="47">
        <v>9575</v>
      </c>
      <c r="C10" s="28"/>
      <c r="D10" s="28">
        <v>393</v>
      </c>
    </row>
    <row r="11" spans="1:4" x14ac:dyDescent="0.2">
      <c r="A11" s="47">
        <v>2006</v>
      </c>
      <c r="B11" s="47">
        <v>17221</v>
      </c>
      <c r="D11" s="28">
        <v>204</v>
      </c>
    </row>
    <row r="12" spans="1:4" x14ac:dyDescent="0.2">
      <c r="A12" s="47">
        <v>2014</v>
      </c>
      <c r="B12" s="47">
        <v>13760</v>
      </c>
      <c r="D12" s="28">
        <v>3371</v>
      </c>
    </row>
    <row r="13" spans="1:4" x14ac:dyDescent="0.2">
      <c r="A13" s="4" t="s">
        <v>128</v>
      </c>
      <c r="B13" s="4">
        <f>SUM(B8:B12)</f>
        <v>66673</v>
      </c>
      <c r="C13" s="4"/>
      <c r="D13" s="4">
        <f>SUM(D8:D12)</f>
        <v>4040</v>
      </c>
    </row>
    <row r="14" spans="1:4" x14ac:dyDescent="0.2">
      <c r="A14" s="4" t="s">
        <v>129</v>
      </c>
      <c r="B14" s="4">
        <f>B13/5</f>
        <v>13334.6</v>
      </c>
      <c r="C14" s="4"/>
      <c r="D14" s="4">
        <f>D13/5</f>
        <v>808</v>
      </c>
    </row>
    <row r="15" spans="1:4" x14ac:dyDescent="0.2">
      <c r="A15" s="4"/>
      <c r="B15" s="4"/>
    </row>
    <row r="16" spans="1:4" x14ac:dyDescent="0.2">
      <c r="A16" s="4"/>
      <c r="B16" s="4"/>
    </row>
    <row r="17" spans="1:4" x14ac:dyDescent="0.2">
      <c r="A17" s="4"/>
      <c r="B17" s="4"/>
    </row>
    <row r="18" spans="1:4" x14ac:dyDescent="0.2">
      <c r="A18" s="4"/>
      <c r="B18" s="4"/>
    </row>
    <row r="19" spans="1:4" x14ac:dyDescent="0.2">
      <c r="A19" s="4"/>
      <c r="B19" s="4"/>
    </row>
    <row r="20" spans="1:4" s="7" customFormat="1" x14ac:dyDescent="0.2">
      <c r="A20" s="5"/>
      <c r="B20" s="4"/>
      <c r="C20"/>
      <c r="D20"/>
    </row>
    <row r="21" spans="1:4" x14ac:dyDescent="0.2">
      <c r="A21" s="11"/>
      <c r="B21" s="5"/>
      <c r="C21" s="7"/>
      <c r="D21" s="7"/>
    </row>
    <row r="22" spans="1:4" x14ac:dyDescent="0.2">
      <c r="A22" s="5"/>
      <c r="B22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workbookViewId="0">
      <selection activeCell="C2" sqref="C2:C42"/>
    </sheetView>
  </sheetViews>
  <sheetFormatPr defaultRowHeight="12.75" x14ac:dyDescent="0.2"/>
  <cols>
    <col min="1" max="1" width="3.85546875" customWidth="1"/>
    <col min="2" max="2" width="12.42578125" customWidth="1"/>
    <col min="3" max="3" width="18.42578125" customWidth="1"/>
    <col min="4" max="4" width="21.42578125" customWidth="1"/>
    <col min="5" max="5" width="14.5703125" customWidth="1"/>
    <col min="6" max="6" width="14.140625" customWidth="1"/>
    <col min="7" max="7" width="14.7109375" customWidth="1"/>
    <col min="8" max="8" width="14.140625" customWidth="1"/>
    <col min="9" max="9" width="15.42578125" customWidth="1"/>
  </cols>
  <sheetData>
    <row r="1" spans="1:11" ht="15.75" x14ac:dyDescent="0.25"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  <c r="H1" s="17" t="s">
        <v>13</v>
      </c>
      <c r="I1" s="17" t="s">
        <v>26</v>
      </c>
      <c r="J1" s="17" t="s">
        <v>16</v>
      </c>
      <c r="K1" s="2"/>
    </row>
    <row r="2" spans="1:11" x14ac:dyDescent="0.2">
      <c r="A2">
        <v>1</v>
      </c>
      <c r="B2" s="46">
        <v>37755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</row>
    <row r="3" spans="1:11" x14ac:dyDescent="0.2">
      <c r="A3">
        <v>2</v>
      </c>
      <c r="B3" s="46">
        <v>37756</v>
      </c>
      <c r="C3">
        <v>0</v>
      </c>
      <c r="D3">
        <v>0</v>
      </c>
      <c r="E3">
        <v>2</v>
      </c>
      <c r="F3">
        <v>3</v>
      </c>
      <c r="G3">
        <v>0</v>
      </c>
      <c r="H3">
        <v>0</v>
      </c>
    </row>
    <row r="4" spans="1:11" x14ac:dyDescent="0.2">
      <c r="A4">
        <v>3</v>
      </c>
      <c r="B4" s="46">
        <v>37757</v>
      </c>
      <c r="C4">
        <v>21</v>
      </c>
      <c r="D4">
        <v>21</v>
      </c>
      <c r="E4">
        <v>2</v>
      </c>
      <c r="F4">
        <f>+E4+F3</f>
        <v>5</v>
      </c>
      <c r="G4">
        <v>0</v>
      </c>
      <c r="H4">
        <f>+G4+H3</f>
        <v>0</v>
      </c>
    </row>
    <row r="5" spans="1:11" x14ac:dyDescent="0.2">
      <c r="A5">
        <v>4</v>
      </c>
      <c r="B5" s="46">
        <v>37758</v>
      </c>
      <c r="C5">
        <v>1</v>
      </c>
      <c r="D5">
        <f>+C5+D4</f>
        <v>22</v>
      </c>
      <c r="E5">
        <v>0</v>
      </c>
      <c r="F5">
        <f t="shared" ref="F5:F42" si="0">+E5+F4</f>
        <v>5</v>
      </c>
      <c r="G5">
        <v>0</v>
      </c>
      <c r="H5">
        <f t="shared" ref="H5:H42" si="1">+G5+H4</f>
        <v>0</v>
      </c>
    </row>
    <row r="6" spans="1:11" x14ac:dyDescent="0.2">
      <c r="A6">
        <v>5</v>
      </c>
      <c r="B6" s="46">
        <v>37759</v>
      </c>
      <c r="C6">
        <v>21</v>
      </c>
      <c r="D6">
        <f t="shared" ref="D6:D42" si="2">+C6+D5</f>
        <v>43</v>
      </c>
      <c r="E6">
        <v>0</v>
      </c>
      <c r="F6">
        <f t="shared" si="0"/>
        <v>5</v>
      </c>
      <c r="G6">
        <v>0</v>
      </c>
      <c r="H6">
        <f t="shared" si="1"/>
        <v>0</v>
      </c>
    </row>
    <row r="7" spans="1:11" x14ac:dyDescent="0.2">
      <c r="A7">
        <v>6</v>
      </c>
      <c r="B7" s="46">
        <v>37760</v>
      </c>
      <c r="C7">
        <v>8</v>
      </c>
      <c r="D7">
        <f t="shared" si="2"/>
        <v>51</v>
      </c>
      <c r="E7">
        <v>0</v>
      </c>
      <c r="F7">
        <f t="shared" si="0"/>
        <v>5</v>
      </c>
      <c r="G7">
        <v>0</v>
      </c>
      <c r="H7">
        <f t="shared" si="1"/>
        <v>0</v>
      </c>
    </row>
    <row r="8" spans="1:11" x14ac:dyDescent="0.2">
      <c r="A8">
        <v>7</v>
      </c>
      <c r="B8" s="46">
        <v>37761</v>
      </c>
      <c r="C8">
        <v>165</v>
      </c>
      <c r="D8">
        <f t="shared" si="2"/>
        <v>216</v>
      </c>
      <c r="E8">
        <v>0</v>
      </c>
      <c r="F8">
        <f t="shared" si="0"/>
        <v>5</v>
      </c>
      <c r="G8">
        <v>0</v>
      </c>
      <c r="H8">
        <f t="shared" si="1"/>
        <v>0</v>
      </c>
    </row>
    <row r="9" spans="1:11" x14ac:dyDescent="0.2">
      <c r="A9">
        <v>8</v>
      </c>
      <c r="B9" s="46">
        <v>37762</v>
      </c>
      <c r="C9">
        <v>220</v>
      </c>
      <c r="D9">
        <f t="shared" si="2"/>
        <v>436</v>
      </c>
      <c r="E9">
        <v>24</v>
      </c>
      <c r="F9">
        <f t="shared" si="0"/>
        <v>29</v>
      </c>
      <c r="G9">
        <v>0</v>
      </c>
      <c r="H9">
        <f t="shared" si="1"/>
        <v>0</v>
      </c>
    </row>
    <row r="10" spans="1:11" x14ac:dyDescent="0.2">
      <c r="A10">
        <v>9</v>
      </c>
      <c r="B10" s="46">
        <v>37763</v>
      </c>
      <c r="C10">
        <v>815</v>
      </c>
      <c r="D10">
        <f t="shared" si="2"/>
        <v>1251</v>
      </c>
      <c r="E10">
        <v>13</v>
      </c>
      <c r="F10">
        <f t="shared" si="0"/>
        <v>42</v>
      </c>
      <c r="G10">
        <v>0</v>
      </c>
      <c r="H10">
        <f t="shared" si="1"/>
        <v>0</v>
      </c>
    </row>
    <row r="11" spans="1:11" x14ac:dyDescent="0.2">
      <c r="A11">
        <v>10</v>
      </c>
      <c r="B11" s="46">
        <v>37764</v>
      </c>
      <c r="C11">
        <v>1383</v>
      </c>
      <c r="D11">
        <f t="shared" si="2"/>
        <v>2634</v>
      </c>
      <c r="E11">
        <v>0</v>
      </c>
      <c r="F11">
        <f t="shared" si="0"/>
        <v>42</v>
      </c>
      <c r="G11">
        <v>0</v>
      </c>
      <c r="H11">
        <f t="shared" si="1"/>
        <v>0</v>
      </c>
    </row>
    <row r="12" spans="1:11" x14ac:dyDescent="0.2">
      <c r="A12">
        <v>11</v>
      </c>
      <c r="B12" s="46">
        <v>37765</v>
      </c>
      <c r="C12">
        <v>740</v>
      </c>
      <c r="D12">
        <f t="shared" si="2"/>
        <v>3374</v>
      </c>
      <c r="E12">
        <v>0</v>
      </c>
      <c r="F12">
        <f t="shared" si="0"/>
        <v>42</v>
      </c>
      <c r="G12">
        <v>0</v>
      </c>
      <c r="H12">
        <f t="shared" si="1"/>
        <v>0</v>
      </c>
    </row>
    <row r="13" spans="1:11" x14ac:dyDescent="0.2">
      <c r="A13">
        <v>12</v>
      </c>
      <c r="B13" s="46">
        <v>37766</v>
      </c>
      <c r="C13">
        <v>864</v>
      </c>
      <c r="D13">
        <f t="shared" si="2"/>
        <v>4238</v>
      </c>
      <c r="E13">
        <v>0</v>
      </c>
      <c r="F13">
        <f t="shared" si="0"/>
        <v>42</v>
      </c>
      <c r="G13">
        <v>0</v>
      </c>
      <c r="H13">
        <f t="shared" si="1"/>
        <v>0</v>
      </c>
    </row>
    <row r="14" spans="1:11" x14ac:dyDescent="0.2">
      <c r="A14">
        <v>13</v>
      </c>
      <c r="B14" s="46">
        <v>37767</v>
      </c>
      <c r="C14">
        <v>460</v>
      </c>
      <c r="D14">
        <f t="shared" si="2"/>
        <v>4698</v>
      </c>
      <c r="E14">
        <v>0</v>
      </c>
      <c r="F14">
        <f t="shared" si="0"/>
        <v>42</v>
      </c>
      <c r="G14">
        <v>0</v>
      </c>
      <c r="H14">
        <f t="shared" si="1"/>
        <v>0</v>
      </c>
    </row>
    <row r="15" spans="1:11" x14ac:dyDescent="0.2">
      <c r="A15">
        <v>14</v>
      </c>
      <c r="B15" s="46">
        <v>37768</v>
      </c>
      <c r="C15">
        <v>731</v>
      </c>
      <c r="D15">
        <f t="shared" si="2"/>
        <v>5429</v>
      </c>
      <c r="E15">
        <v>0</v>
      </c>
      <c r="F15">
        <f t="shared" si="0"/>
        <v>42</v>
      </c>
      <c r="G15">
        <v>0</v>
      </c>
      <c r="H15">
        <f t="shared" si="1"/>
        <v>0</v>
      </c>
    </row>
    <row r="16" spans="1:11" x14ac:dyDescent="0.2">
      <c r="A16">
        <v>15</v>
      </c>
      <c r="B16" s="46">
        <v>37769</v>
      </c>
      <c r="C16">
        <v>445</v>
      </c>
      <c r="D16">
        <f t="shared" si="2"/>
        <v>5874</v>
      </c>
      <c r="E16">
        <v>0</v>
      </c>
      <c r="F16">
        <f t="shared" si="0"/>
        <v>42</v>
      </c>
      <c r="G16">
        <v>5</v>
      </c>
      <c r="H16">
        <f t="shared" si="1"/>
        <v>5</v>
      </c>
    </row>
    <row r="17" spans="1:8" x14ac:dyDescent="0.2">
      <c r="A17">
        <v>16</v>
      </c>
      <c r="B17" s="46">
        <v>37770</v>
      </c>
      <c r="C17">
        <v>673</v>
      </c>
      <c r="D17">
        <f t="shared" si="2"/>
        <v>6547</v>
      </c>
      <c r="E17">
        <v>0</v>
      </c>
      <c r="F17">
        <f t="shared" si="0"/>
        <v>42</v>
      </c>
      <c r="G17">
        <v>0</v>
      </c>
      <c r="H17">
        <f t="shared" si="1"/>
        <v>5</v>
      </c>
    </row>
    <row r="18" spans="1:8" x14ac:dyDescent="0.2">
      <c r="A18">
        <v>17</v>
      </c>
      <c r="B18" s="46">
        <v>37771</v>
      </c>
      <c r="C18">
        <v>275</v>
      </c>
      <c r="D18">
        <f t="shared" si="2"/>
        <v>6822</v>
      </c>
      <c r="E18">
        <v>1</v>
      </c>
      <c r="F18">
        <f t="shared" si="0"/>
        <v>43</v>
      </c>
      <c r="G18">
        <v>0</v>
      </c>
      <c r="H18">
        <f t="shared" si="1"/>
        <v>5</v>
      </c>
    </row>
    <row r="19" spans="1:8" x14ac:dyDescent="0.2">
      <c r="A19">
        <v>18</v>
      </c>
      <c r="B19" s="46">
        <v>37772</v>
      </c>
      <c r="C19">
        <v>1047</v>
      </c>
      <c r="D19">
        <f t="shared" si="2"/>
        <v>7869</v>
      </c>
      <c r="E19">
        <v>0</v>
      </c>
      <c r="F19">
        <f t="shared" si="0"/>
        <v>43</v>
      </c>
      <c r="G19">
        <v>0</v>
      </c>
      <c r="H19">
        <f t="shared" si="1"/>
        <v>5</v>
      </c>
    </row>
    <row r="20" spans="1:8" x14ac:dyDescent="0.2">
      <c r="A20">
        <v>19</v>
      </c>
      <c r="B20" s="46">
        <v>37773</v>
      </c>
      <c r="C20">
        <v>506</v>
      </c>
      <c r="D20">
        <f t="shared" si="2"/>
        <v>8375</v>
      </c>
      <c r="E20">
        <v>0</v>
      </c>
      <c r="F20">
        <f t="shared" si="0"/>
        <v>43</v>
      </c>
      <c r="G20">
        <v>0</v>
      </c>
      <c r="H20">
        <f t="shared" si="1"/>
        <v>5</v>
      </c>
    </row>
    <row r="21" spans="1:8" x14ac:dyDescent="0.2">
      <c r="A21">
        <v>20</v>
      </c>
      <c r="B21" s="46">
        <v>37774</v>
      </c>
      <c r="C21">
        <v>688</v>
      </c>
      <c r="D21">
        <f t="shared" si="2"/>
        <v>9063</v>
      </c>
      <c r="E21">
        <v>0</v>
      </c>
      <c r="F21">
        <f t="shared" si="0"/>
        <v>43</v>
      </c>
      <c r="G21">
        <v>0</v>
      </c>
      <c r="H21">
        <f t="shared" si="1"/>
        <v>5</v>
      </c>
    </row>
    <row r="22" spans="1:8" x14ac:dyDescent="0.2">
      <c r="A22">
        <v>21</v>
      </c>
      <c r="B22" s="46">
        <v>37775</v>
      </c>
      <c r="C22">
        <v>521</v>
      </c>
      <c r="D22">
        <f t="shared" si="2"/>
        <v>9584</v>
      </c>
      <c r="E22">
        <v>0</v>
      </c>
      <c r="F22">
        <f t="shared" si="0"/>
        <v>43</v>
      </c>
      <c r="G22">
        <v>1</v>
      </c>
      <c r="H22">
        <f t="shared" si="1"/>
        <v>6</v>
      </c>
    </row>
    <row r="23" spans="1:8" x14ac:dyDescent="0.2">
      <c r="A23">
        <v>22</v>
      </c>
      <c r="B23" s="46">
        <v>37776</v>
      </c>
      <c r="C23">
        <v>128</v>
      </c>
      <c r="D23">
        <f t="shared" si="2"/>
        <v>9712</v>
      </c>
      <c r="E23">
        <v>0</v>
      </c>
      <c r="F23">
        <f t="shared" si="0"/>
        <v>43</v>
      </c>
      <c r="G23">
        <v>0</v>
      </c>
      <c r="H23">
        <f t="shared" si="1"/>
        <v>6</v>
      </c>
    </row>
    <row r="24" spans="1:8" x14ac:dyDescent="0.2">
      <c r="A24">
        <v>23</v>
      </c>
      <c r="B24" s="46">
        <v>37777</v>
      </c>
      <c r="C24">
        <v>384</v>
      </c>
      <c r="D24">
        <f t="shared" si="2"/>
        <v>10096</v>
      </c>
      <c r="E24">
        <v>1</v>
      </c>
      <c r="F24">
        <f t="shared" si="0"/>
        <v>44</v>
      </c>
      <c r="G24">
        <v>0</v>
      </c>
      <c r="H24">
        <f t="shared" si="1"/>
        <v>6</v>
      </c>
    </row>
    <row r="25" spans="1:8" x14ac:dyDescent="0.2">
      <c r="A25">
        <v>24</v>
      </c>
      <c r="B25" s="46">
        <v>37778</v>
      </c>
      <c r="C25">
        <v>243</v>
      </c>
      <c r="D25">
        <f t="shared" si="2"/>
        <v>10339</v>
      </c>
      <c r="E25">
        <v>3</v>
      </c>
      <c r="F25">
        <f t="shared" si="0"/>
        <v>47</v>
      </c>
      <c r="G25">
        <v>0</v>
      </c>
      <c r="H25">
        <f t="shared" si="1"/>
        <v>6</v>
      </c>
    </row>
    <row r="26" spans="1:8" x14ac:dyDescent="0.2">
      <c r="A26">
        <v>25</v>
      </c>
      <c r="B26" s="46">
        <v>37779</v>
      </c>
      <c r="C26">
        <v>1104</v>
      </c>
      <c r="D26">
        <f t="shared" si="2"/>
        <v>11443</v>
      </c>
      <c r="E26">
        <v>0</v>
      </c>
      <c r="F26">
        <f t="shared" si="0"/>
        <v>47</v>
      </c>
      <c r="G26">
        <v>1</v>
      </c>
      <c r="H26">
        <f t="shared" si="1"/>
        <v>7</v>
      </c>
    </row>
    <row r="27" spans="1:8" x14ac:dyDescent="0.2">
      <c r="A27">
        <v>26</v>
      </c>
      <c r="B27" s="46">
        <v>37780</v>
      </c>
      <c r="C27">
        <v>111</v>
      </c>
      <c r="D27">
        <f t="shared" si="2"/>
        <v>11554</v>
      </c>
      <c r="E27">
        <v>0</v>
      </c>
      <c r="F27">
        <f t="shared" si="0"/>
        <v>47</v>
      </c>
      <c r="G27">
        <v>0</v>
      </c>
      <c r="H27">
        <f t="shared" si="1"/>
        <v>7</v>
      </c>
    </row>
    <row r="28" spans="1:8" x14ac:dyDescent="0.2">
      <c r="A28">
        <v>27</v>
      </c>
      <c r="B28" s="46">
        <v>37781</v>
      </c>
      <c r="C28">
        <v>478</v>
      </c>
      <c r="D28">
        <f t="shared" si="2"/>
        <v>12032</v>
      </c>
      <c r="E28">
        <v>0</v>
      </c>
      <c r="F28">
        <f t="shared" si="0"/>
        <v>47</v>
      </c>
      <c r="G28">
        <v>0</v>
      </c>
      <c r="H28">
        <f t="shared" si="1"/>
        <v>7</v>
      </c>
    </row>
    <row r="29" spans="1:8" x14ac:dyDescent="0.2">
      <c r="A29">
        <v>28</v>
      </c>
      <c r="B29" s="46">
        <v>37782</v>
      </c>
      <c r="C29">
        <v>173</v>
      </c>
      <c r="D29">
        <f t="shared" si="2"/>
        <v>12205</v>
      </c>
      <c r="E29">
        <v>0</v>
      </c>
      <c r="F29">
        <f t="shared" si="0"/>
        <v>47</v>
      </c>
      <c r="G29">
        <v>0</v>
      </c>
      <c r="H29">
        <f t="shared" si="1"/>
        <v>7</v>
      </c>
    </row>
    <row r="30" spans="1:8" x14ac:dyDescent="0.2">
      <c r="A30">
        <v>29</v>
      </c>
      <c r="B30" s="46">
        <v>37783</v>
      </c>
      <c r="C30">
        <v>1076</v>
      </c>
      <c r="D30">
        <f t="shared" si="2"/>
        <v>13281</v>
      </c>
      <c r="E30">
        <v>0</v>
      </c>
      <c r="F30">
        <f t="shared" si="0"/>
        <v>47</v>
      </c>
      <c r="G30">
        <v>0</v>
      </c>
      <c r="H30">
        <f t="shared" si="1"/>
        <v>7</v>
      </c>
    </row>
    <row r="31" spans="1:8" x14ac:dyDescent="0.2">
      <c r="A31">
        <v>30</v>
      </c>
      <c r="B31" s="46">
        <v>37784</v>
      </c>
      <c r="C31">
        <v>3660</v>
      </c>
      <c r="D31">
        <f t="shared" si="2"/>
        <v>16941</v>
      </c>
      <c r="E31">
        <v>0</v>
      </c>
      <c r="F31">
        <f t="shared" si="0"/>
        <v>47</v>
      </c>
      <c r="G31">
        <v>0</v>
      </c>
      <c r="H31">
        <f t="shared" si="1"/>
        <v>7</v>
      </c>
    </row>
    <row r="32" spans="1:8" x14ac:dyDescent="0.2">
      <c r="A32">
        <v>31</v>
      </c>
      <c r="B32" s="46">
        <v>37785</v>
      </c>
      <c r="C32">
        <v>1536</v>
      </c>
      <c r="D32">
        <f t="shared" si="2"/>
        <v>18477</v>
      </c>
      <c r="E32">
        <v>0</v>
      </c>
      <c r="F32">
        <f t="shared" si="0"/>
        <v>47</v>
      </c>
      <c r="G32">
        <v>0</v>
      </c>
      <c r="H32">
        <f t="shared" si="1"/>
        <v>7</v>
      </c>
    </row>
    <row r="33" spans="1:8" x14ac:dyDescent="0.2">
      <c r="A33">
        <v>32</v>
      </c>
      <c r="B33" s="46">
        <v>37786</v>
      </c>
      <c r="C33">
        <v>779</v>
      </c>
      <c r="D33">
        <f t="shared" si="2"/>
        <v>19256</v>
      </c>
      <c r="E33">
        <v>0</v>
      </c>
      <c r="F33">
        <f t="shared" si="0"/>
        <v>47</v>
      </c>
      <c r="G33">
        <v>0</v>
      </c>
      <c r="H33">
        <f t="shared" si="1"/>
        <v>7</v>
      </c>
    </row>
    <row r="34" spans="1:8" x14ac:dyDescent="0.2">
      <c r="A34">
        <v>33</v>
      </c>
      <c r="B34" s="46">
        <v>37787</v>
      </c>
      <c r="C34">
        <v>573</v>
      </c>
      <c r="D34">
        <f t="shared" si="2"/>
        <v>19829</v>
      </c>
      <c r="E34">
        <v>0</v>
      </c>
      <c r="F34">
        <f t="shared" si="0"/>
        <v>47</v>
      </c>
      <c r="G34">
        <v>0</v>
      </c>
      <c r="H34">
        <f t="shared" si="1"/>
        <v>7</v>
      </c>
    </row>
    <row r="35" spans="1:8" x14ac:dyDescent="0.2">
      <c r="A35">
        <v>34</v>
      </c>
      <c r="B35" s="46">
        <v>37788</v>
      </c>
      <c r="C35">
        <v>96</v>
      </c>
      <c r="D35">
        <f t="shared" si="2"/>
        <v>19925</v>
      </c>
      <c r="E35">
        <v>0</v>
      </c>
      <c r="F35">
        <f t="shared" si="0"/>
        <v>47</v>
      </c>
      <c r="G35">
        <v>0</v>
      </c>
      <c r="H35">
        <f t="shared" si="1"/>
        <v>7</v>
      </c>
    </row>
    <row r="36" spans="1:8" x14ac:dyDescent="0.2">
      <c r="A36">
        <v>35</v>
      </c>
      <c r="B36" s="46">
        <v>37789</v>
      </c>
      <c r="C36">
        <v>134</v>
      </c>
      <c r="D36">
        <f t="shared" si="2"/>
        <v>20059</v>
      </c>
      <c r="E36">
        <v>0</v>
      </c>
      <c r="F36">
        <f t="shared" si="0"/>
        <v>47</v>
      </c>
      <c r="G36">
        <v>0</v>
      </c>
      <c r="H36">
        <f t="shared" si="1"/>
        <v>7</v>
      </c>
    </row>
    <row r="37" spans="1:8" x14ac:dyDescent="0.2">
      <c r="A37">
        <v>36</v>
      </c>
      <c r="B37" s="46">
        <v>37790</v>
      </c>
      <c r="C37">
        <v>20</v>
      </c>
      <c r="D37">
        <f t="shared" si="2"/>
        <v>20079</v>
      </c>
      <c r="E37">
        <v>0</v>
      </c>
      <c r="F37">
        <f t="shared" si="0"/>
        <v>47</v>
      </c>
      <c r="G37">
        <v>0</v>
      </c>
      <c r="H37">
        <f t="shared" si="1"/>
        <v>7</v>
      </c>
    </row>
    <row r="38" spans="1:8" x14ac:dyDescent="0.2">
      <c r="A38">
        <v>37</v>
      </c>
      <c r="B38" s="46">
        <v>37791</v>
      </c>
      <c r="C38">
        <v>14</v>
      </c>
      <c r="D38">
        <f t="shared" si="2"/>
        <v>20093</v>
      </c>
      <c r="E38">
        <v>2</v>
      </c>
      <c r="F38">
        <f t="shared" si="0"/>
        <v>49</v>
      </c>
      <c r="G38">
        <v>0</v>
      </c>
      <c r="H38">
        <f t="shared" si="1"/>
        <v>7</v>
      </c>
    </row>
    <row r="39" spans="1:8" x14ac:dyDescent="0.2">
      <c r="A39">
        <v>38</v>
      </c>
      <c r="B39" s="46">
        <v>37792</v>
      </c>
      <c r="C39">
        <v>6</v>
      </c>
      <c r="D39">
        <f t="shared" si="2"/>
        <v>20099</v>
      </c>
      <c r="E39">
        <v>0</v>
      </c>
      <c r="F39">
        <f t="shared" si="0"/>
        <v>49</v>
      </c>
      <c r="G39">
        <v>0</v>
      </c>
      <c r="H39">
        <f t="shared" si="1"/>
        <v>7</v>
      </c>
    </row>
    <row r="40" spans="1:8" x14ac:dyDescent="0.2">
      <c r="A40">
        <v>39</v>
      </c>
      <c r="B40" s="46">
        <v>37793</v>
      </c>
      <c r="C40">
        <v>3</v>
      </c>
      <c r="D40">
        <f t="shared" si="2"/>
        <v>20102</v>
      </c>
      <c r="E40">
        <v>0</v>
      </c>
      <c r="F40">
        <f t="shared" si="0"/>
        <v>49</v>
      </c>
      <c r="G40">
        <v>0</v>
      </c>
      <c r="H40">
        <f t="shared" si="1"/>
        <v>7</v>
      </c>
    </row>
    <row r="41" spans="1:8" x14ac:dyDescent="0.2">
      <c r="A41">
        <v>40</v>
      </c>
      <c r="B41" s="46">
        <v>37794</v>
      </c>
      <c r="C41">
        <v>9</v>
      </c>
      <c r="D41">
        <f t="shared" si="2"/>
        <v>20111</v>
      </c>
      <c r="E41">
        <v>0</v>
      </c>
      <c r="F41">
        <f t="shared" si="0"/>
        <v>49</v>
      </c>
      <c r="G41">
        <v>0</v>
      </c>
      <c r="H41">
        <f t="shared" si="1"/>
        <v>7</v>
      </c>
    </row>
    <row r="42" spans="1:8" x14ac:dyDescent="0.2">
      <c r="A42">
        <v>41</v>
      </c>
      <c r="B42" s="46">
        <v>37795</v>
      </c>
      <c r="C42">
        <v>2</v>
      </c>
      <c r="D42">
        <f t="shared" si="2"/>
        <v>20113</v>
      </c>
      <c r="E42">
        <v>0</v>
      </c>
      <c r="F42">
        <f t="shared" si="0"/>
        <v>49</v>
      </c>
      <c r="G42">
        <v>0</v>
      </c>
      <c r="H42">
        <f t="shared" si="1"/>
        <v>7</v>
      </c>
    </row>
    <row r="44" spans="1:8" x14ac:dyDescent="0.2">
      <c r="A44" s="6"/>
    </row>
    <row r="45" spans="1:8" x14ac:dyDescent="0.2">
      <c r="A45" s="6"/>
    </row>
    <row r="46" spans="1:8" x14ac:dyDescent="0.2">
      <c r="A46" s="6"/>
    </row>
    <row r="47" spans="1:8" x14ac:dyDescent="0.2">
      <c r="A47" s="6"/>
    </row>
    <row r="48" spans="1:8" x14ac:dyDescent="0.2">
      <c r="A48" s="6"/>
    </row>
    <row r="49" spans="1:6" x14ac:dyDescent="0.2">
      <c r="A49" s="6"/>
    </row>
    <row r="50" spans="1:6" x14ac:dyDescent="0.2">
      <c r="A50" s="6"/>
    </row>
    <row r="51" spans="1:6" x14ac:dyDescent="0.2">
      <c r="A51" s="6"/>
    </row>
    <row r="52" spans="1:6" x14ac:dyDescent="0.2">
      <c r="A52" s="6"/>
    </row>
    <row r="53" spans="1:6" x14ac:dyDescent="0.2">
      <c r="A53" s="6"/>
    </row>
    <row r="54" spans="1:6" x14ac:dyDescent="0.2">
      <c r="A54" s="6"/>
    </row>
    <row r="55" spans="1:6" x14ac:dyDescent="0.2">
      <c r="A55" s="19"/>
      <c r="C55" s="1"/>
      <c r="E55" s="1"/>
      <c r="F55" s="1"/>
    </row>
    <row r="56" spans="1:6" x14ac:dyDescent="0.2">
      <c r="A56" s="6"/>
    </row>
    <row r="57" spans="1:6" ht="15.75" x14ac:dyDescent="0.25">
      <c r="A57" s="20"/>
      <c r="B57" s="16"/>
      <c r="C57" s="16"/>
      <c r="D57" s="16"/>
      <c r="E57" s="16"/>
      <c r="F57" s="16"/>
    </row>
    <row r="58" spans="1:6" x14ac:dyDescent="0.2">
      <c r="A58" s="6"/>
      <c r="C58" s="1"/>
      <c r="D58" s="12"/>
      <c r="E58" s="12"/>
    </row>
    <row r="59" spans="1:6" x14ac:dyDescent="0.2">
      <c r="C59" s="1"/>
    </row>
    <row r="60" spans="1:6" x14ac:dyDescent="0.2">
      <c r="C60" s="1"/>
    </row>
    <row r="61" spans="1:6" x14ac:dyDescent="0.2">
      <c r="C61" s="1"/>
    </row>
    <row r="63" spans="1:6" ht="15.75" x14ac:dyDescent="0.25">
      <c r="A63" s="21"/>
      <c r="B63" s="7"/>
      <c r="C63" s="7"/>
      <c r="D63" s="7"/>
      <c r="E63" s="7"/>
      <c r="F63" s="7"/>
    </row>
    <row r="64" spans="1:6" ht="15.75" x14ac:dyDescent="0.25">
      <c r="A64" s="21"/>
      <c r="B64" s="21"/>
      <c r="C64" s="21"/>
      <c r="D64" s="21"/>
      <c r="E64" s="22"/>
      <c r="F64" s="21"/>
    </row>
    <row r="65" spans="1:6" ht="15.75" x14ac:dyDescent="0.25">
      <c r="A65" s="21"/>
      <c r="B65" s="21"/>
      <c r="C65" s="21"/>
      <c r="D65" s="21"/>
      <c r="E65" s="22"/>
      <c r="F65" s="21"/>
    </row>
    <row r="66" spans="1:6" ht="15.75" x14ac:dyDescent="0.25">
      <c r="A66" s="21"/>
      <c r="B66" s="21"/>
      <c r="C66" s="21"/>
      <c r="D66" s="21"/>
      <c r="E66" s="21"/>
      <c r="F66" s="21"/>
    </row>
    <row r="67" spans="1:6" ht="15.75" x14ac:dyDescent="0.25">
      <c r="A67" s="21"/>
      <c r="B67" s="21"/>
      <c r="C67" s="21"/>
      <c r="D67" s="21"/>
      <c r="E67" s="21"/>
      <c r="F67" s="21"/>
    </row>
  </sheetData>
  <phoneticPr fontId="0" type="noConversion"/>
  <pageMargins left="0.75" right="0.75" top="1" bottom="1" header="0.5" footer="0.5"/>
  <pageSetup scale="83" orientation="landscape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"/>
  <sheetViews>
    <sheetView topLeftCell="A9" workbookViewId="0">
      <selection activeCell="D2" sqref="D2:D41"/>
    </sheetView>
  </sheetViews>
  <sheetFormatPr defaultRowHeight="12.75" x14ac:dyDescent="0.2"/>
  <cols>
    <col min="1" max="1" width="4.5703125" style="27" customWidth="1"/>
    <col min="2" max="2" width="12.42578125" customWidth="1"/>
    <col min="3" max="3" width="12.42578125" style="28" customWidth="1"/>
    <col min="4" max="4" width="18" customWidth="1"/>
    <col min="5" max="5" width="16.7109375" customWidth="1"/>
    <col min="6" max="6" width="13.5703125" customWidth="1"/>
    <col min="7" max="7" width="12.85546875" customWidth="1"/>
    <col min="8" max="8" width="13.42578125" customWidth="1"/>
    <col min="9" max="9" width="13.140625" customWidth="1"/>
    <col min="10" max="10" width="19.42578125" customWidth="1"/>
    <col min="11" max="11" width="18.42578125" customWidth="1"/>
    <col min="12" max="12" width="136.28515625" customWidth="1"/>
  </cols>
  <sheetData>
    <row r="1" spans="1:12" s="42" customFormat="1" ht="19.5" customHeight="1" x14ac:dyDescent="0.25">
      <c r="B1" s="43" t="s">
        <v>7</v>
      </c>
      <c r="C1" s="43" t="s">
        <v>60</v>
      </c>
      <c r="D1" s="43" t="s">
        <v>8</v>
      </c>
      <c r="E1" s="43" t="s">
        <v>9</v>
      </c>
      <c r="F1" s="43" t="s">
        <v>10</v>
      </c>
      <c r="G1" s="43" t="s">
        <v>11</v>
      </c>
      <c r="H1" s="43" t="s">
        <v>12</v>
      </c>
      <c r="I1" s="43" t="s">
        <v>13</v>
      </c>
      <c r="J1" s="43" t="s">
        <v>14</v>
      </c>
      <c r="K1" s="43" t="s">
        <v>15</v>
      </c>
      <c r="L1" s="54" t="s">
        <v>16</v>
      </c>
    </row>
    <row r="2" spans="1:12" s="42" customFormat="1" ht="17.100000000000001" customHeight="1" x14ac:dyDescent="0.2">
      <c r="A2" s="42">
        <v>1</v>
      </c>
      <c r="B2" s="44">
        <v>38122</v>
      </c>
      <c r="C2" s="44" t="s">
        <v>61</v>
      </c>
      <c r="D2" s="45">
        <v>4</v>
      </c>
      <c r="E2" s="45">
        <v>4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</row>
    <row r="3" spans="1:12" s="42" customFormat="1" ht="17.100000000000001" customHeight="1" x14ac:dyDescent="0.2">
      <c r="A3" s="42">
        <v>2</v>
      </c>
      <c r="B3" s="44">
        <v>38123</v>
      </c>
      <c r="C3" s="44" t="s">
        <v>62</v>
      </c>
      <c r="D3" s="45">
        <v>2</v>
      </c>
      <c r="E3" s="45">
        <v>6</v>
      </c>
      <c r="F3" s="45">
        <v>0</v>
      </c>
      <c r="G3" s="45">
        <v>0</v>
      </c>
      <c r="H3" s="45">
        <v>0</v>
      </c>
      <c r="I3" s="45">
        <v>0</v>
      </c>
      <c r="J3" s="45">
        <v>1</v>
      </c>
      <c r="K3" s="45">
        <v>1</v>
      </c>
      <c r="L3" s="42" t="s">
        <v>21</v>
      </c>
    </row>
    <row r="4" spans="1:12" s="42" customFormat="1" ht="17.100000000000001" customHeight="1" x14ac:dyDescent="0.2">
      <c r="A4" s="42">
        <v>3</v>
      </c>
      <c r="B4" s="44">
        <v>38124</v>
      </c>
      <c r="C4" s="44" t="s">
        <v>62</v>
      </c>
      <c r="D4" s="45">
        <v>126</v>
      </c>
      <c r="E4" s="45">
        <v>132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1</v>
      </c>
      <c r="L4" s="42" t="s">
        <v>22</v>
      </c>
    </row>
    <row r="5" spans="1:12" s="42" customFormat="1" ht="17.100000000000001" customHeight="1" x14ac:dyDescent="0.2">
      <c r="A5" s="42">
        <v>4</v>
      </c>
      <c r="B5" s="44">
        <v>38125</v>
      </c>
      <c r="C5" s="44" t="s">
        <v>63</v>
      </c>
      <c r="D5" s="45">
        <v>7</v>
      </c>
      <c r="E5" s="45">
        <v>139</v>
      </c>
      <c r="F5" s="45">
        <v>0</v>
      </c>
      <c r="G5" s="45">
        <v>0</v>
      </c>
      <c r="H5" s="45">
        <v>0</v>
      </c>
      <c r="I5" s="45">
        <v>0</v>
      </c>
      <c r="J5" s="45">
        <v>1</v>
      </c>
      <c r="K5" s="45">
        <v>2</v>
      </c>
      <c r="L5" s="42" t="s">
        <v>23</v>
      </c>
    </row>
    <row r="6" spans="1:12" s="42" customFormat="1" ht="17.100000000000001" customHeight="1" x14ac:dyDescent="0.2">
      <c r="A6" s="42">
        <v>5</v>
      </c>
      <c r="B6" s="44">
        <v>38126</v>
      </c>
      <c r="C6" s="44" t="s">
        <v>64</v>
      </c>
      <c r="D6" s="45">
        <v>402</v>
      </c>
      <c r="E6" s="45">
        <v>541</v>
      </c>
      <c r="F6" s="45">
        <v>0</v>
      </c>
      <c r="G6" s="45">
        <v>0</v>
      </c>
      <c r="H6" s="45">
        <v>4</v>
      </c>
      <c r="I6" s="45">
        <v>4</v>
      </c>
      <c r="J6" s="45">
        <v>0</v>
      </c>
      <c r="K6" s="45">
        <v>2</v>
      </c>
    </row>
    <row r="7" spans="1:12" s="42" customFormat="1" ht="17.100000000000001" customHeight="1" x14ac:dyDescent="0.2">
      <c r="A7" s="42">
        <v>6</v>
      </c>
      <c r="B7" s="44">
        <v>38127</v>
      </c>
      <c r="C7" s="44" t="s">
        <v>65</v>
      </c>
      <c r="D7" s="45">
        <v>407</v>
      </c>
      <c r="E7" s="45">
        <v>948</v>
      </c>
      <c r="F7" s="45">
        <v>0</v>
      </c>
      <c r="G7" s="45">
        <v>0</v>
      </c>
      <c r="H7" s="45">
        <v>14</v>
      </c>
      <c r="I7" s="45">
        <v>18</v>
      </c>
      <c r="J7" s="45">
        <v>0</v>
      </c>
      <c r="K7" s="45">
        <v>2</v>
      </c>
    </row>
    <row r="8" spans="1:12" s="42" customFormat="1" ht="17.100000000000001" customHeight="1" x14ac:dyDescent="0.2">
      <c r="A8" s="42">
        <v>7</v>
      </c>
      <c r="B8" s="44">
        <v>38128</v>
      </c>
      <c r="C8" s="44" t="s">
        <v>66</v>
      </c>
      <c r="D8" s="45">
        <v>185</v>
      </c>
      <c r="E8" s="45">
        <v>1133</v>
      </c>
      <c r="F8" s="45">
        <v>0</v>
      </c>
      <c r="G8" s="45">
        <v>0</v>
      </c>
      <c r="H8" s="45">
        <v>8</v>
      </c>
      <c r="I8" s="45">
        <v>26</v>
      </c>
      <c r="J8" s="45">
        <v>2</v>
      </c>
      <c r="K8" s="45">
        <v>4</v>
      </c>
    </row>
    <row r="9" spans="1:12" s="42" customFormat="1" ht="17.100000000000001" customHeight="1" x14ac:dyDescent="0.2">
      <c r="A9" s="42">
        <v>8</v>
      </c>
      <c r="B9" s="44">
        <v>38129</v>
      </c>
      <c r="C9" s="44" t="s">
        <v>67</v>
      </c>
      <c r="D9" s="45">
        <v>464</v>
      </c>
      <c r="E9" s="45">
        <v>1597</v>
      </c>
      <c r="F9" s="45">
        <v>4</v>
      </c>
      <c r="G9" s="45">
        <v>4</v>
      </c>
      <c r="H9" s="45">
        <v>1</v>
      </c>
      <c r="I9" s="45">
        <v>27</v>
      </c>
      <c r="J9" s="45">
        <v>0</v>
      </c>
      <c r="K9" s="45">
        <v>4</v>
      </c>
    </row>
    <row r="10" spans="1:12" s="42" customFormat="1" ht="17.100000000000001" customHeight="1" x14ac:dyDescent="0.2">
      <c r="A10" s="42">
        <v>9</v>
      </c>
      <c r="B10" s="44">
        <v>38130</v>
      </c>
      <c r="C10" s="44" t="s">
        <v>68</v>
      </c>
      <c r="D10" s="45">
        <v>146</v>
      </c>
      <c r="E10" s="45">
        <v>1743</v>
      </c>
      <c r="F10" s="45">
        <v>0</v>
      </c>
      <c r="G10" s="45">
        <v>4</v>
      </c>
      <c r="H10" s="45">
        <v>2</v>
      </c>
      <c r="I10" s="45">
        <v>29</v>
      </c>
      <c r="J10" s="45">
        <v>1</v>
      </c>
      <c r="K10" s="45">
        <v>5</v>
      </c>
    </row>
    <row r="11" spans="1:12" s="42" customFormat="1" ht="17.100000000000001" customHeight="1" x14ac:dyDescent="0.2">
      <c r="A11" s="42">
        <v>10</v>
      </c>
      <c r="B11" s="44">
        <v>38131</v>
      </c>
      <c r="C11" s="44" t="s">
        <v>69</v>
      </c>
      <c r="D11" s="45">
        <v>325</v>
      </c>
      <c r="E11" s="45">
        <v>2068</v>
      </c>
      <c r="F11" s="45">
        <v>0</v>
      </c>
      <c r="G11" s="45">
        <v>4</v>
      </c>
      <c r="H11" s="45">
        <v>10</v>
      </c>
      <c r="I11" s="45">
        <v>39</v>
      </c>
      <c r="J11" s="45">
        <v>0</v>
      </c>
      <c r="K11" s="45">
        <v>5</v>
      </c>
    </row>
    <row r="12" spans="1:12" s="42" customFormat="1" ht="17.100000000000001" customHeight="1" x14ac:dyDescent="0.2">
      <c r="A12" s="42">
        <v>11</v>
      </c>
      <c r="B12" s="44">
        <v>38132</v>
      </c>
      <c r="C12" s="44" t="s">
        <v>67</v>
      </c>
      <c r="D12" s="45">
        <v>319</v>
      </c>
      <c r="E12" s="45">
        <v>2387</v>
      </c>
      <c r="F12" s="45">
        <v>0</v>
      </c>
      <c r="G12" s="45">
        <v>4</v>
      </c>
      <c r="H12" s="45">
        <v>1</v>
      </c>
      <c r="I12" s="45">
        <v>40</v>
      </c>
      <c r="J12" s="45">
        <v>3</v>
      </c>
      <c r="K12" s="45">
        <v>8</v>
      </c>
    </row>
    <row r="13" spans="1:12" s="42" customFormat="1" ht="17.100000000000001" customHeight="1" x14ac:dyDescent="0.2">
      <c r="A13" s="42">
        <v>12</v>
      </c>
      <c r="B13" s="44">
        <v>38133</v>
      </c>
      <c r="C13" s="44" t="s">
        <v>70</v>
      </c>
      <c r="D13" s="45">
        <v>616</v>
      </c>
      <c r="E13" s="45">
        <v>3003</v>
      </c>
      <c r="F13" s="45">
        <v>0</v>
      </c>
      <c r="G13" s="45">
        <v>4</v>
      </c>
      <c r="H13" s="45">
        <v>7</v>
      </c>
      <c r="I13" s="45">
        <v>47</v>
      </c>
      <c r="J13" s="45">
        <v>0</v>
      </c>
      <c r="K13" s="45">
        <v>8</v>
      </c>
    </row>
    <row r="14" spans="1:12" s="42" customFormat="1" ht="17.100000000000001" customHeight="1" x14ac:dyDescent="0.2">
      <c r="A14" s="42">
        <v>13</v>
      </c>
      <c r="B14" s="44">
        <v>38134</v>
      </c>
      <c r="C14" s="44" t="s">
        <v>71</v>
      </c>
      <c r="D14" s="45">
        <v>266</v>
      </c>
      <c r="E14" s="45">
        <v>3269</v>
      </c>
      <c r="F14" s="45">
        <v>0</v>
      </c>
      <c r="G14" s="45">
        <v>4</v>
      </c>
      <c r="H14" s="45">
        <v>3</v>
      </c>
      <c r="I14" s="45">
        <v>50</v>
      </c>
      <c r="J14" s="45">
        <v>0</v>
      </c>
      <c r="K14" s="45">
        <v>8</v>
      </c>
    </row>
    <row r="15" spans="1:12" s="42" customFormat="1" ht="17.100000000000001" customHeight="1" x14ac:dyDescent="0.2">
      <c r="A15" s="42">
        <v>14</v>
      </c>
      <c r="B15" s="44">
        <v>38135</v>
      </c>
      <c r="C15" s="44" t="s">
        <v>72</v>
      </c>
      <c r="D15" s="45">
        <v>714</v>
      </c>
      <c r="E15" s="45">
        <v>3983</v>
      </c>
      <c r="F15" s="45">
        <v>0</v>
      </c>
      <c r="G15" s="45">
        <v>4</v>
      </c>
      <c r="H15" s="45">
        <v>0</v>
      </c>
      <c r="I15" s="45">
        <v>50</v>
      </c>
      <c r="J15" s="45">
        <v>1</v>
      </c>
      <c r="K15" s="45">
        <v>9</v>
      </c>
    </row>
    <row r="16" spans="1:12" s="42" customFormat="1" ht="17.100000000000001" customHeight="1" x14ac:dyDescent="0.2">
      <c r="A16" s="42">
        <v>15</v>
      </c>
      <c r="B16" s="44">
        <v>38136</v>
      </c>
      <c r="C16" s="44" t="s">
        <v>67</v>
      </c>
      <c r="D16" s="45">
        <v>63</v>
      </c>
      <c r="E16" s="45">
        <v>4046</v>
      </c>
      <c r="F16" s="45">
        <v>1</v>
      </c>
      <c r="G16" s="45">
        <v>5</v>
      </c>
      <c r="H16" s="45">
        <v>0</v>
      </c>
      <c r="I16" s="45">
        <v>50</v>
      </c>
      <c r="J16" s="45">
        <v>2</v>
      </c>
      <c r="K16" s="45">
        <v>11</v>
      </c>
    </row>
    <row r="17" spans="1:12" s="42" customFormat="1" ht="17.100000000000001" customHeight="1" x14ac:dyDescent="0.2">
      <c r="A17" s="42">
        <v>16</v>
      </c>
      <c r="B17" s="44">
        <v>38137</v>
      </c>
      <c r="C17" s="44" t="s">
        <v>72</v>
      </c>
      <c r="D17" s="45">
        <v>693</v>
      </c>
      <c r="E17" s="45">
        <v>4739</v>
      </c>
      <c r="F17" s="45">
        <v>14</v>
      </c>
      <c r="G17" s="45">
        <v>19</v>
      </c>
      <c r="H17" s="45">
        <v>0</v>
      </c>
      <c r="I17" s="45">
        <v>50</v>
      </c>
      <c r="J17" s="45">
        <v>1</v>
      </c>
      <c r="K17" s="45">
        <v>12</v>
      </c>
    </row>
    <row r="18" spans="1:12" s="42" customFormat="1" ht="17.100000000000001" customHeight="1" x14ac:dyDescent="0.2">
      <c r="A18" s="42">
        <v>17</v>
      </c>
      <c r="B18" s="44">
        <v>38138</v>
      </c>
      <c r="C18" s="44" t="s">
        <v>73</v>
      </c>
      <c r="D18" s="45">
        <v>172</v>
      </c>
      <c r="E18" s="45">
        <v>4911</v>
      </c>
      <c r="F18" s="45">
        <v>1</v>
      </c>
      <c r="G18" s="45">
        <v>20</v>
      </c>
      <c r="H18" s="45">
        <v>0</v>
      </c>
      <c r="I18" s="45">
        <v>50</v>
      </c>
      <c r="J18" s="45">
        <v>0</v>
      </c>
      <c r="K18" s="45">
        <v>12</v>
      </c>
    </row>
    <row r="19" spans="1:12" s="42" customFormat="1" ht="17.100000000000001" customHeight="1" x14ac:dyDescent="0.2">
      <c r="A19" s="42">
        <v>18</v>
      </c>
      <c r="B19" s="44">
        <v>38139</v>
      </c>
      <c r="C19" s="44" t="s">
        <v>74</v>
      </c>
      <c r="D19" s="45">
        <v>74</v>
      </c>
      <c r="E19" s="45">
        <v>4985</v>
      </c>
      <c r="F19" s="45">
        <v>0</v>
      </c>
      <c r="G19" s="45">
        <v>20</v>
      </c>
      <c r="H19" s="45">
        <v>0</v>
      </c>
      <c r="I19" s="45">
        <v>50</v>
      </c>
      <c r="J19" s="45">
        <v>0</v>
      </c>
      <c r="K19" s="45">
        <v>12</v>
      </c>
    </row>
    <row r="20" spans="1:12" s="42" customFormat="1" ht="17.100000000000001" customHeight="1" x14ac:dyDescent="0.2">
      <c r="A20" s="42">
        <v>19</v>
      </c>
      <c r="B20" s="44">
        <v>38140</v>
      </c>
      <c r="C20" s="44" t="s">
        <v>75</v>
      </c>
      <c r="D20" s="45">
        <v>41</v>
      </c>
      <c r="E20" s="45">
        <v>5026</v>
      </c>
      <c r="F20" s="45">
        <v>0</v>
      </c>
      <c r="G20" s="45">
        <v>20</v>
      </c>
      <c r="H20" s="45">
        <v>0</v>
      </c>
      <c r="I20" s="45">
        <v>50</v>
      </c>
      <c r="J20" s="45">
        <v>0</v>
      </c>
      <c r="K20" s="45">
        <v>12</v>
      </c>
    </row>
    <row r="21" spans="1:12" s="42" customFormat="1" ht="17.100000000000001" customHeight="1" x14ac:dyDescent="0.2">
      <c r="A21" s="42">
        <v>20</v>
      </c>
      <c r="B21" s="44">
        <v>38141</v>
      </c>
      <c r="C21" s="44" t="s">
        <v>73</v>
      </c>
      <c r="D21" s="45">
        <v>394</v>
      </c>
      <c r="E21" s="45">
        <v>5420</v>
      </c>
      <c r="F21" s="45">
        <v>0</v>
      </c>
      <c r="G21" s="45">
        <v>20</v>
      </c>
      <c r="H21" s="45">
        <v>2</v>
      </c>
      <c r="I21" s="45">
        <v>52</v>
      </c>
      <c r="J21" s="45">
        <v>0</v>
      </c>
      <c r="K21" s="45">
        <v>12</v>
      </c>
    </row>
    <row r="22" spans="1:12" s="42" customFormat="1" ht="17.100000000000001" customHeight="1" x14ac:dyDescent="0.2">
      <c r="A22" s="42">
        <v>21</v>
      </c>
      <c r="B22" s="44">
        <v>38142</v>
      </c>
      <c r="C22" s="44" t="s">
        <v>76</v>
      </c>
      <c r="D22" s="45">
        <v>92</v>
      </c>
      <c r="E22" s="45">
        <v>5512</v>
      </c>
      <c r="F22" s="45">
        <v>0</v>
      </c>
      <c r="G22" s="45">
        <v>20</v>
      </c>
      <c r="H22" s="45">
        <v>0</v>
      </c>
      <c r="I22" s="45">
        <v>52</v>
      </c>
      <c r="J22" s="45">
        <v>0</v>
      </c>
      <c r="K22" s="45">
        <v>12</v>
      </c>
    </row>
    <row r="23" spans="1:12" s="42" customFormat="1" ht="17.100000000000001" customHeight="1" x14ac:dyDescent="0.2">
      <c r="A23" s="42">
        <v>22</v>
      </c>
      <c r="B23" s="44">
        <v>38143</v>
      </c>
      <c r="C23" s="44" t="s">
        <v>77</v>
      </c>
      <c r="D23" s="45">
        <v>13</v>
      </c>
      <c r="E23" s="45">
        <v>5525</v>
      </c>
      <c r="F23" s="45">
        <v>0</v>
      </c>
      <c r="G23" s="45">
        <v>20</v>
      </c>
      <c r="H23" s="45">
        <v>0</v>
      </c>
      <c r="I23" s="45">
        <v>52</v>
      </c>
      <c r="J23" s="45">
        <v>0</v>
      </c>
      <c r="K23" s="45">
        <v>12</v>
      </c>
    </row>
    <row r="24" spans="1:12" s="42" customFormat="1" ht="17.100000000000001" customHeight="1" x14ac:dyDescent="0.2">
      <c r="A24" s="42">
        <v>23</v>
      </c>
      <c r="B24" s="44">
        <v>38144</v>
      </c>
      <c r="C24" s="44" t="s">
        <v>78</v>
      </c>
      <c r="D24" s="45">
        <v>140</v>
      </c>
      <c r="E24" s="45">
        <v>5665</v>
      </c>
      <c r="F24" s="45">
        <v>0</v>
      </c>
      <c r="G24" s="45">
        <v>20</v>
      </c>
      <c r="H24" s="45">
        <v>0</v>
      </c>
      <c r="I24" s="45">
        <v>52</v>
      </c>
      <c r="J24" s="45">
        <v>1</v>
      </c>
      <c r="K24" s="45">
        <v>13</v>
      </c>
    </row>
    <row r="25" spans="1:12" s="42" customFormat="1" ht="17.100000000000001" customHeight="1" x14ac:dyDescent="0.2">
      <c r="A25" s="42">
        <v>24</v>
      </c>
      <c r="B25" s="44">
        <v>38145</v>
      </c>
      <c r="C25" s="44" t="s">
        <v>79</v>
      </c>
      <c r="D25" s="45">
        <v>37</v>
      </c>
      <c r="E25" s="45">
        <v>5702</v>
      </c>
      <c r="F25" s="45">
        <v>0</v>
      </c>
      <c r="G25" s="45">
        <v>20</v>
      </c>
      <c r="H25" s="45">
        <v>0</v>
      </c>
      <c r="I25" s="45">
        <v>52</v>
      </c>
      <c r="J25" s="45">
        <v>0</v>
      </c>
      <c r="K25" s="45">
        <v>13</v>
      </c>
    </row>
    <row r="26" spans="1:12" s="42" customFormat="1" ht="17.100000000000001" customHeight="1" x14ac:dyDescent="0.2">
      <c r="A26" s="42">
        <v>25</v>
      </c>
      <c r="B26" s="44">
        <v>38146</v>
      </c>
      <c r="C26" s="44" t="s">
        <v>80</v>
      </c>
      <c r="D26" s="45">
        <v>25</v>
      </c>
      <c r="E26" s="45">
        <v>5727</v>
      </c>
      <c r="F26" s="45">
        <v>0</v>
      </c>
      <c r="G26" s="45">
        <v>20</v>
      </c>
      <c r="H26" s="45">
        <v>0</v>
      </c>
      <c r="I26" s="45">
        <v>52</v>
      </c>
      <c r="J26" s="45">
        <v>0</v>
      </c>
      <c r="K26" s="45">
        <v>13</v>
      </c>
    </row>
    <row r="27" spans="1:12" s="42" customFormat="1" ht="17.100000000000001" customHeight="1" x14ac:dyDescent="0.2">
      <c r="A27" s="42">
        <v>26</v>
      </c>
      <c r="B27" s="44">
        <v>38147</v>
      </c>
      <c r="C27" s="44" t="s">
        <v>81</v>
      </c>
      <c r="D27" s="45">
        <v>47</v>
      </c>
      <c r="E27" s="45">
        <v>5774</v>
      </c>
      <c r="F27" s="45">
        <v>1</v>
      </c>
      <c r="G27" s="45">
        <v>21</v>
      </c>
      <c r="H27" s="45">
        <v>0</v>
      </c>
      <c r="I27" s="45">
        <v>52</v>
      </c>
      <c r="J27" s="45">
        <v>0</v>
      </c>
      <c r="K27" s="45">
        <v>13</v>
      </c>
      <c r="L27" s="42" t="s">
        <v>24</v>
      </c>
    </row>
    <row r="28" spans="1:12" s="42" customFormat="1" ht="17.100000000000001" customHeight="1" x14ac:dyDescent="0.2">
      <c r="A28" s="42">
        <v>27</v>
      </c>
      <c r="B28" s="44">
        <v>38148</v>
      </c>
      <c r="C28" s="44" t="s">
        <v>82</v>
      </c>
      <c r="D28" s="45">
        <v>22</v>
      </c>
      <c r="E28" s="45">
        <v>5796</v>
      </c>
      <c r="F28" s="45">
        <v>0</v>
      </c>
      <c r="G28" s="45">
        <v>21</v>
      </c>
      <c r="H28" s="45">
        <v>0</v>
      </c>
      <c r="I28" s="45">
        <v>52</v>
      </c>
      <c r="J28" s="45">
        <v>0</v>
      </c>
      <c r="K28" s="45">
        <v>13</v>
      </c>
      <c r="L28" s="42" t="s">
        <v>24</v>
      </c>
    </row>
    <row r="29" spans="1:12" s="42" customFormat="1" ht="17.100000000000001" customHeight="1" x14ac:dyDescent="0.2">
      <c r="A29" s="42">
        <v>28</v>
      </c>
      <c r="B29" s="44">
        <v>38149</v>
      </c>
      <c r="C29" s="44" t="s">
        <v>83</v>
      </c>
      <c r="D29" s="45">
        <v>0</v>
      </c>
      <c r="E29" s="45">
        <v>5796</v>
      </c>
      <c r="F29" s="45">
        <v>0</v>
      </c>
      <c r="G29" s="45">
        <v>21</v>
      </c>
      <c r="H29" s="45">
        <v>0</v>
      </c>
      <c r="I29" s="45">
        <v>52</v>
      </c>
      <c r="J29" s="45">
        <v>0</v>
      </c>
      <c r="K29" s="45">
        <v>13</v>
      </c>
    </row>
    <row r="30" spans="1:12" s="42" customFormat="1" ht="17.100000000000001" customHeight="1" x14ac:dyDescent="0.2">
      <c r="A30" s="42">
        <v>29</v>
      </c>
      <c r="B30" s="44">
        <v>38150</v>
      </c>
      <c r="C30" s="44" t="s">
        <v>84</v>
      </c>
      <c r="D30" s="45">
        <v>58</v>
      </c>
      <c r="E30" s="45">
        <v>5854</v>
      </c>
      <c r="F30" s="45">
        <v>0</v>
      </c>
      <c r="G30" s="45">
        <v>21</v>
      </c>
      <c r="H30" s="45">
        <v>0</v>
      </c>
      <c r="I30" s="45">
        <v>52</v>
      </c>
      <c r="J30" s="45">
        <v>0</v>
      </c>
      <c r="K30" s="45">
        <v>13</v>
      </c>
    </row>
    <row r="31" spans="1:12" s="42" customFormat="1" ht="17.100000000000001" customHeight="1" x14ac:dyDescent="0.2">
      <c r="A31" s="42">
        <v>30</v>
      </c>
      <c r="B31" s="44">
        <v>38151</v>
      </c>
      <c r="C31" s="44" t="s">
        <v>83</v>
      </c>
      <c r="D31" s="45">
        <v>7</v>
      </c>
      <c r="E31" s="45">
        <v>5861</v>
      </c>
      <c r="F31" s="45">
        <v>1</v>
      </c>
      <c r="G31" s="45">
        <v>22</v>
      </c>
      <c r="H31" s="45">
        <v>0</v>
      </c>
      <c r="I31" s="45">
        <v>52</v>
      </c>
      <c r="J31" s="45">
        <v>0</v>
      </c>
      <c r="K31" s="45">
        <v>13</v>
      </c>
    </row>
    <row r="32" spans="1:12" s="42" customFormat="1" ht="17.100000000000001" customHeight="1" x14ac:dyDescent="0.2">
      <c r="A32" s="42">
        <v>31</v>
      </c>
      <c r="B32" s="44">
        <v>38152</v>
      </c>
      <c r="C32" s="44" t="s">
        <v>81</v>
      </c>
      <c r="D32" s="45">
        <v>26</v>
      </c>
      <c r="E32" s="45">
        <v>5887</v>
      </c>
      <c r="F32" s="45">
        <v>0</v>
      </c>
      <c r="G32" s="45">
        <v>22</v>
      </c>
      <c r="H32" s="45">
        <v>0</v>
      </c>
      <c r="I32" s="45">
        <v>52</v>
      </c>
      <c r="J32" s="45">
        <v>0</v>
      </c>
      <c r="K32" s="45">
        <v>13</v>
      </c>
    </row>
    <row r="33" spans="1:14" s="42" customFormat="1" ht="17.100000000000001" customHeight="1" x14ac:dyDescent="0.2">
      <c r="A33" s="42">
        <v>32</v>
      </c>
      <c r="B33" s="44">
        <v>38153</v>
      </c>
      <c r="C33" s="44" t="s">
        <v>85</v>
      </c>
      <c r="D33" s="45">
        <v>18</v>
      </c>
      <c r="E33" s="45">
        <v>5905</v>
      </c>
      <c r="F33" s="45">
        <v>0</v>
      </c>
      <c r="G33" s="45">
        <v>22</v>
      </c>
      <c r="H33" s="45">
        <v>0</v>
      </c>
      <c r="I33" s="45">
        <v>52</v>
      </c>
      <c r="J33" s="45">
        <v>0</v>
      </c>
      <c r="K33" s="45">
        <v>13</v>
      </c>
    </row>
    <row r="34" spans="1:14" s="42" customFormat="1" ht="17.100000000000001" customHeight="1" x14ac:dyDescent="0.2">
      <c r="A34" s="42">
        <v>33</v>
      </c>
      <c r="B34" s="44">
        <v>38154</v>
      </c>
      <c r="C34" s="44" t="s">
        <v>86</v>
      </c>
      <c r="D34" s="45">
        <v>11</v>
      </c>
      <c r="E34" s="45">
        <v>5916</v>
      </c>
      <c r="F34" s="45">
        <v>0</v>
      </c>
      <c r="G34" s="45">
        <v>22</v>
      </c>
      <c r="H34" s="45">
        <v>1</v>
      </c>
      <c r="I34" s="45">
        <v>53</v>
      </c>
      <c r="J34" s="45">
        <v>0</v>
      </c>
      <c r="K34" s="45">
        <v>13</v>
      </c>
    </row>
    <row r="35" spans="1:14" s="42" customFormat="1" ht="17.100000000000001" customHeight="1" x14ac:dyDescent="0.2">
      <c r="A35" s="42">
        <v>34</v>
      </c>
      <c r="B35" s="44">
        <v>38155</v>
      </c>
      <c r="C35" s="44" t="s">
        <v>87</v>
      </c>
      <c r="D35" s="45">
        <v>2</v>
      </c>
      <c r="E35" s="45">
        <v>5918</v>
      </c>
      <c r="F35" s="45">
        <v>0</v>
      </c>
      <c r="G35" s="45">
        <v>22</v>
      </c>
      <c r="H35" s="45">
        <v>2</v>
      </c>
      <c r="I35" s="45">
        <v>55</v>
      </c>
      <c r="J35" s="45">
        <v>0</v>
      </c>
      <c r="K35" s="45">
        <v>13</v>
      </c>
    </row>
    <row r="36" spans="1:14" s="42" customFormat="1" ht="17.100000000000001" customHeight="1" x14ac:dyDescent="0.2">
      <c r="A36" s="42">
        <v>35</v>
      </c>
      <c r="B36" s="44">
        <v>38156</v>
      </c>
      <c r="C36" s="44" t="s">
        <v>88</v>
      </c>
      <c r="D36" s="45">
        <v>12</v>
      </c>
      <c r="E36" s="45">
        <v>5930</v>
      </c>
      <c r="F36" s="45">
        <v>0</v>
      </c>
      <c r="G36" s="45">
        <v>22</v>
      </c>
      <c r="H36" s="45">
        <v>0</v>
      </c>
      <c r="I36" s="45">
        <v>55</v>
      </c>
      <c r="J36" s="45">
        <v>0</v>
      </c>
      <c r="K36" s="45">
        <v>13</v>
      </c>
    </row>
    <row r="37" spans="1:14" s="42" customFormat="1" ht="17.100000000000001" customHeight="1" x14ac:dyDescent="0.2">
      <c r="A37" s="42">
        <v>36</v>
      </c>
      <c r="B37" s="44">
        <v>38157</v>
      </c>
      <c r="C37" s="44" t="s">
        <v>89</v>
      </c>
      <c r="D37" s="45">
        <v>17</v>
      </c>
      <c r="E37" s="45">
        <v>5947</v>
      </c>
      <c r="F37" s="45">
        <v>0</v>
      </c>
      <c r="G37" s="45">
        <v>22</v>
      </c>
      <c r="H37" s="45">
        <v>0</v>
      </c>
      <c r="I37" s="45">
        <v>55</v>
      </c>
      <c r="J37" s="45">
        <v>1</v>
      </c>
      <c r="K37" s="45">
        <v>14</v>
      </c>
      <c r="L37" s="42" t="s">
        <v>25</v>
      </c>
    </row>
    <row r="38" spans="1:14" s="42" customFormat="1" ht="17.100000000000001" customHeight="1" x14ac:dyDescent="0.2">
      <c r="A38" s="42">
        <v>37</v>
      </c>
      <c r="B38" s="44">
        <v>38158</v>
      </c>
      <c r="C38" s="44" t="s">
        <v>90</v>
      </c>
      <c r="D38" s="45">
        <v>16</v>
      </c>
      <c r="E38" s="45">
        <v>5963</v>
      </c>
      <c r="F38" s="45">
        <v>0</v>
      </c>
      <c r="G38" s="45">
        <v>22</v>
      </c>
      <c r="H38" s="45">
        <v>0</v>
      </c>
      <c r="I38" s="45">
        <v>55</v>
      </c>
      <c r="J38" s="45">
        <v>0</v>
      </c>
      <c r="K38" s="45">
        <v>14</v>
      </c>
      <c r="L38" s="42" t="s">
        <v>25</v>
      </c>
    </row>
    <row r="39" spans="1:14" s="42" customFormat="1" ht="17.100000000000001" customHeight="1" x14ac:dyDescent="0.2">
      <c r="A39" s="42">
        <v>38</v>
      </c>
      <c r="B39" s="44">
        <v>38159</v>
      </c>
      <c r="C39" s="44" t="s">
        <v>90</v>
      </c>
      <c r="D39" s="45">
        <v>5</v>
      </c>
      <c r="E39" s="45">
        <v>5968</v>
      </c>
      <c r="F39" s="45">
        <v>1</v>
      </c>
      <c r="G39" s="45">
        <v>23</v>
      </c>
      <c r="H39" s="45">
        <v>0</v>
      </c>
      <c r="I39" s="45">
        <v>55</v>
      </c>
      <c r="J39" s="45">
        <v>0</v>
      </c>
      <c r="K39" s="45">
        <v>14</v>
      </c>
      <c r="L39" s="42" t="s">
        <v>25</v>
      </c>
    </row>
    <row r="40" spans="1:14" s="42" customFormat="1" ht="17.100000000000001" customHeight="1" x14ac:dyDescent="0.2">
      <c r="A40" s="42">
        <v>39</v>
      </c>
      <c r="B40" s="44">
        <v>38160</v>
      </c>
      <c r="C40" s="44" t="s">
        <v>91</v>
      </c>
      <c r="D40" s="45">
        <v>1</v>
      </c>
      <c r="E40" s="45">
        <v>5969</v>
      </c>
      <c r="F40" s="45">
        <v>0</v>
      </c>
      <c r="G40" s="45">
        <v>23</v>
      </c>
      <c r="H40" s="45">
        <v>0</v>
      </c>
      <c r="I40" s="45">
        <v>55</v>
      </c>
      <c r="J40" s="45">
        <v>0</v>
      </c>
      <c r="K40" s="45">
        <v>14</v>
      </c>
    </row>
    <row r="41" spans="1:14" s="42" customFormat="1" ht="17.100000000000001" customHeight="1" x14ac:dyDescent="0.2">
      <c r="A41" s="42">
        <v>40</v>
      </c>
      <c r="B41" s="44">
        <v>38161</v>
      </c>
      <c r="C41" s="44" t="s">
        <v>92</v>
      </c>
      <c r="D41" s="45">
        <v>35</v>
      </c>
      <c r="E41" s="45">
        <v>6004</v>
      </c>
      <c r="F41" s="45">
        <v>0</v>
      </c>
      <c r="G41" s="45">
        <v>23</v>
      </c>
      <c r="H41" s="45">
        <v>0</v>
      </c>
      <c r="I41" s="45">
        <v>55</v>
      </c>
      <c r="J41" s="45">
        <v>1</v>
      </c>
      <c r="K41" s="45">
        <v>15</v>
      </c>
    </row>
    <row r="42" spans="1:14" ht="17.100000000000001" customHeight="1" x14ac:dyDescent="0.2">
      <c r="A42" s="42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2"/>
      <c r="M42" s="42"/>
      <c r="N42" s="42"/>
    </row>
    <row r="43" spans="1:14" x14ac:dyDescent="0.2">
      <c r="A43" s="29"/>
      <c r="B43" s="28"/>
      <c r="D43" s="28"/>
    </row>
    <row r="44" spans="1:14" x14ac:dyDescent="0.2">
      <c r="A44" s="29"/>
      <c r="B44" s="28"/>
      <c r="D44" s="28"/>
    </row>
    <row r="45" spans="1:14" x14ac:dyDescent="0.2">
      <c r="A45" s="29"/>
      <c r="B45" s="28"/>
      <c r="D45" s="28"/>
    </row>
    <row r="46" spans="1:14" x14ac:dyDescent="0.2">
      <c r="A46" s="29"/>
      <c r="B46" s="28"/>
      <c r="D46" s="28"/>
    </row>
    <row r="47" spans="1:14" x14ac:dyDescent="0.2">
      <c r="A47" s="29"/>
      <c r="B47" s="28"/>
      <c r="D47" s="28"/>
    </row>
    <row r="48" spans="1:14" x14ac:dyDescent="0.2">
      <c r="A48" s="29"/>
      <c r="B48" s="28"/>
      <c r="D48" s="28"/>
    </row>
    <row r="49" spans="1:9" x14ac:dyDescent="0.2">
      <c r="A49" s="29"/>
      <c r="B49" s="28"/>
      <c r="D49" s="28"/>
    </row>
    <row r="50" spans="1:9" x14ac:dyDescent="0.2">
      <c r="A50" s="29"/>
      <c r="B50" s="28"/>
      <c r="D50" s="28"/>
    </row>
    <row r="51" spans="1:9" x14ac:dyDescent="0.2">
      <c r="A51" s="38"/>
      <c r="B51" s="7"/>
      <c r="C51" s="55"/>
      <c r="D51" s="7"/>
      <c r="E51" s="7"/>
      <c r="F51" s="7"/>
      <c r="G51" s="7"/>
      <c r="H51" s="7"/>
      <c r="I51" s="7"/>
    </row>
    <row r="52" spans="1:9" ht="18.75" x14ac:dyDescent="0.3">
      <c r="A52" s="39"/>
      <c r="B52" s="23"/>
      <c r="C52" s="39"/>
      <c r="D52" s="39"/>
      <c r="E52" s="39"/>
      <c r="F52" s="40"/>
      <c r="G52" s="41"/>
      <c r="H52" s="7"/>
      <c r="I52" s="39"/>
    </row>
    <row r="53" spans="1:9" x14ac:dyDescent="0.2">
      <c r="A53" s="29"/>
      <c r="B53" s="28"/>
      <c r="D53" s="28"/>
    </row>
    <row r="54" spans="1:9" x14ac:dyDescent="0.2">
      <c r="A54" s="29"/>
      <c r="B54" s="28"/>
      <c r="D54" s="28"/>
    </row>
    <row r="55" spans="1:9" x14ac:dyDescent="0.2">
      <c r="A55" s="29"/>
      <c r="B55" s="28"/>
      <c r="D55" s="28"/>
    </row>
    <row r="56" spans="1:9" x14ac:dyDescent="0.2">
      <c r="A56" s="29"/>
      <c r="B56" s="28"/>
      <c r="D56" s="28"/>
    </row>
    <row r="57" spans="1:9" x14ac:dyDescent="0.2">
      <c r="A57" s="29"/>
      <c r="B57" s="28"/>
      <c r="D57" s="28"/>
    </row>
    <row r="58" spans="1:9" x14ac:dyDescent="0.2">
      <c r="A58" s="29"/>
      <c r="B58" s="28"/>
      <c r="D58" s="28"/>
    </row>
    <row r="59" spans="1:9" x14ac:dyDescent="0.2">
      <c r="A59" s="29"/>
      <c r="B59" s="28"/>
      <c r="D59" s="28"/>
    </row>
    <row r="60" spans="1:9" x14ac:dyDescent="0.2">
      <c r="A60" s="29"/>
      <c r="B60" s="28"/>
      <c r="D60" s="28"/>
    </row>
    <row r="61" spans="1:9" x14ac:dyDescent="0.2">
      <c r="A61" s="29"/>
      <c r="B61" s="28"/>
      <c r="D61" s="28"/>
    </row>
    <row r="62" spans="1:9" x14ac:dyDescent="0.2">
      <c r="A62" s="29"/>
      <c r="B62" s="28"/>
      <c r="D62" s="28"/>
    </row>
    <row r="63" spans="1:9" x14ac:dyDescent="0.2">
      <c r="A63" s="29"/>
      <c r="B63" s="28"/>
      <c r="D63" s="28"/>
    </row>
    <row r="64" spans="1:9" x14ac:dyDescent="0.2">
      <c r="A64" s="29"/>
      <c r="B64" s="28"/>
      <c r="D64" s="28"/>
    </row>
    <row r="65" spans="1:7" x14ac:dyDescent="0.2">
      <c r="A65" s="29"/>
      <c r="B65" s="28"/>
      <c r="D65" s="28"/>
    </row>
    <row r="66" spans="1:7" x14ac:dyDescent="0.2">
      <c r="A66" s="29"/>
      <c r="B66" s="28"/>
      <c r="D66" s="28"/>
    </row>
    <row r="67" spans="1:7" x14ac:dyDescent="0.2">
      <c r="A67" s="29"/>
      <c r="B67" s="28"/>
      <c r="D67" s="28"/>
    </row>
    <row r="68" spans="1:7" x14ac:dyDescent="0.2">
      <c r="A68" s="29"/>
      <c r="B68" s="28"/>
      <c r="D68" s="28"/>
    </row>
    <row r="69" spans="1:7" x14ac:dyDescent="0.2">
      <c r="A69" s="29"/>
      <c r="B69" s="28"/>
      <c r="D69" s="28"/>
    </row>
    <row r="70" spans="1:7" x14ac:dyDescent="0.2">
      <c r="A70" s="29"/>
      <c r="B70" s="28"/>
      <c r="D70" s="28"/>
    </row>
    <row r="71" spans="1:7" x14ac:dyDescent="0.2">
      <c r="A71" s="25"/>
      <c r="D71" s="30"/>
      <c r="F71" s="30"/>
      <c r="G71" s="30"/>
    </row>
    <row r="72" spans="1:7" x14ac:dyDescent="0.2">
      <c r="A72" s="24"/>
    </row>
    <row r="73" spans="1:7" ht="15.75" x14ac:dyDescent="0.25">
      <c r="A73" s="26"/>
      <c r="B73" s="16"/>
      <c r="C73" s="56"/>
      <c r="D73" s="16"/>
      <c r="E73" s="16"/>
      <c r="F73" s="16"/>
      <c r="G73" s="16"/>
    </row>
    <row r="74" spans="1:7" ht="15.75" x14ac:dyDescent="0.25">
      <c r="A74" s="26"/>
      <c r="B74" s="16"/>
      <c r="C74" s="56"/>
      <c r="D74" s="16"/>
      <c r="E74" s="16"/>
      <c r="F74" s="16"/>
      <c r="G74" s="16"/>
    </row>
    <row r="75" spans="1:7" ht="15.75" x14ac:dyDescent="0.25">
      <c r="A75" s="26"/>
      <c r="B75" s="16"/>
      <c r="C75" s="56"/>
      <c r="D75" s="16"/>
      <c r="E75" s="16"/>
      <c r="F75" s="16"/>
      <c r="G75" s="16"/>
    </row>
    <row r="76" spans="1:7" ht="15.75" x14ac:dyDescent="0.25">
      <c r="A76" s="26"/>
      <c r="B76" s="16"/>
      <c r="C76" s="56"/>
      <c r="D76" s="16"/>
      <c r="E76" s="16"/>
      <c r="F76" s="16"/>
      <c r="G76" s="16"/>
    </row>
    <row r="77" spans="1:7" x14ac:dyDescent="0.2">
      <c r="A77" s="24"/>
      <c r="B77" s="30"/>
      <c r="C77" s="30"/>
      <c r="D77" s="31"/>
      <c r="E77" s="12"/>
      <c r="F77" s="30"/>
      <c r="G77" s="31"/>
    </row>
    <row r="78" spans="1:7" x14ac:dyDescent="0.2">
      <c r="B78" s="30"/>
      <c r="C78" s="30"/>
      <c r="D78" s="30"/>
      <c r="F78" s="30"/>
      <c r="G78" s="30"/>
    </row>
    <row r="79" spans="1:7" x14ac:dyDescent="0.2">
      <c r="B79" s="30"/>
      <c r="C79" s="30"/>
      <c r="D79" s="30"/>
      <c r="F79" s="30"/>
      <c r="G79" s="30"/>
    </row>
    <row r="80" spans="1:7" x14ac:dyDescent="0.2">
      <c r="B80" s="30"/>
      <c r="C80" s="30"/>
      <c r="D80" s="30"/>
      <c r="F80" s="30"/>
      <c r="G80" s="30"/>
    </row>
    <row r="81" spans="1:9" x14ac:dyDescent="0.2">
      <c r="B81" s="30"/>
      <c r="C81" s="30"/>
      <c r="D81" s="30"/>
      <c r="F81" s="30"/>
      <c r="G81" s="30"/>
    </row>
    <row r="82" spans="1:9" x14ac:dyDescent="0.2">
      <c r="B82" s="30"/>
      <c r="C82" s="30"/>
      <c r="D82" s="30"/>
      <c r="F82" s="30"/>
      <c r="G82" s="30"/>
    </row>
    <row r="83" spans="1:9" x14ac:dyDescent="0.2">
      <c r="A83" s="34"/>
      <c r="B83" s="33"/>
      <c r="C83" s="32"/>
      <c r="D83" s="32"/>
      <c r="E83" s="35"/>
      <c r="F83" s="32"/>
      <c r="G83" s="32"/>
      <c r="H83" s="35"/>
      <c r="I83" s="35"/>
    </row>
    <row r="84" spans="1:9" x14ac:dyDescent="0.2">
      <c r="A84" s="34"/>
      <c r="B84" s="33"/>
      <c r="C84" s="32"/>
      <c r="D84" s="32"/>
      <c r="E84" s="35"/>
      <c r="F84" s="32"/>
      <c r="G84" s="32"/>
      <c r="H84" s="35"/>
      <c r="I84" s="35"/>
    </row>
    <row r="86" spans="1:9" ht="15.75" x14ac:dyDescent="0.25">
      <c r="A86" s="37"/>
      <c r="B86" s="7"/>
      <c r="C86" s="55"/>
      <c r="D86" s="7"/>
      <c r="E86" s="7"/>
      <c r="F86" s="7"/>
      <c r="G86" s="7"/>
    </row>
    <row r="87" spans="1:9" ht="15.75" x14ac:dyDescent="0.25">
      <c r="A87" s="37"/>
      <c r="B87" s="7"/>
      <c r="C87" s="55"/>
      <c r="D87" s="7"/>
      <c r="E87" s="7"/>
      <c r="F87" s="7"/>
      <c r="G87" s="7"/>
    </row>
    <row r="88" spans="1:9" ht="15.75" x14ac:dyDescent="0.25">
      <c r="A88" s="37"/>
      <c r="B88" s="21"/>
      <c r="C88" s="57"/>
      <c r="D88" s="21"/>
      <c r="E88" s="21"/>
      <c r="F88" s="22"/>
      <c r="G88" s="21"/>
    </row>
    <row r="89" spans="1:9" ht="15.75" x14ac:dyDescent="0.25">
      <c r="A89" s="37"/>
      <c r="B89" s="21"/>
      <c r="C89" s="57"/>
      <c r="D89" s="21"/>
      <c r="E89" s="21"/>
      <c r="F89" s="22"/>
      <c r="G89" s="21"/>
    </row>
    <row r="90" spans="1:9" ht="15.75" x14ac:dyDescent="0.25">
      <c r="A90" s="37"/>
      <c r="B90" s="21"/>
      <c r="C90" s="57"/>
      <c r="D90" s="21"/>
      <c r="E90" s="21"/>
      <c r="F90" s="21"/>
      <c r="G90" s="21"/>
    </row>
    <row r="91" spans="1:9" ht="15.75" x14ac:dyDescent="0.25">
      <c r="A91" s="37"/>
      <c r="B91" s="21"/>
      <c r="C91" s="57"/>
      <c r="D91" s="21"/>
      <c r="E91" s="21"/>
      <c r="F91" s="21"/>
      <c r="G91" s="21"/>
    </row>
  </sheetData>
  <phoneticPr fontId="0" type="noConversion"/>
  <pageMargins left="0.75" right="0.75" top="1" bottom="1" header="0.5" footer="0.5"/>
  <pageSetup scale="42" orientation="landscape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opLeftCell="A16" workbookViewId="0">
      <selection activeCell="D43" sqref="D2:D43"/>
    </sheetView>
  </sheetViews>
  <sheetFormatPr defaultRowHeight="12.75" x14ac:dyDescent="0.2"/>
  <cols>
    <col min="1" max="1" width="3.5703125" customWidth="1"/>
    <col min="2" max="3" width="13.28515625" customWidth="1"/>
    <col min="4" max="4" width="17.85546875" customWidth="1"/>
    <col min="5" max="5" width="20.140625" customWidth="1"/>
    <col min="6" max="6" width="13.7109375" customWidth="1"/>
    <col min="7" max="7" width="13.85546875" customWidth="1"/>
    <col min="8" max="8" width="15" customWidth="1"/>
    <col min="9" max="9" width="13.85546875" customWidth="1"/>
    <col min="10" max="11" width="20.5703125" customWidth="1"/>
    <col min="12" max="12" width="25.140625" customWidth="1"/>
  </cols>
  <sheetData>
    <row r="1" spans="1:12" ht="22.5" customHeight="1" x14ac:dyDescent="0.25">
      <c r="A1" s="28"/>
      <c r="B1" s="18" t="s">
        <v>7</v>
      </c>
      <c r="C1" s="43" t="s">
        <v>60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53" t="s">
        <v>16</v>
      </c>
    </row>
    <row r="2" spans="1:12" x14ac:dyDescent="0.2">
      <c r="A2">
        <v>1</v>
      </c>
      <c r="B2" s="36">
        <v>38492</v>
      </c>
      <c r="C2" s="36" t="s">
        <v>93</v>
      </c>
      <c r="D2" s="28">
        <v>92</v>
      </c>
      <c r="E2" s="28">
        <v>92</v>
      </c>
      <c r="F2" s="28">
        <v>1</v>
      </c>
      <c r="G2" s="28">
        <v>1</v>
      </c>
      <c r="H2" s="28">
        <v>0</v>
      </c>
      <c r="I2" s="28">
        <v>0</v>
      </c>
      <c r="J2" s="28">
        <v>0</v>
      </c>
      <c r="K2" s="28">
        <v>0</v>
      </c>
      <c r="L2" s="28"/>
    </row>
    <row r="3" spans="1:12" x14ac:dyDescent="0.2">
      <c r="A3">
        <v>2</v>
      </c>
      <c r="B3" s="36">
        <v>38493</v>
      </c>
      <c r="C3" s="36" t="s">
        <v>94</v>
      </c>
      <c r="D3" s="28">
        <v>121</v>
      </c>
      <c r="E3" s="28">
        <f>+D3+E2</f>
        <v>213</v>
      </c>
      <c r="F3" s="28">
        <v>3</v>
      </c>
      <c r="G3" s="28">
        <f>+F3+G2</f>
        <v>4</v>
      </c>
      <c r="H3" s="28">
        <v>0</v>
      </c>
      <c r="I3" s="28">
        <v>0</v>
      </c>
      <c r="J3" s="28">
        <v>0</v>
      </c>
      <c r="K3" s="28">
        <v>0</v>
      </c>
      <c r="L3" s="28" t="s">
        <v>17</v>
      </c>
    </row>
    <row r="4" spans="1:12" x14ac:dyDescent="0.2">
      <c r="A4">
        <v>3</v>
      </c>
      <c r="B4" s="36">
        <v>38494</v>
      </c>
      <c r="C4" s="36" t="s">
        <v>95</v>
      </c>
      <c r="D4" s="28">
        <v>30</v>
      </c>
      <c r="E4" s="28">
        <f>+D4+E3</f>
        <v>243</v>
      </c>
      <c r="F4" s="28">
        <v>5</v>
      </c>
      <c r="G4" s="28">
        <v>9</v>
      </c>
      <c r="H4" s="28">
        <v>0</v>
      </c>
      <c r="I4" s="28">
        <f>+H4+I3</f>
        <v>0</v>
      </c>
      <c r="J4" s="28">
        <v>0</v>
      </c>
      <c r="K4" s="28">
        <v>0</v>
      </c>
      <c r="L4" s="28"/>
    </row>
    <row r="5" spans="1:12" x14ac:dyDescent="0.2">
      <c r="A5">
        <v>4</v>
      </c>
      <c r="B5" s="36">
        <v>38495</v>
      </c>
      <c r="C5" s="36" t="s">
        <v>68</v>
      </c>
      <c r="D5" s="28">
        <v>15</v>
      </c>
      <c r="E5" s="28">
        <f>+D5+E4</f>
        <v>258</v>
      </c>
      <c r="F5" s="28">
        <v>0</v>
      </c>
      <c r="G5" s="28">
        <f t="shared" ref="G5:G42" si="0">+F5+G4</f>
        <v>9</v>
      </c>
      <c r="H5" s="28">
        <v>0</v>
      </c>
      <c r="I5" s="28">
        <f t="shared" ref="I5:I42" si="1">+H5+I4</f>
        <v>0</v>
      </c>
      <c r="J5" s="28">
        <v>0</v>
      </c>
      <c r="K5" s="28">
        <v>0</v>
      </c>
      <c r="L5" s="28"/>
    </row>
    <row r="6" spans="1:12" x14ac:dyDescent="0.2">
      <c r="A6">
        <v>5</v>
      </c>
      <c r="B6" s="36">
        <v>38496</v>
      </c>
      <c r="C6" s="36" t="s">
        <v>72</v>
      </c>
      <c r="D6" s="28">
        <v>155</v>
      </c>
      <c r="E6" s="28">
        <f t="shared" ref="E6:E42" si="2">+D6+E5</f>
        <v>413</v>
      </c>
      <c r="F6" s="28">
        <v>47</v>
      </c>
      <c r="G6" s="28">
        <f t="shared" si="0"/>
        <v>56</v>
      </c>
      <c r="H6" s="28">
        <v>0</v>
      </c>
      <c r="I6" s="28">
        <f t="shared" si="1"/>
        <v>0</v>
      </c>
      <c r="J6" s="28">
        <v>1</v>
      </c>
      <c r="K6" s="28">
        <f t="shared" ref="K6:K43" si="3">+J6+K5</f>
        <v>1</v>
      </c>
      <c r="L6" s="28" t="s">
        <v>18</v>
      </c>
    </row>
    <row r="7" spans="1:12" x14ac:dyDescent="0.2">
      <c r="A7">
        <v>6</v>
      </c>
      <c r="B7" s="36">
        <v>38497</v>
      </c>
      <c r="C7" s="36" t="s">
        <v>72</v>
      </c>
      <c r="D7" s="28">
        <v>312</v>
      </c>
      <c r="E7" s="28">
        <f t="shared" si="2"/>
        <v>725</v>
      </c>
      <c r="F7" s="28">
        <v>39</v>
      </c>
      <c r="G7" s="28">
        <f t="shared" si="0"/>
        <v>95</v>
      </c>
      <c r="H7" s="28">
        <v>0</v>
      </c>
      <c r="I7" s="28">
        <f t="shared" si="1"/>
        <v>0</v>
      </c>
      <c r="J7" s="28">
        <v>1</v>
      </c>
      <c r="K7" s="28">
        <f t="shared" si="3"/>
        <v>2</v>
      </c>
      <c r="L7" s="28"/>
    </row>
    <row r="8" spans="1:12" x14ac:dyDescent="0.2">
      <c r="A8">
        <v>7</v>
      </c>
      <c r="B8" s="36">
        <v>38498</v>
      </c>
      <c r="C8" s="36" t="s">
        <v>68</v>
      </c>
      <c r="D8" s="28">
        <v>309</v>
      </c>
      <c r="E8" s="28">
        <f t="shared" si="2"/>
        <v>1034</v>
      </c>
      <c r="F8" s="28">
        <v>16</v>
      </c>
      <c r="G8" s="28">
        <f t="shared" si="0"/>
        <v>111</v>
      </c>
      <c r="H8" s="28">
        <v>0</v>
      </c>
      <c r="I8" s="28">
        <f t="shared" si="1"/>
        <v>0</v>
      </c>
      <c r="J8" s="28">
        <v>0</v>
      </c>
      <c r="K8" s="28">
        <f t="shared" si="3"/>
        <v>2</v>
      </c>
      <c r="L8" s="28"/>
    </row>
    <row r="9" spans="1:12" x14ac:dyDescent="0.2">
      <c r="A9">
        <v>8</v>
      </c>
      <c r="B9" s="36">
        <v>38499</v>
      </c>
      <c r="C9" s="36" t="s">
        <v>68</v>
      </c>
      <c r="D9" s="28">
        <v>229</v>
      </c>
      <c r="E9" s="28">
        <f t="shared" si="2"/>
        <v>1263</v>
      </c>
      <c r="F9" s="28">
        <v>7</v>
      </c>
      <c r="G9" s="28">
        <v>118</v>
      </c>
      <c r="H9" s="28">
        <v>0</v>
      </c>
      <c r="I9" s="28">
        <f t="shared" si="1"/>
        <v>0</v>
      </c>
      <c r="J9" s="28">
        <v>0</v>
      </c>
      <c r="K9" s="28">
        <f t="shared" si="3"/>
        <v>2</v>
      </c>
      <c r="L9" s="28"/>
    </row>
    <row r="10" spans="1:12" x14ac:dyDescent="0.2">
      <c r="A10">
        <v>9</v>
      </c>
      <c r="B10" s="36">
        <v>38500</v>
      </c>
      <c r="C10" s="36" t="s">
        <v>96</v>
      </c>
      <c r="D10" s="28">
        <v>365</v>
      </c>
      <c r="E10" s="28">
        <f t="shared" si="2"/>
        <v>1628</v>
      </c>
      <c r="F10" s="28">
        <v>5</v>
      </c>
      <c r="G10" s="28">
        <f t="shared" si="0"/>
        <v>123</v>
      </c>
      <c r="H10" s="28">
        <v>0</v>
      </c>
      <c r="I10" s="28">
        <f t="shared" si="1"/>
        <v>0</v>
      </c>
      <c r="J10" s="28">
        <v>3</v>
      </c>
      <c r="K10" s="28">
        <f t="shared" si="3"/>
        <v>5</v>
      </c>
      <c r="L10" s="28"/>
    </row>
    <row r="11" spans="1:12" x14ac:dyDescent="0.2">
      <c r="A11">
        <v>10</v>
      </c>
      <c r="B11" s="36">
        <v>38501</v>
      </c>
      <c r="C11" s="36" t="s">
        <v>97</v>
      </c>
      <c r="D11" s="28">
        <v>125</v>
      </c>
      <c r="E11" s="28">
        <f t="shared" si="2"/>
        <v>1753</v>
      </c>
      <c r="F11" s="28">
        <v>0</v>
      </c>
      <c r="G11" s="28">
        <f t="shared" si="0"/>
        <v>123</v>
      </c>
      <c r="H11" s="28">
        <v>0</v>
      </c>
      <c r="I11" s="28">
        <f t="shared" si="1"/>
        <v>0</v>
      </c>
      <c r="J11" s="28">
        <v>1</v>
      </c>
      <c r="K11" s="28">
        <f t="shared" si="3"/>
        <v>6</v>
      </c>
      <c r="L11" s="28"/>
    </row>
    <row r="12" spans="1:12" x14ac:dyDescent="0.2">
      <c r="A12">
        <v>11</v>
      </c>
      <c r="B12" s="36">
        <v>38502</v>
      </c>
      <c r="C12" s="36" t="s">
        <v>97</v>
      </c>
      <c r="D12" s="28">
        <v>20</v>
      </c>
      <c r="E12" s="28">
        <f t="shared" si="2"/>
        <v>1773</v>
      </c>
      <c r="F12" s="28">
        <v>7</v>
      </c>
      <c r="G12" s="28">
        <f t="shared" si="0"/>
        <v>130</v>
      </c>
      <c r="H12" s="28">
        <v>0</v>
      </c>
      <c r="I12" s="28">
        <f t="shared" si="1"/>
        <v>0</v>
      </c>
      <c r="J12" s="28">
        <v>2</v>
      </c>
      <c r="K12" s="28">
        <f t="shared" si="3"/>
        <v>8</v>
      </c>
      <c r="L12" s="28"/>
    </row>
    <row r="13" spans="1:12" x14ac:dyDescent="0.2">
      <c r="A13">
        <v>12</v>
      </c>
      <c r="B13" s="36">
        <v>38503</v>
      </c>
      <c r="C13" s="36" t="s">
        <v>98</v>
      </c>
      <c r="D13" s="28">
        <v>595</v>
      </c>
      <c r="E13" s="28">
        <f t="shared" si="2"/>
        <v>2368</v>
      </c>
      <c r="F13" s="28">
        <v>17</v>
      </c>
      <c r="G13" s="28">
        <f t="shared" si="0"/>
        <v>147</v>
      </c>
      <c r="H13" s="28">
        <v>0</v>
      </c>
      <c r="I13" s="28">
        <f t="shared" si="1"/>
        <v>0</v>
      </c>
      <c r="J13" s="28">
        <v>0</v>
      </c>
      <c r="K13" s="28">
        <f t="shared" si="3"/>
        <v>8</v>
      </c>
      <c r="L13" s="28"/>
    </row>
    <row r="14" spans="1:12" x14ac:dyDescent="0.2">
      <c r="A14">
        <v>13</v>
      </c>
      <c r="B14" s="36">
        <v>38504</v>
      </c>
      <c r="C14" s="36" t="s">
        <v>96</v>
      </c>
      <c r="D14" s="28">
        <v>447</v>
      </c>
      <c r="E14" s="28">
        <f t="shared" si="2"/>
        <v>2815</v>
      </c>
      <c r="F14" s="28">
        <v>51</v>
      </c>
      <c r="G14" s="28">
        <f t="shared" si="0"/>
        <v>198</v>
      </c>
      <c r="H14" s="28">
        <v>0</v>
      </c>
      <c r="I14" s="28">
        <f t="shared" si="1"/>
        <v>0</v>
      </c>
      <c r="J14" s="28">
        <v>0</v>
      </c>
      <c r="K14" s="28">
        <f t="shared" si="3"/>
        <v>8</v>
      </c>
      <c r="L14" s="28"/>
    </row>
    <row r="15" spans="1:12" x14ac:dyDescent="0.2">
      <c r="A15">
        <v>14</v>
      </c>
      <c r="B15" s="36">
        <v>38505</v>
      </c>
      <c r="C15" s="36" t="s">
        <v>99</v>
      </c>
      <c r="D15" s="28">
        <v>961</v>
      </c>
      <c r="E15" s="28">
        <f t="shared" si="2"/>
        <v>3776</v>
      </c>
      <c r="F15" s="28">
        <v>59</v>
      </c>
      <c r="G15" s="28">
        <f t="shared" si="0"/>
        <v>257</v>
      </c>
      <c r="H15" s="28">
        <v>0</v>
      </c>
      <c r="I15" s="28">
        <f t="shared" si="1"/>
        <v>0</v>
      </c>
      <c r="J15" s="28">
        <v>1</v>
      </c>
      <c r="K15" s="28">
        <f t="shared" si="3"/>
        <v>9</v>
      </c>
      <c r="L15" s="28"/>
    </row>
    <row r="16" spans="1:12" x14ac:dyDescent="0.2">
      <c r="A16">
        <v>15</v>
      </c>
      <c r="B16" s="36">
        <v>38506</v>
      </c>
      <c r="C16" s="36" t="s">
        <v>72</v>
      </c>
      <c r="D16" s="28">
        <v>660</v>
      </c>
      <c r="E16" s="28">
        <f t="shared" si="2"/>
        <v>4436</v>
      </c>
      <c r="F16" s="28">
        <v>1</v>
      </c>
      <c r="G16" s="28">
        <f t="shared" si="0"/>
        <v>258</v>
      </c>
      <c r="H16" s="28">
        <v>0</v>
      </c>
      <c r="I16" s="28">
        <v>0</v>
      </c>
      <c r="J16" s="28">
        <v>3</v>
      </c>
      <c r="K16" s="28">
        <f t="shared" si="3"/>
        <v>12</v>
      </c>
      <c r="L16" s="28"/>
    </row>
    <row r="17" spans="1:12" x14ac:dyDescent="0.2">
      <c r="A17">
        <v>16</v>
      </c>
      <c r="B17" s="36">
        <v>38507</v>
      </c>
      <c r="C17" s="36" t="s">
        <v>100</v>
      </c>
      <c r="D17" s="28">
        <v>600</v>
      </c>
      <c r="E17" s="28">
        <f t="shared" si="2"/>
        <v>5036</v>
      </c>
      <c r="F17" s="28">
        <v>16</v>
      </c>
      <c r="G17" s="28">
        <f t="shared" si="0"/>
        <v>274</v>
      </c>
      <c r="H17" s="28">
        <v>0</v>
      </c>
      <c r="I17" s="28">
        <f t="shared" si="1"/>
        <v>0</v>
      </c>
      <c r="J17" s="28">
        <v>1</v>
      </c>
      <c r="K17" s="28">
        <f t="shared" si="3"/>
        <v>13</v>
      </c>
      <c r="L17" s="28"/>
    </row>
    <row r="18" spans="1:12" x14ac:dyDescent="0.2">
      <c r="A18">
        <v>17</v>
      </c>
      <c r="B18" s="36">
        <v>38508</v>
      </c>
      <c r="C18" s="36" t="s">
        <v>101</v>
      </c>
      <c r="D18" s="28">
        <v>608</v>
      </c>
      <c r="E18" s="28">
        <f t="shared" si="2"/>
        <v>5644</v>
      </c>
      <c r="F18" s="28">
        <v>7</v>
      </c>
      <c r="G18" s="28">
        <v>281</v>
      </c>
      <c r="H18" s="28">
        <v>0</v>
      </c>
      <c r="I18" s="28">
        <f t="shared" si="1"/>
        <v>0</v>
      </c>
      <c r="J18" s="28">
        <v>0</v>
      </c>
      <c r="K18" s="28">
        <f t="shared" si="3"/>
        <v>13</v>
      </c>
      <c r="L18" s="28"/>
    </row>
    <row r="19" spans="1:12" x14ac:dyDescent="0.2">
      <c r="A19">
        <v>18</v>
      </c>
      <c r="B19" s="36">
        <v>38509</v>
      </c>
      <c r="C19" s="36" t="s">
        <v>77</v>
      </c>
      <c r="D19" s="28">
        <v>265</v>
      </c>
      <c r="E19" s="28">
        <f t="shared" si="2"/>
        <v>5909</v>
      </c>
      <c r="F19" s="28">
        <v>15</v>
      </c>
      <c r="G19" s="28">
        <f t="shared" si="0"/>
        <v>296</v>
      </c>
      <c r="H19" s="28">
        <v>0</v>
      </c>
      <c r="I19" s="28">
        <f t="shared" si="1"/>
        <v>0</v>
      </c>
      <c r="J19" s="28">
        <v>0</v>
      </c>
      <c r="K19" s="28">
        <f t="shared" si="3"/>
        <v>13</v>
      </c>
      <c r="L19" s="28"/>
    </row>
    <row r="20" spans="1:12" x14ac:dyDescent="0.2">
      <c r="A20">
        <v>19</v>
      </c>
      <c r="B20" s="36">
        <v>38510</v>
      </c>
      <c r="C20" s="36" t="s">
        <v>77</v>
      </c>
      <c r="D20" s="28">
        <v>96</v>
      </c>
      <c r="E20" s="28">
        <f t="shared" si="2"/>
        <v>6005</v>
      </c>
      <c r="F20" s="28">
        <v>6</v>
      </c>
      <c r="G20" s="28">
        <f t="shared" si="0"/>
        <v>302</v>
      </c>
      <c r="H20" s="28">
        <v>0</v>
      </c>
      <c r="I20" s="28">
        <f t="shared" si="1"/>
        <v>0</v>
      </c>
      <c r="J20" s="28">
        <v>2</v>
      </c>
      <c r="K20" s="28">
        <f t="shared" si="3"/>
        <v>15</v>
      </c>
      <c r="L20" s="28"/>
    </row>
    <row r="21" spans="1:12" x14ac:dyDescent="0.2">
      <c r="A21">
        <v>20</v>
      </c>
      <c r="B21" s="36">
        <v>38511</v>
      </c>
      <c r="C21" s="36" t="s">
        <v>101</v>
      </c>
      <c r="D21" s="28">
        <v>234</v>
      </c>
      <c r="E21" s="28">
        <f t="shared" si="2"/>
        <v>6239</v>
      </c>
      <c r="F21" s="28">
        <v>4</v>
      </c>
      <c r="G21" s="28">
        <f t="shared" si="0"/>
        <v>306</v>
      </c>
      <c r="H21" s="28">
        <v>0</v>
      </c>
      <c r="I21" s="28">
        <f t="shared" si="1"/>
        <v>0</v>
      </c>
      <c r="J21" s="28">
        <v>0</v>
      </c>
      <c r="K21" s="28">
        <f t="shared" si="3"/>
        <v>15</v>
      </c>
      <c r="L21" s="28"/>
    </row>
    <row r="22" spans="1:12" x14ac:dyDescent="0.2">
      <c r="A22">
        <v>21</v>
      </c>
      <c r="B22" s="36">
        <v>38512</v>
      </c>
      <c r="C22" s="36" t="s">
        <v>102</v>
      </c>
      <c r="D22" s="28">
        <v>274</v>
      </c>
      <c r="E22" s="28">
        <f t="shared" si="2"/>
        <v>6513</v>
      </c>
      <c r="F22" s="28">
        <v>5</v>
      </c>
      <c r="G22" s="28">
        <f t="shared" si="0"/>
        <v>311</v>
      </c>
      <c r="H22" s="28">
        <v>0</v>
      </c>
      <c r="I22" s="28">
        <v>0</v>
      </c>
      <c r="J22" s="28">
        <v>0</v>
      </c>
      <c r="K22" s="28">
        <f t="shared" si="3"/>
        <v>15</v>
      </c>
      <c r="L22" s="28"/>
    </row>
    <row r="23" spans="1:12" x14ac:dyDescent="0.2">
      <c r="A23">
        <v>22</v>
      </c>
      <c r="B23" s="36">
        <v>38513</v>
      </c>
      <c r="C23" s="36" t="s">
        <v>73</v>
      </c>
      <c r="D23" s="28">
        <v>129</v>
      </c>
      <c r="E23" s="28">
        <f t="shared" si="2"/>
        <v>6642</v>
      </c>
      <c r="F23" s="28">
        <v>4</v>
      </c>
      <c r="G23" s="28">
        <f t="shared" si="0"/>
        <v>315</v>
      </c>
      <c r="H23" s="28">
        <v>0</v>
      </c>
      <c r="I23" s="28">
        <f t="shared" si="1"/>
        <v>0</v>
      </c>
      <c r="J23" s="28">
        <v>0</v>
      </c>
      <c r="K23" s="28">
        <f t="shared" si="3"/>
        <v>15</v>
      </c>
      <c r="L23" s="28"/>
    </row>
    <row r="24" spans="1:12" x14ac:dyDescent="0.2">
      <c r="A24">
        <v>23</v>
      </c>
      <c r="B24" s="36">
        <v>38514</v>
      </c>
      <c r="C24" s="36" t="s">
        <v>84</v>
      </c>
      <c r="D24" s="28">
        <v>143</v>
      </c>
      <c r="E24" s="28">
        <f t="shared" si="2"/>
        <v>6785</v>
      </c>
      <c r="F24" s="28">
        <v>8</v>
      </c>
      <c r="G24" s="28">
        <v>323</v>
      </c>
      <c r="H24" s="28">
        <v>0</v>
      </c>
      <c r="I24" s="28">
        <f t="shared" si="1"/>
        <v>0</v>
      </c>
      <c r="J24" s="28">
        <v>0</v>
      </c>
      <c r="K24" s="28">
        <f t="shared" si="3"/>
        <v>15</v>
      </c>
      <c r="L24" s="28"/>
    </row>
    <row r="25" spans="1:12" x14ac:dyDescent="0.2">
      <c r="A25">
        <v>24</v>
      </c>
      <c r="B25" s="36">
        <v>38515</v>
      </c>
      <c r="C25" s="36" t="s">
        <v>83</v>
      </c>
      <c r="D25" s="28">
        <v>144</v>
      </c>
      <c r="E25" s="28">
        <f t="shared" si="2"/>
        <v>6929</v>
      </c>
      <c r="F25" s="28">
        <v>3</v>
      </c>
      <c r="G25" s="28">
        <f t="shared" si="0"/>
        <v>326</v>
      </c>
      <c r="H25" s="28">
        <v>0</v>
      </c>
      <c r="I25" s="28">
        <f t="shared" si="1"/>
        <v>0</v>
      </c>
      <c r="J25" s="28">
        <v>0</v>
      </c>
      <c r="K25" s="28">
        <f t="shared" si="3"/>
        <v>15</v>
      </c>
      <c r="L25" s="28"/>
    </row>
    <row r="26" spans="1:12" x14ac:dyDescent="0.2">
      <c r="A26">
        <v>25</v>
      </c>
      <c r="B26" s="36">
        <v>38516</v>
      </c>
      <c r="C26" s="36" t="s">
        <v>102</v>
      </c>
      <c r="D26" s="28">
        <v>134</v>
      </c>
      <c r="E26" s="28">
        <f t="shared" si="2"/>
        <v>7063</v>
      </c>
      <c r="F26" s="28">
        <v>2</v>
      </c>
      <c r="G26" s="28">
        <f t="shared" si="0"/>
        <v>328</v>
      </c>
      <c r="H26" s="28">
        <v>0</v>
      </c>
      <c r="I26" s="28">
        <v>0</v>
      </c>
      <c r="J26" s="28">
        <v>0</v>
      </c>
      <c r="K26" s="28">
        <f t="shared" si="3"/>
        <v>15</v>
      </c>
      <c r="L26" s="28"/>
    </row>
    <row r="27" spans="1:12" x14ac:dyDescent="0.2">
      <c r="A27">
        <v>26</v>
      </c>
      <c r="B27" s="36">
        <v>38517</v>
      </c>
      <c r="C27" s="36" t="s">
        <v>86</v>
      </c>
      <c r="D27" s="28">
        <v>132</v>
      </c>
      <c r="E27" s="28">
        <f t="shared" si="2"/>
        <v>7195</v>
      </c>
      <c r="F27" s="28">
        <v>5</v>
      </c>
      <c r="G27" s="28">
        <f t="shared" si="0"/>
        <v>333</v>
      </c>
      <c r="H27" s="28">
        <v>0</v>
      </c>
      <c r="I27" s="28">
        <f t="shared" si="1"/>
        <v>0</v>
      </c>
      <c r="J27" s="28">
        <v>0</v>
      </c>
      <c r="K27" s="28">
        <f t="shared" si="3"/>
        <v>15</v>
      </c>
      <c r="L27" s="28"/>
    </row>
    <row r="28" spans="1:12" x14ac:dyDescent="0.2">
      <c r="A28">
        <v>27</v>
      </c>
      <c r="B28" s="36">
        <v>38518</v>
      </c>
      <c r="C28" s="36" t="s">
        <v>83</v>
      </c>
      <c r="D28" s="28">
        <v>344</v>
      </c>
      <c r="E28" s="28">
        <f t="shared" si="2"/>
        <v>7539</v>
      </c>
      <c r="F28" s="28">
        <v>4</v>
      </c>
      <c r="G28" s="28">
        <f t="shared" si="0"/>
        <v>337</v>
      </c>
      <c r="H28" s="28">
        <v>0</v>
      </c>
      <c r="I28" s="28">
        <f t="shared" si="1"/>
        <v>0</v>
      </c>
      <c r="J28" s="28">
        <v>1</v>
      </c>
      <c r="K28" s="28">
        <f t="shared" si="3"/>
        <v>16</v>
      </c>
      <c r="L28" s="28"/>
    </row>
    <row r="29" spans="1:12" x14ac:dyDescent="0.2">
      <c r="A29">
        <v>28</v>
      </c>
      <c r="B29" s="36">
        <v>38519</v>
      </c>
      <c r="C29" s="36" t="s">
        <v>103</v>
      </c>
      <c r="D29" s="28">
        <v>190</v>
      </c>
      <c r="E29" s="28">
        <f t="shared" si="2"/>
        <v>7729</v>
      </c>
      <c r="F29" s="28">
        <v>28</v>
      </c>
      <c r="G29" s="28">
        <f t="shared" si="0"/>
        <v>365</v>
      </c>
      <c r="H29" s="28">
        <v>0</v>
      </c>
      <c r="I29" s="28">
        <f t="shared" si="1"/>
        <v>0</v>
      </c>
      <c r="J29" s="28">
        <v>4</v>
      </c>
      <c r="K29" s="28">
        <f t="shared" si="3"/>
        <v>20</v>
      </c>
      <c r="L29" s="28"/>
    </row>
    <row r="30" spans="1:12" x14ac:dyDescent="0.2">
      <c r="A30">
        <v>29</v>
      </c>
      <c r="B30" s="36">
        <v>38520</v>
      </c>
      <c r="C30" s="36" t="s">
        <v>104</v>
      </c>
      <c r="D30" s="28">
        <v>161</v>
      </c>
      <c r="E30" s="28">
        <f t="shared" si="2"/>
        <v>7890</v>
      </c>
      <c r="F30" s="28">
        <v>3</v>
      </c>
      <c r="G30" s="28">
        <f t="shared" si="0"/>
        <v>368</v>
      </c>
      <c r="H30" s="28">
        <v>0</v>
      </c>
      <c r="I30" s="28">
        <f t="shared" si="1"/>
        <v>0</v>
      </c>
      <c r="J30" s="28">
        <v>2</v>
      </c>
      <c r="K30" s="28">
        <f t="shared" si="3"/>
        <v>22</v>
      </c>
      <c r="L30" s="28"/>
    </row>
    <row r="31" spans="1:12" x14ac:dyDescent="0.2">
      <c r="A31">
        <v>30</v>
      </c>
      <c r="B31" s="36">
        <v>38521</v>
      </c>
      <c r="C31" s="36" t="s">
        <v>105</v>
      </c>
      <c r="D31" s="28">
        <v>118</v>
      </c>
      <c r="E31" s="28">
        <f t="shared" si="2"/>
        <v>8008</v>
      </c>
      <c r="F31" s="28">
        <v>6</v>
      </c>
      <c r="G31" s="28">
        <f t="shared" si="0"/>
        <v>374</v>
      </c>
      <c r="H31" s="28">
        <v>0</v>
      </c>
      <c r="I31" s="28">
        <f t="shared" si="1"/>
        <v>0</v>
      </c>
      <c r="J31" s="28">
        <v>2</v>
      </c>
      <c r="K31" s="28">
        <f t="shared" si="3"/>
        <v>24</v>
      </c>
      <c r="L31" s="28"/>
    </row>
    <row r="32" spans="1:12" x14ac:dyDescent="0.2">
      <c r="A32">
        <v>31</v>
      </c>
      <c r="B32" s="36">
        <v>38522</v>
      </c>
      <c r="C32" s="36" t="s">
        <v>78</v>
      </c>
      <c r="D32" s="28">
        <v>366</v>
      </c>
      <c r="E32" s="28">
        <f t="shared" si="2"/>
        <v>8374</v>
      </c>
      <c r="F32" s="28">
        <v>8</v>
      </c>
      <c r="G32" s="28">
        <f t="shared" si="0"/>
        <v>382</v>
      </c>
      <c r="H32" s="28">
        <v>1</v>
      </c>
      <c r="I32" s="28">
        <v>1</v>
      </c>
      <c r="J32" s="28">
        <v>0</v>
      </c>
      <c r="K32" s="28">
        <f t="shared" si="3"/>
        <v>24</v>
      </c>
      <c r="L32" s="28"/>
    </row>
    <row r="33" spans="1:12" x14ac:dyDescent="0.2">
      <c r="A33">
        <v>32</v>
      </c>
      <c r="B33" s="36">
        <v>38523</v>
      </c>
      <c r="C33" s="36" t="s">
        <v>109</v>
      </c>
      <c r="D33" s="28">
        <v>88</v>
      </c>
      <c r="E33" s="28">
        <f t="shared" si="2"/>
        <v>8462</v>
      </c>
      <c r="F33" s="28">
        <v>2</v>
      </c>
      <c r="G33" s="28">
        <f t="shared" si="0"/>
        <v>384</v>
      </c>
      <c r="H33" s="28">
        <v>0</v>
      </c>
      <c r="I33" s="28">
        <f t="shared" si="1"/>
        <v>1</v>
      </c>
      <c r="J33" s="28">
        <v>0</v>
      </c>
      <c r="K33" s="28">
        <f t="shared" si="3"/>
        <v>24</v>
      </c>
      <c r="L33" s="28"/>
    </row>
    <row r="34" spans="1:12" x14ac:dyDescent="0.2">
      <c r="A34">
        <v>33</v>
      </c>
      <c r="B34" s="36">
        <v>38524</v>
      </c>
      <c r="C34" s="36" t="s">
        <v>78</v>
      </c>
      <c r="D34" s="28">
        <v>122</v>
      </c>
      <c r="E34" s="28">
        <f t="shared" si="2"/>
        <v>8584</v>
      </c>
      <c r="F34" s="28">
        <v>4</v>
      </c>
      <c r="G34" s="28">
        <f t="shared" si="0"/>
        <v>388</v>
      </c>
      <c r="H34" s="28">
        <v>0</v>
      </c>
      <c r="I34" s="28">
        <f t="shared" si="1"/>
        <v>1</v>
      </c>
      <c r="J34" s="28">
        <v>0</v>
      </c>
      <c r="K34" s="28">
        <f t="shared" si="3"/>
        <v>24</v>
      </c>
      <c r="L34" s="28"/>
    </row>
    <row r="35" spans="1:12" x14ac:dyDescent="0.2">
      <c r="A35">
        <v>34</v>
      </c>
      <c r="B35" s="36">
        <v>38525</v>
      </c>
      <c r="C35" s="36" t="s">
        <v>81</v>
      </c>
      <c r="D35" s="28">
        <v>213</v>
      </c>
      <c r="E35" s="28">
        <f t="shared" si="2"/>
        <v>8797</v>
      </c>
      <c r="F35" s="28">
        <v>1</v>
      </c>
      <c r="G35" s="28">
        <f t="shared" si="0"/>
        <v>389</v>
      </c>
      <c r="H35" s="28">
        <v>0</v>
      </c>
      <c r="I35" s="28">
        <f t="shared" si="1"/>
        <v>1</v>
      </c>
      <c r="J35" s="28">
        <v>0</v>
      </c>
      <c r="K35" s="28">
        <f t="shared" si="3"/>
        <v>24</v>
      </c>
      <c r="L35" s="28"/>
    </row>
    <row r="36" spans="1:12" x14ac:dyDescent="0.2">
      <c r="A36">
        <v>35</v>
      </c>
      <c r="B36" s="36">
        <v>38526</v>
      </c>
      <c r="C36" s="36" t="s">
        <v>106</v>
      </c>
      <c r="D36" s="28">
        <v>62</v>
      </c>
      <c r="E36" s="28">
        <f t="shared" si="2"/>
        <v>8859</v>
      </c>
      <c r="F36" s="28">
        <v>0</v>
      </c>
      <c r="G36" s="28">
        <f t="shared" si="0"/>
        <v>389</v>
      </c>
      <c r="H36" s="28">
        <v>0</v>
      </c>
      <c r="I36" s="28">
        <f t="shared" si="1"/>
        <v>1</v>
      </c>
      <c r="J36" s="28">
        <v>0</v>
      </c>
      <c r="K36" s="28">
        <f t="shared" si="3"/>
        <v>24</v>
      </c>
      <c r="L36" s="28" t="s">
        <v>19</v>
      </c>
    </row>
    <row r="37" spans="1:12" x14ac:dyDescent="0.2">
      <c r="A37">
        <v>36</v>
      </c>
      <c r="B37" s="36">
        <v>38527</v>
      </c>
      <c r="C37" s="36" t="s">
        <v>81</v>
      </c>
      <c r="D37" s="28">
        <v>27</v>
      </c>
      <c r="E37" s="28">
        <f t="shared" si="2"/>
        <v>8886</v>
      </c>
      <c r="F37" s="28">
        <v>1</v>
      </c>
      <c r="G37" s="28">
        <f t="shared" si="0"/>
        <v>390</v>
      </c>
      <c r="H37" s="28">
        <v>0</v>
      </c>
      <c r="I37" s="28">
        <f t="shared" si="1"/>
        <v>1</v>
      </c>
      <c r="J37" s="28">
        <v>0</v>
      </c>
      <c r="K37" s="28">
        <f t="shared" si="3"/>
        <v>24</v>
      </c>
      <c r="L37" s="28" t="s">
        <v>19</v>
      </c>
    </row>
    <row r="38" spans="1:12" x14ac:dyDescent="0.2">
      <c r="A38">
        <v>37</v>
      </c>
      <c r="B38" s="36">
        <v>38528</v>
      </c>
      <c r="C38" s="36" t="s">
        <v>107</v>
      </c>
      <c r="D38" s="28">
        <v>308</v>
      </c>
      <c r="E38" s="28">
        <f t="shared" si="2"/>
        <v>9194</v>
      </c>
      <c r="F38" s="28">
        <v>1</v>
      </c>
      <c r="G38" s="28">
        <f t="shared" si="0"/>
        <v>391</v>
      </c>
      <c r="H38" s="28">
        <v>0</v>
      </c>
      <c r="I38" s="28">
        <f t="shared" si="1"/>
        <v>1</v>
      </c>
      <c r="J38" s="28">
        <v>0</v>
      </c>
      <c r="K38" s="28">
        <f t="shared" si="3"/>
        <v>24</v>
      </c>
      <c r="L38" s="28"/>
    </row>
    <row r="39" spans="1:12" x14ac:dyDescent="0.2">
      <c r="A39">
        <v>38</v>
      </c>
      <c r="B39" s="36">
        <v>38529</v>
      </c>
      <c r="C39" s="36" t="s">
        <v>108</v>
      </c>
      <c r="D39" s="28">
        <v>218</v>
      </c>
      <c r="E39" s="28">
        <f t="shared" si="2"/>
        <v>9412</v>
      </c>
      <c r="F39" s="28">
        <v>1</v>
      </c>
      <c r="G39" s="28">
        <f t="shared" si="0"/>
        <v>392</v>
      </c>
      <c r="H39" s="28">
        <v>0</v>
      </c>
      <c r="I39" s="28">
        <f t="shared" si="1"/>
        <v>1</v>
      </c>
      <c r="J39" s="28">
        <v>0</v>
      </c>
      <c r="K39" s="28">
        <f t="shared" si="3"/>
        <v>24</v>
      </c>
      <c r="L39" s="28"/>
    </row>
    <row r="40" spans="1:12" x14ac:dyDescent="0.2">
      <c r="A40">
        <v>39</v>
      </c>
      <c r="B40" s="36">
        <v>38530</v>
      </c>
      <c r="C40" s="36" t="s">
        <v>103</v>
      </c>
      <c r="D40" s="28">
        <v>88</v>
      </c>
      <c r="E40" s="28">
        <f t="shared" si="2"/>
        <v>9500</v>
      </c>
      <c r="F40" s="28">
        <v>1</v>
      </c>
      <c r="G40" s="28">
        <f t="shared" si="0"/>
        <v>393</v>
      </c>
      <c r="H40" s="28">
        <v>0</v>
      </c>
      <c r="I40" s="28">
        <f t="shared" si="1"/>
        <v>1</v>
      </c>
      <c r="J40" s="28">
        <v>0</v>
      </c>
      <c r="K40" s="28">
        <f t="shared" si="3"/>
        <v>24</v>
      </c>
      <c r="L40" s="28"/>
    </row>
    <row r="41" spans="1:12" x14ac:dyDescent="0.2">
      <c r="A41">
        <v>40</v>
      </c>
      <c r="B41" s="36">
        <v>38531</v>
      </c>
      <c r="C41" s="36" t="s">
        <v>88</v>
      </c>
      <c r="D41" s="28">
        <v>20</v>
      </c>
      <c r="E41" s="28">
        <f t="shared" si="2"/>
        <v>9520</v>
      </c>
      <c r="F41" s="28">
        <v>0</v>
      </c>
      <c r="G41" s="28">
        <f t="shared" si="0"/>
        <v>393</v>
      </c>
      <c r="H41" s="28">
        <v>0</v>
      </c>
      <c r="I41" s="28">
        <f t="shared" si="1"/>
        <v>1</v>
      </c>
      <c r="J41" s="28">
        <v>0</v>
      </c>
      <c r="K41" s="28">
        <f t="shared" si="3"/>
        <v>24</v>
      </c>
      <c r="L41" s="28"/>
    </row>
    <row r="42" spans="1:12" x14ac:dyDescent="0.2">
      <c r="A42">
        <v>41</v>
      </c>
      <c r="B42" s="36">
        <v>38532</v>
      </c>
      <c r="C42" s="36" t="s">
        <v>104</v>
      </c>
      <c r="D42" s="28">
        <v>27</v>
      </c>
      <c r="E42" s="28">
        <f t="shared" si="2"/>
        <v>9547</v>
      </c>
      <c r="F42" s="28">
        <v>0</v>
      </c>
      <c r="G42" s="28">
        <f t="shared" si="0"/>
        <v>393</v>
      </c>
      <c r="H42" s="28">
        <v>0</v>
      </c>
      <c r="I42" s="28">
        <f t="shared" si="1"/>
        <v>1</v>
      </c>
      <c r="J42" s="28">
        <v>0</v>
      </c>
      <c r="K42" s="28">
        <f t="shared" si="3"/>
        <v>24</v>
      </c>
      <c r="L42" s="28" t="s">
        <v>20</v>
      </c>
    </row>
    <row r="43" spans="1:12" x14ac:dyDescent="0.2">
      <c r="A43">
        <v>42</v>
      </c>
      <c r="B43" s="36">
        <v>38533</v>
      </c>
      <c r="C43" s="36" t="s">
        <v>110</v>
      </c>
      <c r="D43" s="28">
        <v>28</v>
      </c>
      <c r="E43" s="28">
        <f>+D43+E42</f>
        <v>9575</v>
      </c>
      <c r="F43" s="28">
        <v>0</v>
      </c>
      <c r="G43" s="28">
        <f>+F43+G42</f>
        <v>393</v>
      </c>
      <c r="H43" s="28">
        <v>0</v>
      </c>
      <c r="I43" s="28">
        <f>+H43+I42</f>
        <v>1</v>
      </c>
      <c r="J43" s="28">
        <v>0</v>
      </c>
      <c r="K43" s="28">
        <f t="shared" si="3"/>
        <v>24</v>
      </c>
      <c r="L43" s="28"/>
    </row>
    <row r="44" spans="1:12" x14ac:dyDescent="0.2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">
      <c r="A45" s="29"/>
      <c r="B45" s="28"/>
      <c r="C45" s="28"/>
      <c r="D45" s="28"/>
    </row>
    <row r="46" spans="1:12" x14ac:dyDescent="0.2">
      <c r="A46" s="29"/>
      <c r="B46" s="28"/>
      <c r="C46" s="28"/>
      <c r="D46" s="28"/>
    </row>
    <row r="47" spans="1:12" x14ac:dyDescent="0.2">
      <c r="A47" s="29"/>
      <c r="B47" s="28"/>
      <c r="C47" s="28"/>
      <c r="D47" s="28"/>
    </row>
    <row r="48" spans="1:12" x14ac:dyDescent="0.2">
      <c r="A48" s="29"/>
      <c r="B48" s="28"/>
      <c r="C48" s="28"/>
      <c r="D48" s="28"/>
    </row>
    <row r="49" spans="1:7" x14ac:dyDescent="0.2">
      <c r="A49" s="29"/>
      <c r="B49" s="28"/>
      <c r="C49" s="28"/>
      <c r="D49" s="28"/>
    </row>
    <row r="50" spans="1:7" x14ac:dyDescent="0.2">
      <c r="A50" s="29"/>
      <c r="B50" s="28"/>
      <c r="C50" s="28"/>
      <c r="D50" s="28"/>
    </row>
    <row r="51" spans="1:7" x14ac:dyDescent="0.2">
      <c r="A51" s="29"/>
      <c r="B51" s="28"/>
      <c r="C51" s="28"/>
      <c r="D51" s="28"/>
    </row>
    <row r="52" spans="1:7" x14ac:dyDescent="0.2">
      <c r="A52" s="25"/>
      <c r="D52" s="30"/>
      <c r="F52" s="30"/>
      <c r="G52" s="30"/>
    </row>
    <row r="53" spans="1:7" x14ac:dyDescent="0.2">
      <c r="A53" s="24"/>
    </row>
    <row r="54" spans="1:7" ht="15.75" x14ac:dyDescent="0.25">
      <c r="A54" s="26"/>
      <c r="B54" s="16"/>
      <c r="C54" s="16"/>
      <c r="D54" s="16"/>
      <c r="E54" s="16"/>
      <c r="F54" s="16"/>
      <c r="G54" s="16"/>
    </row>
    <row r="55" spans="1:7" ht="15.75" x14ac:dyDescent="0.25">
      <c r="A55" s="26"/>
      <c r="B55" s="16"/>
      <c r="C55" s="16"/>
      <c r="D55" s="16"/>
      <c r="E55" s="16"/>
      <c r="F55" s="16"/>
      <c r="G55" s="16"/>
    </row>
    <row r="56" spans="1:7" ht="15.75" x14ac:dyDescent="0.25">
      <c r="A56" s="26"/>
      <c r="B56" s="16"/>
      <c r="C56" s="16"/>
      <c r="D56" s="16"/>
      <c r="E56" s="16"/>
      <c r="F56" s="16"/>
      <c r="G56" s="16"/>
    </row>
    <row r="57" spans="1:7" ht="15.75" x14ac:dyDescent="0.25">
      <c r="A57" s="26"/>
      <c r="B57" s="16"/>
      <c r="C57" s="16"/>
      <c r="D57" s="16"/>
      <c r="E57" s="16"/>
      <c r="F57" s="16"/>
      <c r="G57" s="16"/>
    </row>
    <row r="58" spans="1:7" x14ac:dyDescent="0.2">
      <c r="A58" s="24"/>
      <c r="B58" s="30"/>
      <c r="C58" s="30"/>
      <c r="D58" s="31"/>
      <c r="E58" s="12"/>
      <c r="F58" s="30"/>
      <c r="G58" s="31"/>
    </row>
    <row r="59" spans="1:7" x14ac:dyDescent="0.2">
      <c r="A59" s="27"/>
      <c r="B59" s="30"/>
      <c r="C59" s="30"/>
      <c r="D59" s="30"/>
      <c r="F59" s="30"/>
      <c r="G59" s="30"/>
    </row>
    <row r="60" spans="1:7" x14ac:dyDescent="0.2">
      <c r="A60" s="27"/>
      <c r="B60" s="30"/>
      <c r="C60" s="30"/>
      <c r="D60" s="30"/>
      <c r="F60" s="30"/>
      <c r="G60" s="30"/>
    </row>
    <row r="61" spans="1:7" x14ac:dyDescent="0.2">
      <c r="A61" s="27"/>
      <c r="B61" s="30"/>
      <c r="C61" s="30"/>
      <c r="D61" s="30"/>
      <c r="F61" s="30"/>
      <c r="G61" s="30"/>
    </row>
    <row r="62" spans="1:7" x14ac:dyDescent="0.2">
      <c r="A62" s="27"/>
      <c r="B62" s="30"/>
      <c r="C62" s="30"/>
      <c r="D62" s="30"/>
      <c r="F62" s="30"/>
      <c r="G62" s="30"/>
    </row>
    <row r="63" spans="1:7" x14ac:dyDescent="0.2">
      <c r="A63" s="27"/>
      <c r="B63" s="30"/>
      <c r="C63" s="30"/>
      <c r="D63" s="30"/>
      <c r="F63" s="30"/>
      <c r="G63" s="30"/>
    </row>
    <row r="64" spans="1:7" ht="15.75" x14ac:dyDescent="0.25">
      <c r="A64" s="26"/>
      <c r="B64" s="16"/>
      <c r="C64" s="16"/>
      <c r="D64" s="16"/>
      <c r="E64" s="16"/>
      <c r="F64" s="16"/>
      <c r="G64" s="16"/>
    </row>
    <row r="65" spans="1:9" x14ac:dyDescent="0.2">
      <c r="A65" s="27"/>
      <c r="B65" s="30"/>
      <c r="C65" s="30"/>
      <c r="D65" s="30"/>
      <c r="F65" s="30"/>
      <c r="G65" s="30"/>
    </row>
    <row r="66" spans="1:9" ht="15.75" x14ac:dyDescent="0.25">
      <c r="A66" s="34"/>
      <c r="B66" s="16"/>
      <c r="C66" s="16"/>
      <c r="D66" s="16"/>
      <c r="E66" s="16"/>
      <c r="F66" s="16"/>
      <c r="G66" s="16"/>
      <c r="H66" s="35"/>
    </row>
    <row r="67" spans="1:9" ht="15.75" x14ac:dyDescent="0.25">
      <c r="A67" s="34"/>
      <c r="B67" s="16"/>
      <c r="C67" s="16"/>
      <c r="D67" s="16"/>
      <c r="E67" s="16"/>
      <c r="F67" s="16"/>
      <c r="G67" s="16"/>
      <c r="H67" s="35"/>
    </row>
    <row r="68" spans="1:9" x14ac:dyDescent="0.2">
      <c r="A68" s="34"/>
      <c r="B68" s="30"/>
      <c r="C68" s="30"/>
      <c r="D68" s="31"/>
      <c r="E68" s="12"/>
      <c r="F68" s="30"/>
      <c r="G68" s="31"/>
      <c r="H68" s="35"/>
    </row>
    <row r="69" spans="1:9" x14ac:dyDescent="0.2">
      <c r="A69" s="34"/>
      <c r="B69" s="30"/>
      <c r="C69" s="30"/>
      <c r="D69" s="30"/>
      <c r="F69" s="30"/>
      <c r="G69" s="30"/>
      <c r="H69" s="35"/>
    </row>
    <row r="70" spans="1:9" x14ac:dyDescent="0.2">
      <c r="A70" s="34"/>
      <c r="B70" s="30"/>
      <c r="C70" s="30"/>
      <c r="D70" s="30"/>
      <c r="F70" s="30"/>
      <c r="G70" s="30"/>
      <c r="H70" s="35"/>
    </row>
    <row r="71" spans="1:9" x14ac:dyDescent="0.2">
      <c r="A71" s="34"/>
      <c r="B71" s="30"/>
      <c r="C71" s="30"/>
      <c r="D71" s="30"/>
      <c r="F71" s="30"/>
      <c r="G71" s="30"/>
      <c r="H71" s="35"/>
    </row>
    <row r="72" spans="1:9" x14ac:dyDescent="0.2">
      <c r="A72" s="34"/>
      <c r="B72" s="30"/>
      <c r="C72" s="30"/>
      <c r="D72" s="30"/>
      <c r="F72" s="30"/>
      <c r="G72" s="30"/>
      <c r="H72" s="35"/>
    </row>
    <row r="73" spans="1:9" x14ac:dyDescent="0.2">
      <c r="A73" s="34"/>
      <c r="B73" s="33"/>
      <c r="C73" s="33"/>
      <c r="D73" s="32"/>
      <c r="E73" s="35"/>
      <c r="F73" s="32"/>
      <c r="G73" s="32"/>
      <c r="H73" s="35"/>
    </row>
    <row r="74" spans="1:9" x14ac:dyDescent="0.2">
      <c r="A74" s="27"/>
      <c r="I74" s="35"/>
    </row>
    <row r="75" spans="1:9" ht="15.75" x14ac:dyDescent="0.25">
      <c r="A75" s="37"/>
      <c r="B75" s="7"/>
      <c r="C75" s="7"/>
      <c r="D75" s="7"/>
      <c r="E75" s="7"/>
      <c r="F75" s="7"/>
      <c r="G75" s="7"/>
      <c r="I75" s="35"/>
    </row>
    <row r="76" spans="1:9" ht="15.75" x14ac:dyDescent="0.25">
      <c r="A76" s="37"/>
      <c r="B76" s="7"/>
      <c r="C76" s="7"/>
      <c r="D76" s="7"/>
      <c r="E76" s="7"/>
      <c r="F76" s="7"/>
      <c r="G76" s="7"/>
    </row>
    <row r="77" spans="1:9" ht="15.75" x14ac:dyDescent="0.25">
      <c r="A77" s="37"/>
      <c r="B77" s="21"/>
      <c r="C77" s="21"/>
      <c r="D77" s="21"/>
      <c r="E77" s="21"/>
      <c r="F77" s="22"/>
      <c r="G77" s="21"/>
    </row>
    <row r="78" spans="1:9" ht="15.75" x14ac:dyDescent="0.25">
      <c r="A78" s="37"/>
      <c r="B78" s="21"/>
      <c r="C78" s="21"/>
      <c r="D78" s="21"/>
      <c r="E78" s="21"/>
      <c r="F78" s="22"/>
      <c r="G78" s="21"/>
    </row>
    <row r="79" spans="1:9" ht="15.75" x14ac:dyDescent="0.25">
      <c r="A79" s="37"/>
      <c r="B79" s="21"/>
      <c r="C79" s="21"/>
      <c r="D79" s="21"/>
      <c r="E79" s="21"/>
      <c r="F79" s="21"/>
      <c r="G79" s="21"/>
    </row>
    <row r="80" spans="1:9" ht="15.75" x14ac:dyDescent="0.25">
      <c r="A80" s="37"/>
      <c r="B80" s="21"/>
      <c r="C80" s="21"/>
      <c r="D80" s="21"/>
      <c r="E80" s="21"/>
      <c r="F80" s="21"/>
      <c r="G80" s="21"/>
    </row>
    <row r="81" spans="1:1" x14ac:dyDescent="0.2">
      <c r="A81" s="27"/>
    </row>
  </sheetData>
  <phoneticPr fontId="0" type="noConversion"/>
  <pageMargins left="0.5" right="0.5" top="0.5" bottom="0.5" header="0.5" footer="0.5"/>
  <pageSetup scale="68" orientation="landscape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D2" sqref="D2:D51"/>
    </sheetView>
  </sheetViews>
  <sheetFormatPr defaultRowHeight="12.75" x14ac:dyDescent="0.2"/>
  <cols>
    <col min="1" max="1" width="3.5703125" style="28" customWidth="1"/>
    <col min="2" max="3" width="10.85546875" customWidth="1"/>
    <col min="4" max="4" width="18.7109375" customWidth="1"/>
    <col min="5" max="5" width="18.42578125" customWidth="1"/>
    <col min="6" max="6" width="14.140625" customWidth="1"/>
    <col min="7" max="7" width="13.7109375" customWidth="1"/>
    <col min="8" max="8" width="14.85546875" customWidth="1"/>
    <col min="9" max="9" width="13.7109375" customWidth="1"/>
    <col min="10" max="10" width="20.28515625" customWidth="1"/>
    <col min="11" max="11" width="19.7109375" customWidth="1"/>
  </cols>
  <sheetData>
    <row r="1" spans="1:18" ht="15.75" x14ac:dyDescent="0.25">
      <c r="B1" s="18" t="s">
        <v>7</v>
      </c>
      <c r="C1" s="18" t="s">
        <v>111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51" t="s">
        <v>16</v>
      </c>
      <c r="M1" s="52"/>
      <c r="N1" s="52"/>
      <c r="O1" s="52"/>
      <c r="P1" s="52"/>
      <c r="Q1" s="2"/>
      <c r="R1" s="2"/>
    </row>
    <row r="2" spans="1:18" x14ac:dyDescent="0.2">
      <c r="A2" s="28">
        <v>1</v>
      </c>
      <c r="B2" s="36">
        <v>38849</v>
      </c>
      <c r="C2" s="36" t="s">
        <v>112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2</v>
      </c>
      <c r="K2" s="48">
        <v>2</v>
      </c>
      <c r="L2" s="49" t="s">
        <v>33</v>
      </c>
      <c r="M2" s="28"/>
      <c r="N2" s="28"/>
      <c r="O2" s="28"/>
      <c r="P2" s="28"/>
    </row>
    <row r="3" spans="1:18" x14ac:dyDescent="0.2">
      <c r="A3" s="28">
        <v>2</v>
      </c>
      <c r="B3" s="36">
        <v>38850</v>
      </c>
      <c r="C3" s="36" t="s">
        <v>112</v>
      </c>
      <c r="D3" s="48">
        <v>0</v>
      </c>
      <c r="E3" s="48">
        <v>0</v>
      </c>
      <c r="F3" s="48">
        <v>0</v>
      </c>
      <c r="G3" s="28">
        <f t="shared" ref="G3:G50" si="0">+F3+G2</f>
        <v>0</v>
      </c>
      <c r="H3" s="48">
        <v>0</v>
      </c>
      <c r="I3" s="48">
        <v>0</v>
      </c>
      <c r="J3" s="48">
        <v>0</v>
      </c>
      <c r="K3" s="28">
        <f t="shared" ref="K3:K51" si="1">+J3+K2</f>
        <v>2</v>
      </c>
      <c r="L3" s="49"/>
      <c r="M3" s="28"/>
      <c r="N3" s="28"/>
      <c r="O3" s="28"/>
      <c r="P3" s="28"/>
    </row>
    <row r="4" spans="1:18" x14ac:dyDescent="0.2">
      <c r="A4" s="28">
        <v>3</v>
      </c>
      <c r="B4" s="36">
        <v>38851</v>
      </c>
      <c r="C4" s="36" t="s">
        <v>113</v>
      </c>
      <c r="D4" s="48">
        <v>4</v>
      </c>
      <c r="E4" s="28">
        <v>4</v>
      </c>
      <c r="F4" s="48">
        <v>0</v>
      </c>
      <c r="G4" s="28">
        <f t="shared" si="0"/>
        <v>0</v>
      </c>
      <c r="H4" s="48">
        <v>0</v>
      </c>
      <c r="I4" s="48">
        <v>0</v>
      </c>
      <c r="J4" s="48">
        <v>1</v>
      </c>
      <c r="K4" s="28">
        <f t="shared" si="1"/>
        <v>3</v>
      </c>
      <c r="L4" s="49" t="s">
        <v>34</v>
      </c>
      <c r="M4" s="28"/>
      <c r="N4" s="28"/>
      <c r="O4" s="28"/>
      <c r="P4" s="28"/>
    </row>
    <row r="5" spans="1:18" x14ac:dyDescent="0.2">
      <c r="A5" s="28">
        <v>4</v>
      </c>
      <c r="B5" s="36">
        <v>38852</v>
      </c>
      <c r="C5" s="36" t="s">
        <v>114</v>
      </c>
      <c r="D5" s="48">
        <v>1</v>
      </c>
      <c r="E5" s="28">
        <f t="shared" ref="E5:E10" si="2">+D5+E4</f>
        <v>5</v>
      </c>
      <c r="F5" s="48">
        <v>0</v>
      </c>
      <c r="G5" s="28">
        <f t="shared" si="0"/>
        <v>0</v>
      </c>
      <c r="H5" s="48">
        <v>0</v>
      </c>
      <c r="I5" s="48">
        <v>0</v>
      </c>
      <c r="J5" s="48">
        <v>3</v>
      </c>
      <c r="K5" s="28">
        <f t="shared" si="1"/>
        <v>6</v>
      </c>
      <c r="L5" s="49" t="s">
        <v>35</v>
      </c>
      <c r="M5" s="28"/>
      <c r="N5" s="28"/>
      <c r="O5" s="28"/>
      <c r="P5" s="28"/>
    </row>
    <row r="6" spans="1:18" x14ac:dyDescent="0.2">
      <c r="A6" s="28">
        <v>5</v>
      </c>
      <c r="B6" s="36">
        <v>38853</v>
      </c>
      <c r="C6" s="36" t="s">
        <v>93</v>
      </c>
      <c r="D6" s="48">
        <v>2</v>
      </c>
      <c r="E6" s="28">
        <f t="shared" si="2"/>
        <v>7</v>
      </c>
      <c r="F6" s="48">
        <v>0</v>
      </c>
      <c r="G6" s="28">
        <f t="shared" si="0"/>
        <v>0</v>
      </c>
      <c r="H6" s="48">
        <v>0</v>
      </c>
      <c r="I6" s="48">
        <v>0</v>
      </c>
      <c r="J6" s="48">
        <v>0</v>
      </c>
      <c r="K6" s="28">
        <f t="shared" si="1"/>
        <v>6</v>
      </c>
      <c r="L6" s="49"/>
      <c r="M6" s="28"/>
      <c r="N6" s="28"/>
      <c r="O6" s="28"/>
      <c r="P6" s="28"/>
    </row>
    <row r="7" spans="1:18" x14ac:dyDescent="0.2">
      <c r="A7" s="28">
        <v>6</v>
      </c>
      <c r="B7" s="36">
        <v>38854</v>
      </c>
      <c r="C7" s="36" t="s">
        <v>115</v>
      </c>
      <c r="D7" s="48">
        <v>1</v>
      </c>
      <c r="E7" s="28">
        <f t="shared" si="2"/>
        <v>8</v>
      </c>
      <c r="F7" s="48">
        <v>0</v>
      </c>
      <c r="G7" s="28">
        <f t="shared" si="0"/>
        <v>0</v>
      </c>
      <c r="H7" s="48">
        <v>0</v>
      </c>
      <c r="I7" s="48">
        <v>0</v>
      </c>
      <c r="J7" s="48">
        <v>1</v>
      </c>
      <c r="K7" s="28">
        <f t="shared" si="1"/>
        <v>7</v>
      </c>
      <c r="L7" s="49" t="s">
        <v>36</v>
      </c>
      <c r="M7" s="28"/>
      <c r="N7" s="28"/>
      <c r="O7" s="28"/>
      <c r="P7" s="28"/>
    </row>
    <row r="8" spans="1:18" x14ac:dyDescent="0.2">
      <c r="A8" s="28">
        <v>7</v>
      </c>
      <c r="B8" s="36">
        <v>38855</v>
      </c>
      <c r="C8" s="36" t="s">
        <v>98</v>
      </c>
      <c r="D8" s="48">
        <v>0</v>
      </c>
      <c r="E8" s="28">
        <f t="shared" si="2"/>
        <v>8</v>
      </c>
      <c r="F8" s="48">
        <v>0</v>
      </c>
      <c r="G8" s="28">
        <f t="shared" si="0"/>
        <v>0</v>
      </c>
      <c r="H8" s="48">
        <v>0</v>
      </c>
      <c r="I8" s="48">
        <v>0</v>
      </c>
      <c r="J8" s="48">
        <v>1</v>
      </c>
      <c r="K8" s="28">
        <f t="shared" si="1"/>
        <v>8</v>
      </c>
      <c r="L8" s="49"/>
      <c r="M8" s="28"/>
      <c r="N8" s="28"/>
      <c r="O8" s="28"/>
      <c r="P8" s="28"/>
    </row>
    <row r="9" spans="1:18" x14ac:dyDescent="0.2">
      <c r="A9" s="28">
        <v>8</v>
      </c>
      <c r="B9" s="36">
        <v>38856</v>
      </c>
      <c r="C9" s="36" t="s">
        <v>116</v>
      </c>
      <c r="D9" s="48">
        <v>13</v>
      </c>
      <c r="E9" s="28">
        <f t="shared" si="2"/>
        <v>21</v>
      </c>
      <c r="F9" s="48">
        <v>0</v>
      </c>
      <c r="G9" s="28">
        <f t="shared" si="0"/>
        <v>0</v>
      </c>
      <c r="H9" s="48">
        <v>0</v>
      </c>
      <c r="I9" s="48">
        <v>0</v>
      </c>
      <c r="J9" s="48">
        <v>9</v>
      </c>
      <c r="K9" s="28">
        <f t="shared" si="1"/>
        <v>17</v>
      </c>
      <c r="L9" s="49" t="s">
        <v>37</v>
      </c>
      <c r="M9" s="28"/>
      <c r="N9" s="28"/>
      <c r="O9" s="28"/>
      <c r="P9" s="28"/>
    </row>
    <row r="10" spans="1:18" x14ac:dyDescent="0.2">
      <c r="A10" s="28">
        <v>9</v>
      </c>
      <c r="B10" s="36">
        <v>38857</v>
      </c>
      <c r="C10" s="36" t="s">
        <v>93</v>
      </c>
      <c r="D10" s="28">
        <v>44</v>
      </c>
      <c r="E10" s="28">
        <f t="shared" si="2"/>
        <v>65</v>
      </c>
      <c r="F10" s="28">
        <v>0</v>
      </c>
      <c r="G10" s="28">
        <v>0</v>
      </c>
      <c r="H10" s="28">
        <v>0</v>
      </c>
      <c r="I10" s="28">
        <v>0</v>
      </c>
      <c r="J10" s="28">
        <v>8</v>
      </c>
      <c r="K10" s="28">
        <f t="shared" si="1"/>
        <v>25</v>
      </c>
      <c r="L10" s="49"/>
    </row>
    <row r="11" spans="1:18" x14ac:dyDescent="0.2">
      <c r="A11" s="28">
        <v>10</v>
      </c>
      <c r="B11" s="36">
        <v>38858</v>
      </c>
      <c r="C11" s="36" t="s">
        <v>117</v>
      </c>
      <c r="D11" s="28">
        <v>118</v>
      </c>
      <c r="E11" s="28">
        <f>+D11+E10</f>
        <v>183</v>
      </c>
      <c r="F11" s="28">
        <v>1</v>
      </c>
      <c r="G11" s="28">
        <f t="shared" si="0"/>
        <v>1</v>
      </c>
      <c r="H11" s="28">
        <v>0</v>
      </c>
      <c r="I11" s="28">
        <v>0</v>
      </c>
      <c r="J11" s="28">
        <v>2</v>
      </c>
      <c r="K11" s="28">
        <f t="shared" si="1"/>
        <v>27</v>
      </c>
      <c r="L11" s="50" t="s">
        <v>38</v>
      </c>
    </row>
    <row r="12" spans="1:18" x14ac:dyDescent="0.2">
      <c r="A12" s="28">
        <v>11</v>
      </c>
      <c r="B12" s="36">
        <v>38859</v>
      </c>
      <c r="C12" s="36" t="s">
        <v>118</v>
      </c>
      <c r="D12" s="28">
        <v>181</v>
      </c>
      <c r="E12" s="28">
        <f>+D12+E11</f>
        <v>364</v>
      </c>
      <c r="F12" s="28">
        <v>9</v>
      </c>
      <c r="G12" s="28">
        <f t="shared" si="0"/>
        <v>10</v>
      </c>
      <c r="H12" s="28">
        <v>0</v>
      </c>
      <c r="I12" s="28">
        <f>+H12+I11</f>
        <v>0</v>
      </c>
      <c r="J12" s="28">
        <v>0</v>
      </c>
      <c r="K12" s="28">
        <f t="shared" si="1"/>
        <v>27</v>
      </c>
      <c r="L12" s="50" t="s">
        <v>39</v>
      </c>
    </row>
    <row r="13" spans="1:18" x14ac:dyDescent="0.2">
      <c r="A13" s="28">
        <v>12</v>
      </c>
      <c r="B13" s="36">
        <v>38860</v>
      </c>
      <c r="C13" s="36" t="s">
        <v>119</v>
      </c>
      <c r="D13" s="28">
        <v>637</v>
      </c>
      <c r="E13" s="28">
        <f>+D13+E12</f>
        <v>1001</v>
      </c>
      <c r="F13" s="28">
        <v>24</v>
      </c>
      <c r="G13" s="28">
        <f t="shared" si="0"/>
        <v>34</v>
      </c>
      <c r="H13" s="28">
        <v>0</v>
      </c>
      <c r="I13" s="28">
        <f t="shared" ref="I13:I50" si="3">+H13+I12</f>
        <v>0</v>
      </c>
      <c r="J13" s="28">
        <v>3</v>
      </c>
      <c r="K13" s="28">
        <f t="shared" si="1"/>
        <v>30</v>
      </c>
      <c r="L13" s="50" t="s">
        <v>40</v>
      </c>
    </row>
    <row r="14" spans="1:18" x14ac:dyDescent="0.2">
      <c r="A14" s="28">
        <v>13</v>
      </c>
      <c r="B14" s="36">
        <v>38861</v>
      </c>
      <c r="C14" s="36" t="s">
        <v>71</v>
      </c>
      <c r="D14" s="28">
        <v>1725</v>
      </c>
      <c r="E14" s="28">
        <f t="shared" ref="E14:E50" si="4">+D14+E13</f>
        <v>2726</v>
      </c>
      <c r="F14" s="28">
        <v>24</v>
      </c>
      <c r="G14" s="28">
        <f t="shared" si="0"/>
        <v>58</v>
      </c>
      <c r="H14" s="28">
        <v>0</v>
      </c>
      <c r="I14" s="28">
        <f t="shared" si="3"/>
        <v>0</v>
      </c>
      <c r="J14" s="28">
        <v>1</v>
      </c>
      <c r="K14" s="28">
        <f t="shared" si="1"/>
        <v>31</v>
      </c>
      <c r="L14" s="50" t="s">
        <v>41</v>
      </c>
    </row>
    <row r="15" spans="1:18" x14ac:dyDescent="0.2">
      <c r="A15" s="28">
        <v>14</v>
      </c>
      <c r="B15" s="36">
        <v>38862</v>
      </c>
      <c r="C15" s="36" t="s">
        <v>120</v>
      </c>
      <c r="D15" s="28">
        <v>986</v>
      </c>
      <c r="E15" s="28">
        <f t="shared" si="4"/>
        <v>3712</v>
      </c>
      <c r="F15" s="28">
        <v>19</v>
      </c>
      <c r="G15" s="28">
        <f t="shared" si="0"/>
        <v>77</v>
      </c>
      <c r="H15" s="28">
        <v>0</v>
      </c>
      <c r="I15" s="28">
        <f t="shared" si="3"/>
        <v>0</v>
      </c>
      <c r="J15" s="28">
        <v>0</v>
      </c>
      <c r="K15" s="28">
        <f t="shared" si="1"/>
        <v>31</v>
      </c>
      <c r="L15" s="50"/>
    </row>
    <row r="16" spans="1:18" x14ac:dyDescent="0.2">
      <c r="A16" s="28">
        <v>15</v>
      </c>
      <c r="B16" s="36">
        <v>38863</v>
      </c>
      <c r="C16" s="36" t="s">
        <v>84</v>
      </c>
      <c r="D16" s="28">
        <v>1919</v>
      </c>
      <c r="E16" s="28">
        <f t="shared" si="4"/>
        <v>5631</v>
      </c>
      <c r="F16" s="28">
        <v>48</v>
      </c>
      <c r="G16" s="28">
        <f t="shared" si="0"/>
        <v>125</v>
      </c>
      <c r="H16" s="28">
        <v>0</v>
      </c>
      <c r="I16" s="28">
        <f t="shared" si="3"/>
        <v>0</v>
      </c>
      <c r="J16" s="28">
        <v>1</v>
      </c>
      <c r="K16" s="28">
        <f t="shared" si="1"/>
        <v>32</v>
      </c>
      <c r="L16" s="50" t="s">
        <v>42</v>
      </c>
    </row>
    <row r="17" spans="1:12" x14ac:dyDescent="0.2">
      <c r="A17" s="28">
        <v>16</v>
      </c>
      <c r="B17" s="36">
        <v>38864</v>
      </c>
      <c r="C17" s="36" t="s">
        <v>85</v>
      </c>
      <c r="D17" s="28">
        <v>1897</v>
      </c>
      <c r="E17" s="28">
        <f t="shared" si="4"/>
        <v>7528</v>
      </c>
      <c r="F17" s="28">
        <v>19</v>
      </c>
      <c r="G17" s="28">
        <f t="shared" si="0"/>
        <v>144</v>
      </c>
      <c r="H17" s="28">
        <v>0</v>
      </c>
      <c r="I17" s="28">
        <f t="shared" si="3"/>
        <v>0</v>
      </c>
      <c r="J17" s="28">
        <v>5</v>
      </c>
      <c r="K17" s="28">
        <f t="shared" si="1"/>
        <v>37</v>
      </c>
      <c r="L17" s="50"/>
    </row>
    <row r="18" spans="1:12" x14ac:dyDescent="0.2">
      <c r="A18" s="28">
        <v>17</v>
      </c>
      <c r="B18" s="36">
        <v>38865</v>
      </c>
      <c r="C18" s="36" t="s">
        <v>84</v>
      </c>
      <c r="D18" s="28">
        <v>229</v>
      </c>
      <c r="E18" s="28">
        <f t="shared" si="4"/>
        <v>7757</v>
      </c>
      <c r="F18" s="28">
        <v>7</v>
      </c>
      <c r="G18" s="28">
        <f t="shared" si="0"/>
        <v>151</v>
      </c>
      <c r="H18" s="28">
        <v>0</v>
      </c>
      <c r="I18" s="28">
        <f t="shared" si="3"/>
        <v>0</v>
      </c>
      <c r="J18" s="28">
        <v>0</v>
      </c>
      <c r="K18" s="28">
        <f t="shared" si="1"/>
        <v>37</v>
      </c>
      <c r="L18" s="50" t="s">
        <v>43</v>
      </c>
    </row>
    <row r="19" spans="1:12" x14ac:dyDescent="0.2">
      <c r="A19" s="28">
        <v>18</v>
      </c>
      <c r="B19" s="36">
        <v>38866</v>
      </c>
      <c r="C19" s="36" t="s">
        <v>86</v>
      </c>
      <c r="D19" s="28">
        <v>1424</v>
      </c>
      <c r="E19" s="28">
        <f t="shared" si="4"/>
        <v>9181</v>
      </c>
      <c r="F19" s="28">
        <v>9</v>
      </c>
      <c r="G19" s="28">
        <f t="shared" si="0"/>
        <v>160</v>
      </c>
      <c r="H19" s="28">
        <v>0</v>
      </c>
      <c r="I19" s="28">
        <f t="shared" si="3"/>
        <v>0</v>
      </c>
      <c r="J19" s="28">
        <v>1</v>
      </c>
      <c r="K19" s="28">
        <f t="shared" si="1"/>
        <v>38</v>
      </c>
      <c r="L19" s="50" t="s">
        <v>44</v>
      </c>
    </row>
    <row r="20" spans="1:12" x14ac:dyDescent="0.2">
      <c r="A20" s="28">
        <v>19</v>
      </c>
      <c r="B20" s="36">
        <v>38867</v>
      </c>
      <c r="C20" s="36" t="s">
        <v>85</v>
      </c>
      <c r="D20" s="28">
        <v>1316</v>
      </c>
      <c r="E20" s="28">
        <f t="shared" si="4"/>
        <v>10497</v>
      </c>
      <c r="F20" s="28">
        <v>9</v>
      </c>
      <c r="G20" s="28">
        <f t="shared" si="0"/>
        <v>169</v>
      </c>
      <c r="H20" s="28">
        <v>0</v>
      </c>
      <c r="I20" s="28">
        <f t="shared" si="3"/>
        <v>0</v>
      </c>
      <c r="J20" s="28">
        <v>3</v>
      </c>
      <c r="K20" s="28">
        <f t="shared" si="1"/>
        <v>41</v>
      </c>
      <c r="L20" s="50" t="s">
        <v>45</v>
      </c>
    </row>
    <row r="21" spans="1:12" x14ac:dyDescent="0.2">
      <c r="A21" s="28">
        <v>20</v>
      </c>
      <c r="B21" s="36">
        <v>38868</v>
      </c>
      <c r="C21" s="36" t="s">
        <v>121</v>
      </c>
      <c r="D21" s="28">
        <v>781</v>
      </c>
      <c r="E21" s="28">
        <f t="shared" si="4"/>
        <v>11278</v>
      </c>
      <c r="F21" s="28">
        <v>3</v>
      </c>
      <c r="G21" s="28">
        <f t="shared" si="0"/>
        <v>172</v>
      </c>
      <c r="H21" s="28">
        <v>0</v>
      </c>
      <c r="I21" s="28">
        <f t="shared" si="3"/>
        <v>0</v>
      </c>
      <c r="J21" s="28">
        <v>1</v>
      </c>
      <c r="K21" s="28">
        <f t="shared" si="1"/>
        <v>42</v>
      </c>
      <c r="L21" s="50"/>
    </row>
    <row r="22" spans="1:12" x14ac:dyDescent="0.2">
      <c r="A22" s="28">
        <v>21</v>
      </c>
      <c r="B22" s="36">
        <v>38869</v>
      </c>
      <c r="C22" s="36" t="s">
        <v>84</v>
      </c>
      <c r="D22" s="28">
        <v>836</v>
      </c>
      <c r="E22" s="28">
        <f t="shared" si="4"/>
        <v>12114</v>
      </c>
      <c r="F22" s="28">
        <v>1</v>
      </c>
      <c r="G22" s="28">
        <f t="shared" si="0"/>
        <v>173</v>
      </c>
      <c r="H22" s="28">
        <v>0</v>
      </c>
      <c r="I22" s="28">
        <f t="shared" si="3"/>
        <v>0</v>
      </c>
      <c r="J22" s="28">
        <v>0</v>
      </c>
      <c r="K22" s="28">
        <f t="shared" si="1"/>
        <v>42</v>
      </c>
      <c r="L22" s="50"/>
    </row>
    <row r="23" spans="1:12" x14ac:dyDescent="0.2">
      <c r="A23" s="28">
        <v>22</v>
      </c>
      <c r="B23" s="36">
        <v>38870</v>
      </c>
      <c r="C23" s="36" t="s">
        <v>122</v>
      </c>
      <c r="D23" s="28">
        <v>882</v>
      </c>
      <c r="E23" s="28">
        <f t="shared" si="4"/>
        <v>12996</v>
      </c>
      <c r="F23" s="28">
        <v>3</v>
      </c>
      <c r="G23" s="28">
        <f t="shared" si="0"/>
        <v>176</v>
      </c>
      <c r="H23" s="28">
        <v>0</v>
      </c>
      <c r="I23" s="28">
        <f t="shared" si="3"/>
        <v>0</v>
      </c>
      <c r="J23" s="28">
        <v>0</v>
      </c>
      <c r="K23" s="28">
        <f t="shared" si="1"/>
        <v>42</v>
      </c>
      <c r="L23" s="50"/>
    </row>
    <row r="24" spans="1:12" x14ac:dyDescent="0.2">
      <c r="A24" s="28">
        <v>23</v>
      </c>
      <c r="B24" s="36">
        <v>38871</v>
      </c>
      <c r="C24" s="36" t="s">
        <v>123</v>
      </c>
      <c r="D24" s="28">
        <v>418</v>
      </c>
      <c r="E24" s="28">
        <f t="shared" si="4"/>
        <v>13414</v>
      </c>
      <c r="F24" s="28">
        <v>1</v>
      </c>
      <c r="G24" s="28">
        <f t="shared" si="0"/>
        <v>177</v>
      </c>
      <c r="H24" s="28">
        <v>0</v>
      </c>
      <c r="I24" s="28">
        <v>0</v>
      </c>
      <c r="J24" s="28">
        <v>2</v>
      </c>
      <c r="K24" s="28">
        <f t="shared" si="1"/>
        <v>44</v>
      </c>
      <c r="L24" s="50"/>
    </row>
    <row r="25" spans="1:12" x14ac:dyDescent="0.2">
      <c r="A25" s="28">
        <v>24</v>
      </c>
      <c r="B25" s="36">
        <v>38872</v>
      </c>
      <c r="C25" s="36" t="s">
        <v>87</v>
      </c>
      <c r="D25" s="28">
        <v>90</v>
      </c>
      <c r="E25" s="28">
        <f t="shared" si="4"/>
        <v>13504</v>
      </c>
      <c r="F25" s="28">
        <v>0</v>
      </c>
      <c r="G25" s="28">
        <f t="shared" si="0"/>
        <v>177</v>
      </c>
      <c r="H25" s="28">
        <v>0</v>
      </c>
      <c r="I25" s="28">
        <f t="shared" si="3"/>
        <v>0</v>
      </c>
      <c r="J25" s="28">
        <v>0</v>
      </c>
      <c r="K25" s="28">
        <f t="shared" si="1"/>
        <v>44</v>
      </c>
      <c r="L25" s="50" t="s">
        <v>46</v>
      </c>
    </row>
    <row r="26" spans="1:12" x14ac:dyDescent="0.2">
      <c r="A26" s="28">
        <v>25</v>
      </c>
      <c r="B26" s="36">
        <v>38873</v>
      </c>
      <c r="C26" s="36" t="s">
        <v>124</v>
      </c>
      <c r="D26" s="28">
        <v>254</v>
      </c>
      <c r="E26" s="28">
        <f t="shared" si="4"/>
        <v>13758</v>
      </c>
      <c r="F26" s="28">
        <v>2</v>
      </c>
      <c r="G26" s="28">
        <f t="shared" si="0"/>
        <v>179</v>
      </c>
      <c r="H26" s="28">
        <v>0</v>
      </c>
      <c r="I26" s="28">
        <f t="shared" si="3"/>
        <v>0</v>
      </c>
      <c r="J26" s="28">
        <v>0</v>
      </c>
      <c r="K26" s="28">
        <f t="shared" si="1"/>
        <v>44</v>
      </c>
      <c r="L26" s="50"/>
    </row>
    <row r="27" spans="1:12" x14ac:dyDescent="0.2">
      <c r="A27" s="28">
        <v>26</v>
      </c>
      <c r="B27" s="36">
        <v>38874</v>
      </c>
      <c r="C27" s="36" t="s">
        <v>85</v>
      </c>
      <c r="D27" s="28">
        <v>350</v>
      </c>
      <c r="E27" s="28">
        <f t="shared" si="4"/>
        <v>14108</v>
      </c>
      <c r="F27" s="28">
        <v>2</v>
      </c>
      <c r="G27" s="28">
        <f t="shared" si="0"/>
        <v>181</v>
      </c>
      <c r="H27" s="28">
        <v>0</v>
      </c>
      <c r="I27" s="28">
        <f t="shared" si="3"/>
        <v>0</v>
      </c>
      <c r="J27" s="28">
        <v>0</v>
      </c>
      <c r="K27" s="28">
        <f t="shared" si="1"/>
        <v>44</v>
      </c>
      <c r="L27" s="50" t="s">
        <v>47</v>
      </c>
    </row>
    <row r="28" spans="1:12" x14ac:dyDescent="0.2">
      <c r="A28" s="28">
        <v>27</v>
      </c>
      <c r="B28" s="36">
        <v>38875</v>
      </c>
      <c r="C28" s="36" t="s">
        <v>125</v>
      </c>
      <c r="D28" s="28">
        <v>107</v>
      </c>
      <c r="E28" s="28">
        <f t="shared" si="4"/>
        <v>14215</v>
      </c>
      <c r="F28" s="28">
        <v>1</v>
      </c>
      <c r="G28" s="28">
        <f t="shared" si="0"/>
        <v>182</v>
      </c>
      <c r="H28" s="28">
        <v>0</v>
      </c>
      <c r="I28" s="28">
        <f t="shared" si="3"/>
        <v>0</v>
      </c>
      <c r="J28" s="28">
        <v>0</v>
      </c>
      <c r="K28" s="28">
        <f t="shared" si="1"/>
        <v>44</v>
      </c>
      <c r="L28" s="50" t="s">
        <v>47</v>
      </c>
    </row>
    <row r="29" spans="1:12" x14ac:dyDescent="0.2">
      <c r="A29" s="28">
        <v>28</v>
      </c>
      <c r="B29" s="36">
        <v>38876</v>
      </c>
      <c r="C29" s="36" t="s">
        <v>77</v>
      </c>
      <c r="D29" s="28">
        <v>114</v>
      </c>
      <c r="E29" s="28">
        <f t="shared" si="4"/>
        <v>14329</v>
      </c>
      <c r="F29" s="28">
        <v>0</v>
      </c>
      <c r="G29" s="28">
        <f t="shared" si="0"/>
        <v>182</v>
      </c>
      <c r="H29" s="28">
        <v>0</v>
      </c>
      <c r="I29" s="28">
        <f t="shared" si="3"/>
        <v>0</v>
      </c>
      <c r="J29" s="28">
        <v>0</v>
      </c>
      <c r="K29" s="28">
        <f t="shared" si="1"/>
        <v>44</v>
      </c>
      <c r="L29" s="50" t="s">
        <v>48</v>
      </c>
    </row>
    <row r="30" spans="1:12" x14ac:dyDescent="0.2">
      <c r="A30" s="28">
        <v>29</v>
      </c>
      <c r="B30" s="36">
        <v>38877</v>
      </c>
      <c r="C30" s="36" t="s">
        <v>73</v>
      </c>
      <c r="D30" s="28">
        <v>65</v>
      </c>
      <c r="E30" s="28">
        <f t="shared" si="4"/>
        <v>14394</v>
      </c>
      <c r="F30" s="28">
        <v>0</v>
      </c>
      <c r="G30" s="28">
        <f t="shared" si="0"/>
        <v>182</v>
      </c>
      <c r="H30" s="28">
        <v>0</v>
      </c>
      <c r="I30" s="28">
        <v>0</v>
      </c>
      <c r="J30" s="28">
        <v>0</v>
      </c>
      <c r="K30" s="28">
        <f t="shared" si="1"/>
        <v>44</v>
      </c>
      <c r="L30" s="50"/>
    </row>
    <row r="31" spans="1:12" x14ac:dyDescent="0.2">
      <c r="A31" s="28">
        <v>30</v>
      </c>
      <c r="B31" s="36">
        <v>38878</v>
      </c>
      <c r="C31" s="36" t="s">
        <v>76</v>
      </c>
      <c r="D31" s="28">
        <v>174</v>
      </c>
      <c r="E31" s="28">
        <f t="shared" si="4"/>
        <v>14568</v>
      </c>
      <c r="F31" s="28">
        <v>0</v>
      </c>
      <c r="G31" s="28">
        <f t="shared" si="0"/>
        <v>182</v>
      </c>
      <c r="H31" s="28">
        <v>0</v>
      </c>
      <c r="I31" s="28">
        <f t="shared" si="3"/>
        <v>0</v>
      </c>
      <c r="J31" s="28">
        <v>0</v>
      </c>
      <c r="K31" s="28">
        <f t="shared" si="1"/>
        <v>44</v>
      </c>
      <c r="L31" s="50" t="s">
        <v>49</v>
      </c>
    </row>
    <row r="32" spans="1:12" x14ac:dyDescent="0.2">
      <c r="A32" s="28">
        <v>31</v>
      </c>
      <c r="B32" s="36">
        <v>38879</v>
      </c>
      <c r="C32" s="36" t="s">
        <v>76</v>
      </c>
      <c r="D32" s="28">
        <v>29</v>
      </c>
      <c r="E32" s="28">
        <f t="shared" si="4"/>
        <v>14597</v>
      </c>
      <c r="F32" s="28">
        <v>1</v>
      </c>
      <c r="G32" s="28">
        <f t="shared" si="0"/>
        <v>183</v>
      </c>
      <c r="H32" s="28">
        <v>0</v>
      </c>
      <c r="I32" s="28">
        <f t="shared" si="3"/>
        <v>0</v>
      </c>
      <c r="J32" s="28">
        <v>0</v>
      </c>
      <c r="K32" s="28">
        <f t="shared" si="1"/>
        <v>44</v>
      </c>
      <c r="L32" s="50"/>
    </row>
    <row r="33" spans="1:12" x14ac:dyDescent="0.2">
      <c r="A33" s="28">
        <v>32</v>
      </c>
      <c r="B33" s="36">
        <v>38880</v>
      </c>
      <c r="C33" s="36" t="s">
        <v>73</v>
      </c>
      <c r="D33" s="28">
        <v>62</v>
      </c>
      <c r="E33" s="28">
        <f t="shared" si="4"/>
        <v>14659</v>
      </c>
      <c r="F33" s="28">
        <v>5</v>
      </c>
      <c r="G33" s="28">
        <f t="shared" si="0"/>
        <v>188</v>
      </c>
      <c r="H33" s="28">
        <v>0</v>
      </c>
      <c r="I33" s="28">
        <f t="shared" si="3"/>
        <v>0</v>
      </c>
      <c r="J33" s="28">
        <v>0</v>
      </c>
      <c r="K33" s="28">
        <f t="shared" si="1"/>
        <v>44</v>
      </c>
      <c r="L33" s="50" t="s">
        <v>50</v>
      </c>
    </row>
    <row r="34" spans="1:12" x14ac:dyDescent="0.2">
      <c r="A34" s="28">
        <v>33</v>
      </c>
      <c r="B34" s="36">
        <v>38881</v>
      </c>
      <c r="C34" s="36" t="s">
        <v>84</v>
      </c>
      <c r="D34" s="28">
        <v>148</v>
      </c>
      <c r="E34" s="28">
        <f t="shared" si="4"/>
        <v>14807</v>
      </c>
      <c r="F34" s="28">
        <v>0</v>
      </c>
      <c r="G34" s="28">
        <f t="shared" si="0"/>
        <v>188</v>
      </c>
      <c r="H34" s="28">
        <v>0</v>
      </c>
      <c r="I34" s="28">
        <v>0</v>
      </c>
      <c r="J34" s="28">
        <v>0</v>
      </c>
      <c r="K34" s="28">
        <f t="shared" si="1"/>
        <v>44</v>
      </c>
      <c r="L34" s="50" t="s">
        <v>51</v>
      </c>
    </row>
    <row r="35" spans="1:12" x14ac:dyDescent="0.2">
      <c r="A35" s="28">
        <v>34</v>
      </c>
      <c r="B35" s="36">
        <v>38882</v>
      </c>
      <c r="C35" s="36" t="s">
        <v>123</v>
      </c>
      <c r="D35" s="28">
        <v>223</v>
      </c>
      <c r="E35" s="28">
        <f t="shared" si="4"/>
        <v>15030</v>
      </c>
      <c r="F35" s="28">
        <v>1</v>
      </c>
      <c r="G35" s="28">
        <f t="shared" si="0"/>
        <v>189</v>
      </c>
      <c r="H35" s="28">
        <v>0</v>
      </c>
      <c r="I35" s="28">
        <f t="shared" si="3"/>
        <v>0</v>
      </c>
      <c r="J35" s="28">
        <v>1</v>
      </c>
      <c r="K35" s="28">
        <f t="shared" si="1"/>
        <v>45</v>
      </c>
      <c r="L35" s="50" t="s">
        <v>37</v>
      </c>
    </row>
    <row r="36" spans="1:12" x14ac:dyDescent="0.2">
      <c r="A36" s="28">
        <v>35</v>
      </c>
      <c r="B36" s="36">
        <v>38883</v>
      </c>
      <c r="C36" s="36" t="s">
        <v>85</v>
      </c>
      <c r="D36" s="28">
        <v>230</v>
      </c>
      <c r="E36" s="28">
        <f t="shared" si="4"/>
        <v>15260</v>
      </c>
      <c r="F36" s="28">
        <v>0</v>
      </c>
      <c r="G36" s="28">
        <f t="shared" si="0"/>
        <v>189</v>
      </c>
      <c r="H36" s="28">
        <v>0</v>
      </c>
      <c r="I36" s="28">
        <f t="shared" si="3"/>
        <v>0</v>
      </c>
      <c r="J36" s="28">
        <v>0</v>
      </c>
      <c r="K36" s="28">
        <f t="shared" si="1"/>
        <v>45</v>
      </c>
      <c r="L36" s="50"/>
    </row>
    <row r="37" spans="1:12" x14ac:dyDescent="0.2">
      <c r="A37" s="28">
        <v>36</v>
      </c>
      <c r="B37" s="36">
        <v>38884</v>
      </c>
      <c r="C37" s="36" t="s">
        <v>84</v>
      </c>
      <c r="D37" s="28">
        <v>113</v>
      </c>
      <c r="E37" s="28">
        <f t="shared" si="4"/>
        <v>15373</v>
      </c>
      <c r="F37" s="28">
        <v>1</v>
      </c>
      <c r="G37" s="28">
        <f t="shared" si="0"/>
        <v>190</v>
      </c>
      <c r="H37" s="28">
        <v>0</v>
      </c>
      <c r="I37" s="28">
        <f t="shared" si="3"/>
        <v>0</v>
      </c>
      <c r="J37" s="28">
        <v>0</v>
      </c>
      <c r="K37" s="28">
        <f t="shared" si="1"/>
        <v>45</v>
      </c>
      <c r="L37" s="50"/>
    </row>
    <row r="38" spans="1:12" x14ac:dyDescent="0.2">
      <c r="A38" s="28">
        <v>37</v>
      </c>
      <c r="B38" s="36">
        <v>38885</v>
      </c>
      <c r="C38" s="36" t="s">
        <v>78</v>
      </c>
      <c r="D38" s="28">
        <v>596</v>
      </c>
      <c r="E38" s="28">
        <f t="shared" si="4"/>
        <v>15969</v>
      </c>
      <c r="F38" s="28">
        <v>13</v>
      </c>
      <c r="G38" s="28">
        <f t="shared" si="0"/>
        <v>203</v>
      </c>
      <c r="H38" s="28">
        <v>0</v>
      </c>
      <c r="I38" s="28">
        <f t="shared" si="3"/>
        <v>0</v>
      </c>
      <c r="J38" s="28">
        <v>0</v>
      </c>
      <c r="K38" s="28">
        <f t="shared" si="1"/>
        <v>45</v>
      </c>
      <c r="L38" s="50" t="s">
        <v>37</v>
      </c>
    </row>
    <row r="39" spans="1:12" x14ac:dyDescent="0.2">
      <c r="A39" s="28">
        <v>38</v>
      </c>
      <c r="B39" s="36">
        <v>38886</v>
      </c>
      <c r="C39" s="36" t="s">
        <v>83</v>
      </c>
      <c r="D39" s="28">
        <v>188</v>
      </c>
      <c r="E39" s="28">
        <f t="shared" si="4"/>
        <v>16157</v>
      </c>
      <c r="F39" s="28">
        <v>1</v>
      </c>
      <c r="G39" s="28">
        <f t="shared" si="0"/>
        <v>204</v>
      </c>
      <c r="H39" s="28">
        <v>0</v>
      </c>
      <c r="I39" s="28">
        <f t="shared" si="3"/>
        <v>0</v>
      </c>
      <c r="J39" s="28">
        <v>0</v>
      </c>
      <c r="K39" s="28">
        <f t="shared" si="1"/>
        <v>45</v>
      </c>
      <c r="L39" s="50" t="s">
        <v>52</v>
      </c>
    </row>
    <row r="40" spans="1:12" x14ac:dyDescent="0.2">
      <c r="A40" s="28">
        <v>39</v>
      </c>
      <c r="B40" s="36">
        <v>38887</v>
      </c>
      <c r="C40" s="36" t="s">
        <v>85</v>
      </c>
      <c r="D40" s="28">
        <v>30</v>
      </c>
      <c r="E40" s="28">
        <f t="shared" si="4"/>
        <v>16187</v>
      </c>
      <c r="F40" s="28">
        <v>0</v>
      </c>
      <c r="G40" s="28">
        <f t="shared" si="0"/>
        <v>204</v>
      </c>
      <c r="H40" s="28">
        <v>0</v>
      </c>
      <c r="I40" s="28">
        <v>0</v>
      </c>
      <c r="J40" s="28">
        <v>0</v>
      </c>
      <c r="K40" s="28">
        <f t="shared" si="1"/>
        <v>45</v>
      </c>
      <c r="L40" s="50" t="s">
        <v>53</v>
      </c>
    </row>
    <row r="41" spans="1:12" x14ac:dyDescent="0.2">
      <c r="A41" s="28">
        <v>40</v>
      </c>
      <c r="B41" s="36">
        <v>38888</v>
      </c>
      <c r="C41" s="36" t="s">
        <v>86</v>
      </c>
      <c r="D41" s="28">
        <v>72</v>
      </c>
      <c r="E41" s="28">
        <f t="shared" si="4"/>
        <v>16259</v>
      </c>
      <c r="F41" s="28">
        <v>0</v>
      </c>
      <c r="G41" s="28">
        <f t="shared" si="0"/>
        <v>204</v>
      </c>
      <c r="H41" s="28">
        <v>0</v>
      </c>
      <c r="I41" s="28">
        <f t="shared" si="3"/>
        <v>0</v>
      </c>
      <c r="J41" s="28">
        <v>0</v>
      </c>
      <c r="K41" s="28">
        <f t="shared" si="1"/>
        <v>45</v>
      </c>
      <c r="L41" s="50" t="s">
        <v>54</v>
      </c>
    </row>
    <row r="42" spans="1:12" x14ac:dyDescent="0.2">
      <c r="A42" s="28">
        <v>41</v>
      </c>
      <c r="B42" s="36">
        <v>38889</v>
      </c>
      <c r="C42" s="36" t="s">
        <v>120</v>
      </c>
      <c r="D42" s="28">
        <v>53</v>
      </c>
      <c r="E42" s="28">
        <f t="shared" si="4"/>
        <v>16312</v>
      </c>
      <c r="F42" s="28">
        <v>0</v>
      </c>
      <c r="G42" s="28">
        <f t="shared" si="0"/>
        <v>204</v>
      </c>
      <c r="H42" s="28">
        <v>0</v>
      </c>
      <c r="I42" s="28">
        <f t="shared" si="3"/>
        <v>0</v>
      </c>
      <c r="J42" s="28">
        <v>1</v>
      </c>
      <c r="K42" s="28">
        <f t="shared" si="1"/>
        <v>46</v>
      </c>
      <c r="L42" s="50"/>
    </row>
    <row r="43" spans="1:12" x14ac:dyDescent="0.2">
      <c r="A43" s="28">
        <v>42</v>
      </c>
      <c r="B43" s="36">
        <v>38890</v>
      </c>
      <c r="C43" s="36" t="s">
        <v>120</v>
      </c>
      <c r="D43" s="28">
        <v>14</v>
      </c>
      <c r="E43" s="28">
        <f t="shared" si="4"/>
        <v>16326</v>
      </c>
      <c r="F43" s="28">
        <v>0</v>
      </c>
      <c r="G43" s="28">
        <f t="shared" si="0"/>
        <v>204</v>
      </c>
      <c r="H43" s="28">
        <v>0</v>
      </c>
      <c r="I43" s="28">
        <f t="shared" si="3"/>
        <v>0</v>
      </c>
      <c r="J43" s="28">
        <v>0</v>
      </c>
      <c r="K43" s="28">
        <f t="shared" si="1"/>
        <v>46</v>
      </c>
      <c r="L43" s="50"/>
    </row>
    <row r="44" spans="1:12" x14ac:dyDescent="0.2">
      <c r="A44" s="28">
        <v>43</v>
      </c>
      <c r="B44" s="36">
        <v>38891</v>
      </c>
      <c r="C44" s="36" t="s">
        <v>120</v>
      </c>
      <c r="D44" s="28">
        <v>12</v>
      </c>
      <c r="E44" s="28">
        <f t="shared" si="4"/>
        <v>16338</v>
      </c>
      <c r="F44" s="28">
        <v>0</v>
      </c>
      <c r="G44" s="28">
        <f t="shared" si="0"/>
        <v>204</v>
      </c>
      <c r="H44" s="28">
        <v>0</v>
      </c>
      <c r="I44" s="28">
        <f t="shared" si="3"/>
        <v>0</v>
      </c>
      <c r="J44" s="28">
        <v>0</v>
      </c>
      <c r="K44" s="28">
        <f t="shared" si="1"/>
        <v>46</v>
      </c>
      <c r="L44" s="50" t="s">
        <v>55</v>
      </c>
    </row>
    <row r="45" spans="1:12" x14ac:dyDescent="0.2">
      <c r="A45" s="28">
        <v>44</v>
      </c>
      <c r="B45" s="36">
        <v>38892</v>
      </c>
      <c r="C45" s="36" t="s">
        <v>83</v>
      </c>
      <c r="D45" s="28">
        <v>73</v>
      </c>
      <c r="E45" s="28">
        <f t="shared" si="4"/>
        <v>16411</v>
      </c>
      <c r="F45" s="28">
        <v>0</v>
      </c>
      <c r="G45" s="28">
        <f t="shared" si="0"/>
        <v>204</v>
      </c>
      <c r="H45" s="28">
        <v>0</v>
      </c>
      <c r="I45" s="28">
        <f t="shared" si="3"/>
        <v>0</v>
      </c>
      <c r="J45" s="28">
        <v>0</v>
      </c>
      <c r="K45" s="28">
        <f t="shared" si="1"/>
        <v>46</v>
      </c>
      <c r="L45" s="50" t="s">
        <v>56</v>
      </c>
    </row>
    <row r="46" spans="1:12" x14ac:dyDescent="0.2">
      <c r="A46" s="28">
        <v>45</v>
      </c>
      <c r="B46" s="36">
        <v>38893</v>
      </c>
      <c r="C46" s="36" t="s">
        <v>86</v>
      </c>
      <c r="D46" s="28">
        <v>16</v>
      </c>
      <c r="E46" s="28">
        <f t="shared" si="4"/>
        <v>16427</v>
      </c>
      <c r="F46" s="28">
        <v>0</v>
      </c>
      <c r="G46" s="28">
        <f t="shared" si="0"/>
        <v>204</v>
      </c>
      <c r="H46" s="28">
        <v>0</v>
      </c>
      <c r="I46" s="28">
        <f t="shared" si="3"/>
        <v>0</v>
      </c>
      <c r="J46" s="28">
        <v>0</v>
      </c>
      <c r="K46" s="28">
        <f t="shared" si="1"/>
        <v>46</v>
      </c>
      <c r="L46" s="50" t="s">
        <v>54</v>
      </c>
    </row>
    <row r="47" spans="1:12" x14ac:dyDescent="0.2">
      <c r="A47" s="28">
        <v>46</v>
      </c>
      <c r="B47" s="36">
        <v>38894</v>
      </c>
      <c r="C47" s="36" t="s">
        <v>126</v>
      </c>
      <c r="D47" s="28">
        <v>188</v>
      </c>
      <c r="E47" s="28">
        <f t="shared" si="4"/>
        <v>16615</v>
      </c>
      <c r="F47" s="28">
        <v>0</v>
      </c>
      <c r="G47" s="28">
        <f t="shared" si="0"/>
        <v>204</v>
      </c>
      <c r="H47" s="28">
        <v>0</v>
      </c>
      <c r="I47" s="28">
        <f t="shared" si="3"/>
        <v>0</v>
      </c>
      <c r="J47" s="28">
        <v>0</v>
      </c>
      <c r="K47" s="28">
        <f t="shared" si="1"/>
        <v>46</v>
      </c>
      <c r="L47" s="50" t="s">
        <v>57</v>
      </c>
    </row>
    <row r="48" spans="1:12" x14ac:dyDescent="0.2">
      <c r="A48" s="28">
        <v>47</v>
      </c>
      <c r="B48" s="36">
        <v>38895</v>
      </c>
      <c r="C48" s="36" t="s">
        <v>83</v>
      </c>
      <c r="D48" s="28">
        <v>80</v>
      </c>
      <c r="E48" s="28">
        <f t="shared" si="4"/>
        <v>16695</v>
      </c>
      <c r="F48" s="28">
        <v>0</v>
      </c>
      <c r="G48" s="28">
        <f t="shared" si="0"/>
        <v>204</v>
      </c>
      <c r="H48" s="28">
        <v>0</v>
      </c>
      <c r="I48" s="28">
        <f t="shared" si="3"/>
        <v>0</v>
      </c>
      <c r="J48" s="28">
        <v>0</v>
      </c>
      <c r="K48" s="28">
        <f t="shared" si="1"/>
        <v>46</v>
      </c>
      <c r="L48" s="50"/>
    </row>
    <row r="49" spans="1:12" x14ac:dyDescent="0.2">
      <c r="A49" s="28">
        <v>48</v>
      </c>
      <c r="B49" s="36">
        <v>38896</v>
      </c>
      <c r="C49" s="36" t="s">
        <v>83</v>
      </c>
      <c r="D49" s="28">
        <v>129</v>
      </c>
      <c r="E49" s="28">
        <f t="shared" si="4"/>
        <v>16824</v>
      </c>
      <c r="F49" s="28">
        <v>0</v>
      </c>
      <c r="G49" s="28">
        <f t="shared" si="0"/>
        <v>204</v>
      </c>
      <c r="H49" s="28">
        <v>0</v>
      </c>
      <c r="I49" s="28">
        <f t="shared" si="3"/>
        <v>0</v>
      </c>
      <c r="J49" s="28">
        <v>0</v>
      </c>
      <c r="K49" s="28">
        <f t="shared" si="1"/>
        <v>46</v>
      </c>
      <c r="L49" s="50"/>
    </row>
    <row r="50" spans="1:12" x14ac:dyDescent="0.2">
      <c r="A50" s="28">
        <v>49</v>
      </c>
      <c r="B50" s="36">
        <v>38897</v>
      </c>
      <c r="C50" s="36" t="s">
        <v>78</v>
      </c>
      <c r="D50" s="28">
        <v>297</v>
      </c>
      <c r="E50" s="28">
        <f t="shared" si="4"/>
        <v>17121</v>
      </c>
      <c r="F50" s="28">
        <v>0</v>
      </c>
      <c r="G50" s="28">
        <f t="shared" si="0"/>
        <v>204</v>
      </c>
      <c r="H50" s="28">
        <v>0</v>
      </c>
      <c r="I50" s="28">
        <f t="shared" si="3"/>
        <v>0</v>
      </c>
      <c r="J50" s="28">
        <v>0</v>
      </c>
      <c r="K50" s="28">
        <f t="shared" si="1"/>
        <v>46</v>
      </c>
      <c r="L50" s="50"/>
    </row>
    <row r="51" spans="1:12" x14ac:dyDescent="0.2">
      <c r="A51" s="28">
        <v>50</v>
      </c>
      <c r="B51" s="36">
        <v>38898</v>
      </c>
      <c r="C51" s="36" t="s">
        <v>127</v>
      </c>
      <c r="D51" s="28">
        <v>100</v>
      </c>
      <c r="E51" s="28">
        <f>+D51+E50</f>
        <v>17221</v>
      </c>
      <c r="F51" s="28">
        <v>0</v>
      </c>
      <c r="G51" s="28">
        <f>+F51+G50</f>
        <v>204</v>
      </c>
      <c r="H51" s="28">
        <v>0</v>
      </c>
      <c r="I51" s="28">
        <f>+H51+I50</f>
        <v>0</v>
      </c>
      <c r="J51" s="28">
        <v>0</v>
      </c>
      <c r="K51" s="28">
        <f t="shared" si="1"/>
        <v>46</v>
      </c>
      <c r="L51" s="50"/>
    </row>
    <row r="52" spans="1:12" x14ac:dyDescent="0.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50"/>
    </row>
    <row r="53" spans="1:12" x14ac:dyDescent="0.2">
      <c r="B53" s="28"/>
      <c r="C53" s="28"/>
      <c r="D53" s="28" t="s">
        <v>58</v>
      </c>
      <c r="E53" s="28"/>
      <c r="F53" s="28"/>
      <c r="G53" s="28"/>
      <c r="H53" s="28"/>
      <c r="I53" s="28"/>
      <c r="J53" s="28"/>
      <c r="K53" s="28"/>
      <c r="L53" s="50"/>
    </row>
    <row r="54" spans="1:12" x14ac:dyDescent="0.2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50"/>
    </row>
    <row r="55" spans="1:12" x14ac:dyDescent="0.2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50"/>
    </row>
  </sheetData>
  <phoneticPr fontId="10" type="noConversion"/>
  <pageMargins left="0.75" right="0.75" top="1" bottom="1" header="0.5" footer="0.5"/>
  <pageSetup scale="65" orientation="landscape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="150" zoomScaleNormal="150" workbookViewId="0">
      <selection activeCell="C7" sqref="C7"/>
    </sheetView>
  </sheetViews>
  <sheetFormatPr defaultRowHeight="12.75" x14ac:dyDescent="0.2"/>
  <cols>
    <col min="1" max="1" width="7.85546875" bestFit="1" customWidth="1"/>
    <col min="2" max="2" width="15.42578125" bestFit="1" customWidth="1"/>
    <col min="3" max="3" width="11.140625" bestFit="1" customWidth="1"/>
    <col min="4" max="7" width="11.140625" customWidth="1"/>
    <col min="8" max="8" width="8.85546875" bestFit="1" customWidth="1"/>
  </cols>
  <sheetData>
    <row r="1" spans="1:8" ht="15" x14ac:dyDescent="0.25">
      <c r="A1" s="59" t="s">
        <v>130</v>
      </c>
      <c r="B1" s="60" t="s">
        <v>31</v>
      </c>
      <c r="C1" s="60" t="s">
        <v>135</v>
      </c>
      <c r="D1" s="60" t="s">
        <v>136</v>
      </c>
      <c r="E1" s="60" t="s">
        <v>137</v>
      </c>
      <c r="F1" s="60" t="s">
        <v>138</v>
      </c>
      <c r="G1" s="60" t="s">
        <v>139</v>
      </c>
      <c r="H1" s="60" t="s">
        <v>131</v>
      </c>
    </row>
    <row r="2" spans="1:8" ht="15" x14ac:dyDescent="0.25">
      <c r="A2" s="59"/>
      <c r="B2" s="60"/>
      <c r="C2" s="60"/>
      <c r="D2" s="60"/>
      <c r="E2" s="60"/>
      <c r="F2" s="60"/>
      <c r="G2" s="60"/>
      <c r="H2" s="60"/>
    </row>
    <row r="3" spans="1:8" s="4" customFormat="1" ht="15" x14ac:dyDescent="0.25">
      <c r="A3" s="67">
        <v>41053</v>
      </c>
      <c r="B3" s="66">
        <v>0</v>
      </c>
      <c r="C3" s="66">
        <v>0</v>
      </c>
      <c r="D3" s="66">
        <v>25</v>
      </c>
      <c r="E3" s="66">
        <f>D3</f>
        <v>25</v>
      </c>
      <c r="F3" s="66">
        <v>0</v>
      </c>
      <c r="G3" s="66">
        <v>0</v>
      </c>
      <c r="H3" s="66">
        <v>14.2</v>
      </c>
    </row>
    <row r="4" spans="1:8" x14ac:dyDescent="0.2">
      <c r="A4" s="61">
        <v>41054</v>
      </c>
      <c r="B4" s="62">
        <v>70</v>
      </c>
      <c r="C4" s="63">
        <f>SUM(B4)</f>
        <v>70</v>
      </c>
      <c r="D4" s="63">
        <v>0</v>
      </c>
      <c r="E4" s="63">
        <f>D4+E3</f>
        <v>25</v>
      </c>
      <c r="F4" s="63">
        <v>0</v>
      </c>
      <c r="G4" s="63">
        <v>3</v>
      </c>
      <c r="H4" s="28">
        <v>14</v>
      </c>
    </row>
    <row r="5" spans="1:8" x14ac:dyDescent="0.2">
      <c r="A5" s="61">
        <v>41055</v>
      </c>
      <c r="B5" s="64">
        <v>234</v>
      </c>
      <c r="C5" s="63">
        <f>SUM(C4,B5)</f>
        <v>304</v>
      </c>
      <c r="D5" s="63">
        <v>0</v>
      </c>
      <c r="E5" s="63">
        <f t="shared" ref="E5:E40" si="0">D5+E4</f>
        <v>25</v>
      </c>
      <c r="F5" s="63">
        <v>0</v>
      </c>
      <c r="G5" s="63">
        <v>0</v>
      </c>
      <c r="H5" s="28">
        <v>14</v>
      </c>
    </row>
    <row r="6" spans="1:8" x14ac:dyDescent="0.2">
      <c r="A6" s="61">
        <v>41056</v>
      </c>
      <c r="B6" s="64">
        <v>69</v>
      </c>
      <c r="C6" s="63">
        <f t="shared" ref="C6:C40" si="1">SUM(C5,B6)</f>
        <v>373</v>
      </c>
      <c r="D6" s="63">
        <v>15</v>
      </c>
      <c r="E6" s="63">
        <f t="shared" si="0"/>
        <v>40</v>
      </c>
      <c r="F6" s="63">
        <v>0</v>
      </c>
      <c r="G6" s="63">
        <v>0</v>
      </c>
      <c r="H6" s="28">
        <v>14.1</v>
      </c>
    </row>
    <row r="7" spans="1:8" x14ac:dyDescent="0.2">
      <c r="A7" s="61">
        <v>41057</v>
      </c>
      <c r="B7" s="64">
        <v>2404</v>
      </c>
      <c r="C7" s="63">
        <f t="shared" si="1"/>
        <v>2777</v>
      </c>
      <c r="D7" s="63">
        <v>20</v>
      </c>
      <c r="E7" s="63">
        <f t="shared" si="0"/>
        <v>60</v>
      </c>
      <c r="F7" s="63">
        <v>0</v>
      </c>
      <c r="G7" s="63">
        <v>0</v>
      </c>
      <c r="H7" s="28">
        <v>14</v>
      </c>
    </row>
    <row r="8" spans="1:8" x14ac:dyDescent="0.2">
      <c r="A8" s="61">
        <v>41058</v>
      </c>
      <c r="B8" s="64">
        <v>2134</v>
      </c>
      <c r="C8" s="63">
        <f t="shared" si="1"/>
        <v>4911</v>
      </c>
      <c r="D8" s="63">
        <v>10</v>
      </c>
      <c r="E8" s="63">
        <f t="shared" si="0"/>
        <v>70</v>
      </c>
      <c r="F8" s="63">
        <v>0</v>
      </c>
      <c r="G8" s="63">
        <v>0</v>
      </c>
      <c r="H8" s="28">
        <v>13.9</v>
      </c>
    </row>
    <row r="9" spans="1:8" x14ac:dyDescent="0.2">
      <c r="A9" s="61">
        <v>41059</v>
      </c>
      <c r="B9" s="64">
        <v>430</v>
      </c>
      <c r="C9" s="63">
        <f t="shared" si="1"/>
        <v>5341</v>
      </c>
      <c r="D9" s="63">
        <v>2</v>
      </c>
      <c r="E9" s="63">
        <f t="shared" si="0"/>
        <v>72</v>
      </c>
      <c r="F9" s="63">
        <v>0</v>
      </c>
      <c r="G9" s="63">
        <v>0</v>
      </c>
      <c r="H9" s="28">
        <v>14</v>
      </c>
    </row>
    <row r="10" spans="1:8" x14ac:dyDescent="0.2">
      <c r="A10" s="61">
        <v>41060</v>
      </c>
      <c r="B10" s="64">
        <v>562</v>
      </c>
      <c r="C10" s="63">
        <f t="shared" si="1"/>
        <v>5903</v>
      </c>
      <c r="D10" s="63">
        <v>1</v>
      </c>
      <c r="E10" s="63">
        <f t="shared" si="0"/>
        <v>73</v>
      </c>
      <c r="F10" s="63">
        <v>0</v>
      </c>
      <c r="G10" s="63">
        <v>0</v>
      </c>
      <c r="H10" s="28">
        <v>14.1</v>
      </c>
    </row>
    <row r="11" spans="1:8" x14ac:dyDescent="0.2">
      <c r="A11" s="61">
        <v>41061</v>
      </c>
      <c r="B11" s="65">
        <v>12</v>
      </c>
      <c r="C11" s="63">
        <f t="shared" si="1"/>
        <v>5915</v>
      </c>
      <c r="D11" s="63">
        <v>0</v>
      </c>
      <c r="E11" s="63">
        <f t="shared" si="0"/>
        <v>73</v>
      </c>
      <c r="F11" s="63">
        <v>0</v>
      </c>
      <c r="G11" s="63">
        <v>4</v>
      </c>
      <c r="H11" s="28">
        <v>13.6</v>
      </c>
    </row>
    <row r="12" spans="1:8" x14ac:dyDescent="0.2">
      <c r="A12" s="61">
        <v>41062</v>
      </c>
      <c r="B12" s="65">
        <v>20</v>
      </c>
      <c r="C12" s="63">
        <f t="shared" si="1"/>
        <v>5935</v>
      </c>
      <c r="D12" s="63">
        <v>1</v>
      </c>
      <c r="E12" s="63">
        <f t="shared" si="0"/>
        <v>74</v>
      </c>
      <c r="F12" s="63">
        <v>0</v>
      </c>
      <c r="G12" s="63">
        <v>0</v>
      </c>
      <c r="H12" s="28">
        <v>15</v>
      </c>
    </row>
    <row r="13" spans="1:8" x14ac:dyDescent="0.2">
      <c r="A13" s="61">
        <v>41063</v>
      </c>
      <c r="B13" s="65">
        <v>23</v>
      </c>
      <c r="C13" s="63">
        <f t="shared" si="1"/>
        <v>5958</v>
      </c>
      <c r="D13" s="63">
        <v>0</v>
      </c>
      <c r="E13" s="63">
        <f t="shared" si="0"/>
        <v>74</v>
      </c>
      <c r="F13" s="63">
        <v>0</v>
      </c>
      <c r="G13" s="63">
        <v>0</v>
      </c>
      <c r="H13" s="28">
        <v>14.8</v>
      </c>
    </row>
    <row r="14" spans="1:8" x14ac:dyDescent="0.2">
      <c r="A14" s="61">
        <v>41064</v>
      </c>
      <c r="B14" s="65">
        <v>636</v>
      </c>
      <c r="C14" s="63">
        <f t="shared" si="1"/>
        <v>6594</v>
      </c>
      <c r="D14" s="63">
        <v>0</v>
      </c>
      <c r="E14" s="63">
        <f t="shared" si="0"/>
        <v>74</v>
      </c>
      <c r="F14" s="63">
        <v>0</v>
      </c>
      <c r="G14" s="63">
        <v>1</v>
      </c>
      <c r="H14" s="28">
        <v>14.5</v>
      </c>
    </row>
    <row r="15" spans="1:8" x14ac:dyDescent="0.2">
      <c r="A15" s="61">
        <v>41065</v>
      </c>
      <c r="B15" s="64">
        <v>2049</v>
      </c>
      <c r="C15" s="63">
        <f t="shared" si="1"/>
        <v>8643</v>
      </c>
      <c r="D15" s="63">
        <v>9</v>
      </c>
      <c r="E15" s="63">
        <f t="shared" si="0"/>
        <v>83</v>
      </c>
      <c r="F15" s="63">
        <v>0</v>
      </c>
      <c r="G15" s="63">
        <v>0</v>
      </c>
      <c r="H15" s="28">
        <v>13.5</v>
      </c>
    </row>
    <row r="16" spans="1:8" x14ac:dyDescent="0.2">
      <c r="A16" s="61">
        <v>41066</v>
      </c>
      <c r="B16" s="64">
        <v>891</v>
      </c>
      <c r="C16" s="63">
        <f t="shared" si="1"/>
        <v>9534</v>
      </c>
      <c r="D16" s="63">
        <v>1</v>
      </c>
      <c r="E16" s="63">
        <f t="shared" si="0"/>
        <v>84</v>
      </c>
      <c r="F16" s="63">
        <v>0</v>
      </c>
      <c r="G16" s="63">
        <v>1</v>
      </c>
      <c r="H16" s="28">
        <v>15</v>
      </c>
    </row>
    <row r="17" spans="1:8" x14ac:dyDescent="0.2">
      <c r="A17" s="61">
        <v>41067</v>
      </c>
      <c r="B17" s="64">
        <v>2677</v>
      </c>
      <c r="C17" s="63">
        <f t="shared" si="1"/>
        <v>12211</v>
      </c>
      <c r="D17" s="63">
        <v>1</v>
      </c>
      <c r="E17" s="63">
        <f t="shared" si="0"/>
        <v>85</v>
      </c>
      <c r="F17" s="63">
        <v>0</v>
      </c>
      <c r="G17" s="63">
        <v>0</v>
      </c>
      <c r="H17" s="28">
        <v>15</v>
      </c>
    </row>
    <row r="18" spans="1:8" x14ac:dyDescent="0.2">
      <c r="A18" s="61">
        <v>41068</v>
      </c>
      <c r="B18" s="64">
        <v>1017</v>
      </c>
      <c r="C18" s="63">
        <f t="shared" si="1"/>
        <v>13228</v>
      </c>
      <c r="D18" s="63">
        <v>4</v>
      </c>
      <c r="E18" s="63">
        <f t="shared" si="0"/>
        <v>89</v>
      </c>
      <c r="F18" s="63">
        <v>0</v>
      </c>
      <c r="G18" s="63">
        <v>0</v>
      </c>
      <c r="H18" s="28">
        <v>15</v>
      </c>
    </row>
    <row r="19" spans="1:8" x14ac:dyDescent="0.2">
      <c r="A19" s="61">
        <v>41069</v>
      </c>
      <c r="B19" s="64">
        <v>1029</v>
      </c>
      <c r="C19" s="63">
        <f t="shared" si="1"/>
        <v>14257</v>
      </c>
      <c r="D19" s="63">
        <v>1</v>
      </c>
      <c r="E19" s="63">
        <f t="shared" si="0"/>
        <v>90</v>
      </c>
      <c r="F19" s="63">
        <v>0</v>
      </c>
      <c r="G19" s="63">
        <v>0</v>
      </c>
      <c r="H19" s="28">
        <v>15</v>
      </c>
    </row>
    <row r="20" spans="1:8" x14ac:dyDescent="0.2">
      <c r="A20" s="61">
        <v>41070</v>
      </c>
      <c r="B20" s="64">
        <v>813</v>
      </c>
      <c r="C20" s="63">
        <f t="shared" si="1"/>
        <v>15070</v>
      </c>
      <c r="D20" s="63">
        <v>0</v>
      </c>
      <c r="E20" s="63">
        <f t="shared" si="0"/>
        <v>90</v>
      </c>
      <c r="F20" s="63">
        <v>0</v>
      </c>
      <c r="G20" s="63">
        <v>0</v>
      </c>
      <c r="H20" s="28">
        <v>15</v>
      </c>
    </row>
    <row r="21" spans="1:8" x14ac:dyDescent="0.2">
      <c r="A21" s="61">
        <v>41071</v>
      </c>
      <c r="B21" s="64">
        <v>195</v>
      </c>
      <c r="C21" s="63">
        <f t="shared" si="1"/>
        <v>15265</v>
      </c>
      <c r="D21" s="63">
        <v>0</v>
      </c>
      <c r="E21" s="63">
        <f t="shared" si="0"/>
        <v>90</v>
      </c>
      <c r="F21" s="63">
        <v>0</v>
      </c>
      <c r="G21" s="63">
        <v>0</v>
      </c>
      <c r="H21" s="28">
        <v>15.5</v>
      </c>
    </row>
    <row r="22" spans="1:8" x14ac:dyDescent="0.2">
      <c r="A22" s="61">
        <v>41072</v>
      </c>
      <c r="B22" s="64">
        <v>505</v>
      </c>
      <c r="C22" s="63">
        <f t="shared" si="1"/>
        <v>15770</v>
      </c>
      <c r="D22" s="63">
        <v>2</v>
      </c>
      <c r="E22" s="63">
        <f t="shared" si="0"/>
        <v>92</v>
      </c>
      <c r="F22" s="63">
        <v>0</v>
      </c>
      <c r="G22" s="63">
        <v>0</v>
      </c>
      <c r="H22" s="28">
        <v>15</v>
      </c>
    </row>
    <row r="23" spans="1:8" x14ac:dyDescent="0.2">
      <c r="A23" s="61">
        <v>41073</v>
      </c>
      <c r="B23" s="64">
        <v>1129</v>
      </c>
      <c r="C23" s="63">
        <f t="shared" si="1"/>
        <v>16899</v>
      </c>
      <c r="D23" s="63">
        <v>0</v>
      </c>
      <c r="E23" s="63">
        <f t="shared" si="0"/>
        <v>92</v>
      </c>
      <c r="F23" s="63">
        <v>0</v>
      </c>
      <c r="G23" s="63">
        <v>2</v>
      </c>
      <c r="H23" s="28">
        <v>14</v>
      </c>
    </row>
    <row r="24" spans="1:8" x14ac:dyDescent="0.2">
      <c r="A24" s="61">
        <v>41074</v>
      </c>
      <c r="B24" s="64">
        <v>2603</v>
      </c>
      <c r="C24" s="63">
        <f t="shared" si="1"/>
        <v>19502</v>
      </c>
      <c r="D24" s="63">
        <v>3</v>
      </c>
      <c r="E24" s="63">
        <f t="shared" si="0"/>
        <v>95</v>
      </c>
      <c r="F24" s="63">
        <v>0</v>
      </c>
      <c r="G24" s="63">
        <v>0</v>
      </c>
      <c r="H24" s="28">
        <v>15</v>
      </c>
    </row>
    <row r="25" spans="1:8" x14ac:dyDescent="0.2">
      <c r="A25" s="61">
        <v>41075</v>
      </c>
      <c r="B25" s="64">
        <v>1075</v>
      </c>
      <c r="C25" s="63">
        <f t="shared" si="1"/>
        <v>20577</v>
      </c>
      <c r="D25" s="63">
        <v>0</v>
      </c>
      <c r="E25" s="63">
        <f t="shared" si="0"/>
        <v>95</v>
      </c>
      <c r="F25" s="63">
        <v>0</v>
      </c>
      <c r="G25" s="63">
        <v>0</v>
      </c>
      <c r="H25" s="28">
        <v>15</v>
      </c>
    </row>
    <row r="26" spans="1:8" x14ac:dyDescent="0.2">
      <c r="A26" s="61">
        <v>41076</v>
      </c>
      <c r="B26" s="64">
        <v>799</v>
      </c>
      <c r="C26" s="63">
        <f t="shared" si="1"/>
        <v>21376</v>
      </c>
      <c r="D26" s="63">
        <v>4</v>
      </c>
      <c r="E26" s="63">
        <f t="shared" si="0"/>
        <v>99</v>
      </c>
      <c r="F26" s="63">
        <v>0</v>
      </c>
      <c r="G26" s="63">
        <v>0</v>
      </c>
      <c r="H26" s="28">
        <v>16</v>
      </c>
    </row>
    <row r="27" spans="1:8" x14ac:dyDescent="0.2">
      <c r="A27" s="61">
        <v>41077</v>
      </c>
      <c r="B27" s="64">
        <v>612</v>
      </c>
      <c r="C27" s="63">
        <f t="shared" si="1"/>
        <v>21988</v>
      </c>
      <c r="D27" s="63">
        <v>2</v>
      </c>
      <c r="E27" s="63">
        <f t="shared" si="0"/>
        <v>101</v>
      </c>
      <c r="F27" s="63">
        <v>0</v>
      </c>
      <c r="G27" s="63">
        <v>7</v>
      </c>
      <c r="H27" s="28">
        <v>16</v>
      </c>
    </row>
    <row r="28" spans="1:8" x14ac:dyDescent="0.2">
      <c r="A28" s="61">
        <v>41078</v>
      </c>
      <c r="B28" s="64">
        <v>546</v>
      </c>
      <c r="C28" s="63">
        <f t="shared" si="1"/>
        <v>22534</v>
      </c>
      <c r="D28" s="63">
        <v>0</v>
      </c>
      <c r="E28" s="63">
        <f t="shared" si="0"/>
        <v>101</v>
      </c>
      <c r="F28" s="63">
        <v>0</v>
      </c>
      <c r="G28" s="63">
        <v>19</v>
      </c>
      <c r="H28" s="28">
        <v>20</v>
      </c>
    </row>
    <row r="29" spans="1:8" x14ac:dyDescent="0.2">
      <c r="A29" s="61">
        <v>41079</v>
      </c>
      <c r="B29" s="64">
        <v>146</v>
      </c>
      <c r="C29" s="63">
        <f t="shared" si="1"/>
        <v>22680</v>
      </c>
      <c r="D29" s="63">
        <v>2</v>
      </c>
      <c r="E29" s="63">
        <f t="shared" si="0"/>
        <v>103</v>
      </c>
      <c r="F29" s="63">
        <v>0</v>
      </c>
      <c r="G29" s="63">
        <v>33</v>
      </c>
      <c r="H29" s="28">
        <v>17.5</v>
      </c>
    </row>
    <row r="30" spans="1:8" x14ac:dyDescent="0.2">
      <c r="A30" s="61">
        <v>41080</v>
      </c>
      <c r="B30" s="64">
        <v>34</v>
      </c>
      <c r="C30" s="63">
        <f t="shared" si="1"/>
        <v>22714</v>
      </c>
      <c r="D30" s="63">
        <v>0</v>
      </c>
      <c r="E30" s="63">
        <f t="shared" si="0"/>
        <v>103</v>
      </c>
      <c r="F30" s="63">
        <v>0</v>
      </c>
      <c r="G30" s="63">
        <v>6</v>
      </c>
      <c r="H30" s="28">
        <v>19</v>
      </c>
    </row>
    <row r="31" spans="1:8" x14ac:dyDescent="0.2">
      <c r="A31" s="61">
        <v>41081</v>
      </c>
      <c r="B31" s="64">
        <v>97</v>
      </c>
      <c r="C31" s="63">
        <f t="shared" si="1"/>
        <v>22811</v>
      </c>
      <c r="D31" s="63">
        <v>1</v>
      </c>
      <c r="E31" s="63">
        <f t="shared" si="0"/>
        <v>104</v>
      </c>
      <c r="F31" s="63">
        <v>0</v>
      </c>
      <c r="G31" s="63">
        <v>2</v>
      </c>
      <c r="H31" s="28">
        <v>18.5</v>
      </c>
    </row>
    <row r="32" spans="1:8" x14ac:dyDescent="0.2">
      <c r="A32" s="61">
        <v>41082</v>
      </c>
      <c r="B32" s="64">
        <v>60</v>
      </c>
      <c r="C32" s="63">
        <f t="shared" si="1"/>
        <v>22871</v>
      </c>
      <c r="D32" s="63">
        <v>1</v>
      </c>
      <c r="E32" s="63">
        <f t="shared" si="0"/>
        <v>105</v>
      </c>
      <c r="F32" s="63">
        <v>0</v>
      </c>
      <c r="G32" s="63">
        <v>0</v>
      </c>
      <c r="H32" s="28">
        <v>18</v>
      </c>
    </row>
    <row r="33" spans="1:8" x14ac:dyDescent="0.2">
      <c r="A33" s="61">
        <v>41083</v>
      </c>
      <c r="B33" s="64">
        <v>101</v>
      </c>
      <c r="C33" s="63">
        <f t="shared" si="1"/>
        <v>22972</v>
      </c>
      <c r="D33" s="63">
        <v>0</v>
      </c>
      <c r="E33" s="63">
        <f t="shared" si="0"/>
        <v>105</v>
      </c>
      <c r="F33" s="63">
        <v>0</v>
      </c>
      <c r="G33" s="63">
        <v>0</v>
      </c>
      <c r="H33" s="28">
        <v>20.5</v>
      </c>
    </row>
    <row r="34" spans="1:8" x14ac:dyDescent="0.2">
      <c r="A34" s="61">
        <v>41084</v>
      </c>
      <c r="B34" s="64">
        <v>15</v>
      </c>
      <c r="C34" s="63">
        <f t="shared" si="1"/>
        <v>22987</v>
      </c>
      <c r="D34" s="63">
        <v>0</v>
      </c>
      <c r="E34" s="63">
        <f t="shared" si="0"/>
        <v>105</v>
      </c>
      <c r="F34" s="63">
        <v>0</v>
      </c>
      <c r="G34" s="63">
        <v>0</v>
      </c>
      <c r="H34" s="28">
        <v>21</v>
      </c>
    </row>
    <row r="35" spans="1:8" x14ac:dyDescent="0.2">
      <c r="A35" s="61">
        <v>41085</v>
      </c>
      <c r="B35" s="64">
        <v>51</v>
      </c>
      <c r="C35" s="63">
        <f t="shared" si="1"/>
        <v>23038</v>
      </c>
      <c r="D35" s="63">
        <v>0</v>
      </c>
      <c r="E35" s="63">
        <f t="shared" si="0"/>
        <v>105</v>
      </c>
      <c r="F35" s="63">
        <v>0</v>
      </c>
      <c r="G35" s="63">
        <v>0</v>
      </c>
      <c r="H35" s="28">
        <v>21</v>
      </c>
    </row>
    <row r="36" spans="1:8" x14ac:dyDescent="0.2">
      <c r="A36" s="61">
        <v>41086</v>
      </c>
      <c r="B36" s="64">
        <v>41</v>
      </c>
      <c r="C36" s="63">
        <f t="shared" si="1"/>
        <v>23079</v>
      </c>
      <c r="D36" s="63">
        <v>0</v>
      </c>
      <c r="E36" s="63">
        <f t="shared" si="0"/>
        <v>105</v>
      </c>
      <c r="F36" s="63">
        <v>0</v>
      </c>
      <c r="G36" s="63">
        <v>0</v>
      </c>
      <c r="H36" s="28">
        <v>19</v>
      </c>
    </row>
    <row r="37" spans="1:8" x14ac:dyDescent="0.2">
      <c r="A37" s="61">
        <v>41087</v>
      </c>
      <c r="B37" s="64">
        <v>203</v>
      </c>
      <c r="C37" s="63">
        <f t="shared" si="1"/>
        <v>23282</v>
      </c>
      <c r="D37" s="63">
        <v>2</v>
      </c>
      <c r="E37" s="63">
        <f t="shared" si="0"/>
        <v>107</v>
      </c>
      <c r="F37" s="63">
        <v>0</v>
      </c>
      <c r="G37" s="63">
        <v>0</v>
      </c>
      <c r="H37" s="28">
        <v>19.5</v>
      </c>
    </row>
    <row r="38" spans="1:8" x14ac:dyDescent="0.2">
      <c r="A38" s="61">
        <v>41088</v>
      </c>
      <c r="B38" s="64">
        <v>23</v>
      </c>
      <c r="C38" s="63">
        <f t="shared" si="1"/>
        <v>23305</v>
      </c>
      <c r="D38" s="63">
        <v>0</v>
      </c>
      <c r="E38" s="63">
        <f t="shared" si="0"/>
        <v>107</v>
      </c>
      <c r="F38" s="63">
        <v>0</v>
      </c>
      <c r="G38" s="63">
        <v>0</v>
      </c>
      <c r="H38" s="28">
        <v>18.5</v>
      </c>
    </row>
    <row r="39" spans="1:8" x14ac:dyDescent="0.2">
      <c r="A39" s="61">
        <v>41089</v>
      </c>
      <c r="B39" s="64">
        <v>60</v>
      </c>
      <c r="C39" s="63">
        <f t="shared" si="1"/>
        <v>23365</v>
      </c>
      <c r="D39" s="63">
        <v>0</v>
      </c>
      <c r="E39" s="63">
        <f t="shared" si="0"/>
        <v>107</v>
      </c>
      <c r="F39" s="63">
        <v>0</v>
      </c>
      <c r="G39" s="63">
        <v>0</v>
      </c>
      <c r="H39" s="28">
        <v>19</v>
      </c>
    </row>
    <row r="40" spans="1:8" x14ac:dyDescent="0.2">
      <c r="A40" s="61">
        <v>41090</v>
      </c>
      <c r="B40" s="64">
        <v>279</v>
      </c>
      <c r="C40" s="63">
        <f t="shared" si="1"/>
        <v>23644</v>
      </c>
      <c r="D40" s="63">
        <v>0</v>
      </c>
      <c r="E40" s="63">
        <f t="shared" si="0"/>
        <v>107</v>
      </c>
      <c r="F40" s="63">
        <v>0</v>
      </c>
      <c r="G40" s="63">
        <v>0</v>
      </c>
      <c r="H40" s="28">
        <v>19</v>
      </c>
    </row>
    <row r="42" spans="1:8" x14ac:dyDescent="0.2">
      <c r="A42" s="4" t="s">
        <v>128</v>
      </c>
      <c r="B42">
        <f>SUM(B4:B40)</f>
        <v>23644</v>
      </c>
      <c r="D42">
        <f>SUM(D3:D40)</f>
        <v>107</v>
      </c>
      <c r="G42" t="s">
        <v>140</v>
      </c>
      <c r="H42" s="75">
        <f>AVERAGE(H3:H40)</f>
        <v>16.202631578947368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7" workbookViewId="0">
      <selection activeCell="A45" sqref="A45"/>
    </sheetView>
  </sheetViews>
  <sheetFormatPr defaultRowHeight="12.75" x14ac:dyDescent="0.2"/>
  <cols>
    <col min="1" max="1" width="25.28515625" customWidth="1"/>
    <col min="8" max="8" width="53.42578125" customWidth="1"/>
  </cols>
  <sheetData>
    <row r="1" spans="1:8" x14ac:dyDescent="0.2">
      <c r="A1" s="99" t="s">
        <v>147</v>
      </c>
      <c r="B1" s="100"/>
      <c r="C1" s="100"/>
      <c r="D1" s="100"/>
      <c r="E1" s="100"/>
      <c r="F1" s="100"/>
      <c r="G1" s="100"/>
      <c r="H1" s="100"/>
    </row>
    <row r="2" spans="1:8" ht="13.5" thickBot="1" x14ac:dyDescent="0.25">
      <c r="A2" s="101"/>
      <c r="B2" s="101"/>
      <c r="C2" s="101"/>
      <c r="D2" s="101"/>
      <c r="E2" s="101"/>
      <c r="F2" s="101"/>
      <c r="G2" s="101"/>
      <c r="H2" s="101"/>
    </row>
    <row r="3" spans="1:8" ht="13.5" thickBot="1" x14ac:dyDescent="0.25">
      <c r="B3" s="77"/>
      <c r="C3" s="78"/>
      <c r="D3" s="102" t="s">
        <v>31</v>
      </c>
      <c r="E3" s="102"/>
      <c r="F3" s="102" t="s">
        <v>32</v>
      </c>
      <c r="G3" s="103"/>
    </row>
    <row r="4" spans="1:8" ht="27.75" x14ac:dyDescent="0.25">
      <c r="A4" s="52" t="s">
        <v>141</v>
      </c>
      <c r="B4" s="79" t="s">
        <v>142</v>
      </c>
      <c r="C4" s="76" t="s">
        <v>143</v>
      </c>
      <c r="D4" s="52" t="s">
        <v>144</v>
      </c>
      <c r="E4" s="52" t="s">
        <v>145</v>
      </c>
      <c r="F4" s="52" t="s">
        <v>144</v>
      </c>
      <c r="G4" s="80" t="s">
        <v>145</v>
      </c>
      <c r="H4" s="52" t="s">
        <v>146</v>
      </c>
    </row>
    <row r="5" spans="1:8" x14ac:dyDescent="0.2">
      <c r="A5" t="s">
        <v>148</v>
      </c>
      <c r="B5" s="81">
        <v>41414</v>
      </c>
      <c r="C5" s="7">
        <v>6</v>
      </c>
      <c r="D5" s="7"/>
      <c r="E5" s="7">
        <v>0</v>
      </c>
      <c r="F5" s="7"/>
      <c r="G5" s="82">
        <v>0</v>
      </c>
    </row>
    <row r="6" spans="1:8" x14ac:dyDescent="0.2">
      <c r="A6" t="s">
        <v>148</v>
      </c>
      <c r="B6" s="81">
        <v>41415</v>
      </c>
      <c r="C6" s="7">
        <v>7</v>
      </c>
      <c r="D6" s="7"/>
      <c r="E6" s="7">
        <f>(E5+D6)</f>
        <v>0</v>
      </c>
      <c r="F6" s="7"/>
      <c r="G6" s="82">
        <f>(G5+F6)</f>
        <v>0</v>
      </c>
    </row>
    <row r="7" spans="1:8" x14ac:dyDescent="0.2">
      <c r="A7" t="s">
        <v>148</v>
      </c>
      <c r="B7" s="81">
        <v>41416</v>
      </c>
      <c r="C7" s="7">
        <v>7</v>
      </c>
      <c r="D7" s="7"/>
      <c r="E7" s="7">
        <f t="shared" ref="E7:E47" si="0">(E6+D7)</f>
        <v>0</v>
      </c>
      <c r="F7" s="7"/>
      <c r="G7" s="82">
        <f t="shared" ref="G7:G47" si="1">(G6+F7)</f>
        <v>0</v>
      </c>
    </row>
    <row r="8" spans="1:8" x14ac:dyDescent="0.2">
      <c r="A8" t="s">
        <v>148</v>
      </c>
      <c r="B8" s="81">
        <v>41417</v>
      </c>
      <c r="C8" s="7">
        <v>6.5</v>
      </c>
      <c r="D8" s="7"/>
      <c r="E8" s="7">
        <f t="shared" si="0"/>
        <v>0</v>
      </c>
      <c r="F8" s="7"/>
      <c r="G8" s="82">
        <f t="shared" si="1"/>
        <v>0</v>
      </c>
    </row>
    <row r="9" spans="1:8" x14ac:dyDescent="0.2">
      <c r="A9" t="s">
        <v>149</v>
      </c>
      <c r="B9" s="81">
        <v>41418</v>
      </c>
      <c r="C9" s="7">
        <v>7</v>
      </c>
      <c r="D9" s="7"/>
      <c r="E9" s="7">
        <f t="shared" si="0"/>
        <v>0</v>
      </c>
      <c r="F9" s="7"/>
      <c r="G9" s="82">
        <f t="shared" si="1"/>
        <v>0</v>
      </c>
      <c r="H9" t="s">
        <v>177</v>
      </c>
    </row>
    <row r="10" spans="1:8" x14ac:dyDescent="0.2">
      <c r="A10" t="s">
        <v>150</v>
      </c>
      <c r="B10" s="81">
        <v>41419</v>
      </c>
      <c r="C10" s="7">
        <v>8</v>
      </c>
      <c r="D10" s="7"/>
      <c r="E10" s="7">
        <f t="shared" si="0"/>
        <v>0</v>
      </c>
      <c r="F10" s="7"/>
      <c r="G10" s="82">
        <f t="shared" si="1"/>
        <v>0</v>
      </c>
    </row>
    <row r="11" spans="1:8" x14ac:dyDescent="0.2">
      <c r="A11" t="s">
        <v>150</v>
      </c>
      <c r="B11" s="81">
        <v>41420</v>
      </c>
      <c r="C11" s="7">
        <v>8</v>
      </c>
      <c r="D11" s="7"/>
      <c r="E11" s="7">
        <f t="shared" si="0"/>
        <v>0</v>
      </c>
      <c r="F11" s="7"/>
      <c r="G11" s="82">
        <f t="shared" si="1"/>
        <v>0</v>
      </c>
      <c r="H11" t="s">
        <v>178</v>
      </c>
    </row>
    <row r="12" spans="1:8" x14ac:dyDescent="0.2">
      <c r="A12" t="s">
        <v>148</v>
      </c>
      <c r="B12" s="81">
        <v>41421</v>
      </c>
      <c r="C12" s="7">
        <v>8</v>
      </c>
      <c r="D12" s="7">
        <v>1</v>
      </c>
      <c r="E12" s="7">
        <f t="shared" si="0"/>
        <v>1</v>
      </c>
      <c r="F12" s="7"/>
      <c r="G12" s="82">
        <f t="shared" si="1"/>
        <v>0</v>
      </c>
      <c r="H12" t="s">
        <v>179</v>
      </c>
    </row>
    <row r="13" spans="1:8" x14ac:dyDescent="0.2">
      <c r="A13" t="s">
        <v>148</v>
      </c>
      <c r="B13" s="81">
        <v>41422</v>
      </c>
      <c r="C13" s="7">
        <v>10</v>
      </c>
      <c r="D13" s="7">
        <v>0</v>
      </c>
      <c r="E13" s="7">
        <f t="shared" si="0"/>
        <v>1</v>
      </c>
      <c r="F13" s="7"/>
      <c r="G13" s="82">
        <f t="shared" si="1"/>
        <v>0</v>
      </c>
    </row>
    <row r="14" spans="1:8" x14ac:dyDescent="0.2">
      <c r="A14" t="s">
        <v>151</v>
      </c>
      <c r="B14" s="81">
        <v>41423</v>
      </c>
      <c r="C14" s="7">
        <v>13</v>
      </c>
      <c r="D14" s="7">
        <v>0</v>
      </c>
      <c r="E14" s="7">
        <f t="shared" si="0"/>
        <v>1</v>
      </c>
      <c r="F14" s="7"/>
      <c r="G14" s="82">
        <f t="shared" si="1"/>
        <v>0</v>
      </c>
      <c r="H14" t="s">
        <v>180</v>
      </c>
    </row>
    <row r="15" spans="1:8" x14ac:dyDescent="0.2">
      <c r="A15" t="s">
        <v>152</v>
      </c>
      <c r="B15" s="81">
        <v>41424</v>
      </c>
      <c r="C15" s="7">
        <v>14</v>
      </c>
      <c r="D15" s="7">
        <v>40</v>
      </c>
      <c r="E15" s="7">
        <f t="shared" si="0"/>
        <v>41</v>
      </c>
      <c r="F15" s="7"/>
      <c r="G15" s="82">
        <f t="shared" si="1"/>
        <v>0</v>
      </c>
      <c r="H15" t="s">
        <v>181</v>
      </c>
    </row>
    <row r="16" spans="1:8" x14ac:dyDescent="0.2">
      <c r="A16" t="s">
        <v>153</v>
      </c>
      <c r="B16" s="81">
        <v>41425</v>
      </c>
      <c r="C16" s="7">
        <v>14.5</v>
      </c>
      <c r="D16" s="7">
        <v>104</v>
      </c>
      <c r="E16" s="7">
        <f t="shared" si="0"/>
        <v>145</v>
      </c>
      <c r="F16" s="7">
        <v>15</v>
      </c>
      <c r="G16" s="82">
        <f t="shared" si="1"/>
        <v>15</v>
      </c>
      <c r="H16" t="s">
        <v>182</v>
      </c>
    </row>
    <row r="17" spans="1:8" x14ac:dyDescent="0.2">
      <c r="A17" t="s">
        <v>154</v>
      </c>
      <c r="B17" s="81">
        <v>41426</v>
      </c>
      <c r="C17" s="7">
        <v>15</v>
      </c>
      <c r="D17" s="7">
        <v>320</v>
      </c>
      <c r="E17" s="7">
        <f t="shared" si="0"/>
        <v>465</v>
      </c>
      <c r="F17" s="7">
        <v>12</v>
      </c>
      <c r="G17" s="82">
        <f t="shared" si="1"/>
        <v>27</v>
      </c>
    </row>
    <row r="18" spans="1:8" x14ac:dyDescent="0.2">
      <c r="A18" t="s">
        <v>155</v>
      </c>
      <c r="B18" s="81">
        <v>41427</v>
      </c>
      <c r="C18" s="7">
        <v>15</v>
      </c>
      <c r="D18" s="7">
        <v>386</v>
      </c>
      <c r="E18" s="7">
        <f t="shared" si="0"/>
        <v>851</v>
      </c>
      <c r="F18" s="7">
        <v>9</v>
      </c>
      <c r="G18" s="82">
        <f t="shared" si="1"/>
        <v>36</v>
      </c>
    </row>
    <row r="19" spans="1:8" x14ac:dyDescent="0.2">
      <c r="A19" t="s">
        <v>156</v>
      </c>
      <c r="B19" s="81">
        <v>41428</v>
      </c>
      <c r="C19" s="7">
        <v>15</v>
      </c>
      <c r="D19" s="7">
        <v>881</v>
      </c>
      <c r="E19" s="7">
        <f t="shared" si="0"/>
        <v>1732</v>
      </c>
      <c r="F19" s="7">
        <v>54</v>
      </c>
      <c r="G19" s="82">
        <f t="shared" si="1"/>
        <v>90</v>
      </c>
      <c r="H19" t="s">
        <v>183</v>
      </c>
    </row>
    <row r="20" spans="1:8" x14ac:dyDescent="0.2">
      <c r="A20" t="s">
        <v>156</v>
      </c>
      <c r="B20" s="81">
        <v>41429</v>
      </c>
      <c r="C20" s="7">
        <v>15</v>
      </c>
      <c r="D20" s="7">
        <v>615</v>
      </c>
      <c r="E20" s="7">
        <f t="shared" si="0"/>
        <v>2347</v>
      </c>
      <c r="F20" s="7">
        <v>13</v>
      </c>
      <c r="G20" s="82">
        <f t="shared" si="1"/>
        <v>103</v>
      </c>
      <c r="H20" t="s">
        <v>183</v>
      </c>
    </row>
    <row r="21" spans="1:8" x14ac:dyDescent="0.2">
      <c r="A21" t="s">
        <v>148</v>
      </c>
      <c r="B21" s="81">
        <v>41430</v>
      </c>
      <c r="C21" s="7">
        <v>15</v>
      </c>
      <c r="D21" s="7">
        <v>2227</v>
      </c>
      <c r="E21" s="7">
        <f t="shared" si="0"/>
        <v>4574</v>
      </c>
      <c r="F21" s="7">
        <v>17</v>
      </c>
      <c r="G21" s="82">
        <f t="shared" si="1"/>
        <v>120</v>
      </c>
      <c r="H21" t="s">
        <v>183</v>
      </c>
    </row>
    <row r="22" spans="1:8" x14ac:dyDescent="0.2">
      <c r="A22" t="s">
        <v>157</v>
      </c>
      <c r="B22" s="81">
        <v>41431</v>
      </c>
      <c r="C22" s="7">
        <v>16</v>
      </c>
      <c r="D22" s="7">
        <v>963</v>
      </c>
      <c r="E22" s="7">
        <f t="shared" si="0"/>
        <v>5537</v>
      </c>
      <c r="F22" s="7">
        <v>16</v>
      </c>
      <c r="G22" s="82">
        <f t="shared" si="1"/>
        <v>136</v>
      </c>
      <c r="H22" t="s">
        <v>184</v>
      </c>
    </row>
    <row r="23" spans="1:8" x14ac:dyDescent="0.2">
      <c r="A23" t="s">
        <v>158</v>
      </c>
      <c r="B23" s="81">
        <v>41432</v>
      </c>
      <c r="C23" s="7">
        <v>16</v>
      </c>
      <c r="D23" s="7">
        <v>2376</v>
      </c>
      <c r="E23" s="7">
        <f t="shared" si="0"/>
        <v>7913</v>
      </c>
      <c r="F23" s="7">
        <v>26</v>
      </c>
      <c r="G23" s="82">
        <f t="shared" si="1"/>
        <v>162</v>
      </c>
    </row>
    <row r="24" spans="1:8" x14ac:dyDescent="0.2">
      <c r="A24" t="s">
        <v>159</v>
      </c>
      <c r="B24" s="81">
        <v>41433</v>
      </c>
      <c r="C24" s="7">
        <v>16.5</v>
      </c>
      <c r="D24" s="7">
        <v>2255</v>
      </c>
      <c r="E24" s="7">
        <f t="shared" si="0"/>
        <v>10168</v>
      </c>
      <c r="F24" s="7">
        <v>17</v>
      </c>
      <c r="G24" s="82">
        <f t="shared" si="1"/>
        <v>179</v>
      </c>
      <c r="H24" t="s">
        <v>185</v>
      </c>
    </row>
    <row r="25" spans="1:8" x14ac:dyDescent="0.2">
      <c r="A25" t="s">
        <v>159</v>
      </c>
      <c r="B25" s="81">
        <v>41434</v>
      </c>
      <c r="C25" s="7">
        <v>17</v>
      </c>
      <c r="D25" s="7">
        <v>1349</v>
      </c>
      <c r="E25" s="7">
        <f t="shared" si="0"/>
        <v>11517</v>
      </c>
      <c r="F25" s="7">
        <v>21</v>
      </c>
      <c r="G25" s="82">
        <f t="shared" si="1"/>
        <v>200</v>
      </c>
      <c r="H25" t="s">
        <v>186</v>
      </c>
    </row>
    <row r="26" spans="1:8" x14ac:dyDescent="0.2">
      <c r="A26" t="s">
        <v>160</v>
      </c>
      <c r="B26" s="81">
        <v>41435</v>
      </c>
      <c r="C26" s="7">
        <v>18</v>
      </c>
      <c r="D26" s="7">
        <v>779</v>
      </c>
      <c r="E26" s="7">
        <f t="shared" si="0"/>
        <v>12296</v>
      </c>
      <c r="F26" s="7">
        <v>11</v>
      </c>
      <c r="G26" s="82">
        <f t="shared" si="1"/>
        <v>211</v>
      </c>
      <c r="H26" t="s">
        <v>187</v>
      </c>
    </row>
    <row r="27" spans="1:8" x14ac:dyDescent="0.2">
      <c r="A27" t="s">
        <v>161</v>
      </c>
      <c r="B27" s="81">
        <v>41436</v>
      </c>
      <c r="C27" s="7">
        <v>18.5</v>
      </c>
      <c r="D27" s="7">
        <v>352</v>
      </c>
      <c r="E27" s="7">
        <f t="shared" si="0"/>
        <v>12648</v>
      </c>
      <c r="F27" s="7">
        <v>2</v>
      </c>
      <c r="G27" s="82">
        <f t="shared" si="1"/>
        <v>213</v>
      </c>
      <c r="H27" t="s">
        <v>187</v>
      </c>
    </row>
    <row r="28" spans="1:8" x14ac:dyDescent="0.2">
      <c r="A28" t="s">
        <v>162</v>
      </c>
      <c r="B28" s="81">
        <v>41437</v>
      </c>
      <c r="C28" s="7">
        <v>19</v>
      </c>
      <c r="D28" s="7">
        <v>1757</v>
      </c>
      <c r="E28" s="7">
        <f t="shared" si="0"/>
        <v>14405</v>
      </c>
      <c r="F28" s="7">
        <v>12</v>
      </c>
      <c r="G28" s="82">
        <f t="shared" si="1"/>
        <v>225</v>
      </c>
    </row>
    <row r="29" spans="1:8" x14ac:dyDescent="0.2">
      <c r="A29" t="s">
        <v>163</v>
      </c>
      <c r="B29" s="81">
        <v>41438</v>
      </c>
      <c r="C29" s="7">
        <v>19</v>
      </c>
      <c r="D29" s="7">
        <v>771</v>
      </c>
      <c r="E29" s="7">
        <f t="shared" si="0"/>
        <v>15176</v>
      </c>
      <c r="F29" s="7">
        <v>5</v>
      </c>
      <c r="G29" s="82">
        <f t="shared" si="1"/>
        <v>230</v>
      </c>
      <c r="H29" t="s">
        <v>187</v>
      </c>
    </row>
    <row r="30" spans="1:8" x14ac:dyDescent="0.2">
      <c r="A30" t="s">
        <v>164</v>
      </c>
      <c r="B30" s="81">
        <v>41439</v>
      </c>
      <c r="C30" s="7">
        <v>19.5</v>
      </c>
      <c r="D30" s="7">
        <v>1395</v>
      </c>
      <c r="E30" s="7">
        <f t="shared" si="0"/>
        <v>16571</v>
      </c>
      <c r="F30" s="7">
        <v>3</v>
      </c>
      <c r="G30" s="82">
        <f t="shared" si="1"/>
        <v>233</v>
      </c>
      <c r="H30" t="s">
        <v>183</v>
      </c>
    </row>
    <row r="31" spans="1:8" x14ac:dyDescent="0.2">
      <c r="A31" t="s">
        <v>163</v>
      </c>
      <c r="B31" s="81">
        <v>41440</v>
      </c>
      <c r="C31" s="7">
        <v>19.5</v>
      </c>
      <c r="D31" s="7">
        <v>1049</v>
      </c>
      <c r="E31" s="7">
        <f t="shared" si="0"/>
        <v>17620</v>
      </c>
      <c r="F31" s="7">
        <v>7</v>
      </c>
      <c r="G31" s="82">
        <f t="shared" si="1"/>
        <v>240</v>
      </c>
      <c r="H31" t="s">
        <v>188</v>
      </c>
    </row>
    <row r="32" spans="1:8" x14ac:dyDescent="0.2">
      <c r="A32" t="s">
        <v>165</v>
      </c>
      <c r="B32" s="81">
        <v>41441</v>
      </c>
      <c r="C32" s="7">
        <v>19.5</v>
      </c>
      <c r="D32" s="7">
        <v>1256</v>
      </c>
      <c r="E32" s="7">
        <f t="shared" si="0"/>
        <v>18876</v>
      </c>
      <c r="F32" s="7">
        <v>4</v>
      </c>
      <c r="G32" s="82">
        <f t="shared" si="1"/>
        <v>244</v>
      </c>
      <c r="H32" t="s">
        <v>189</v>
      </c>
    </row>
    <row r="33" spans="1:8" x14ac:dyDescent="0.2">
      <c r="A33" t="s">
        <v>160</v>
      </c>
      <c r="B33" s="81">
        <v>41442</v>
      </c>
      <c r="C33" s="7">
        <v>21.5</v>
      </c>
      <c r="D33" s="7">
        <v>737</v>
      </c>
      <c r="E33" s="7">
        <f t="shared" si="0"/>
        <v>19613</v>
      </c>
      <c r="F33" s="7">
        <v>3</v>
      </c>
      <c r="G33" s="82">
        <f t="shared" si="1"/>
        <v>247</v>
      </c>
    </row>
    <row r="34" spans="1:8" x14ac:dyDescent="0.2">
      <c r="A34" t="s">
        <v>166</v>
      </c>
      <c r="B34" s="81">
        <v>41443</v>
      </c>
      <c r="C34" s="7">
        <v>22</v>
      </c>
      <c r="D34" s="7">
        <v>159</v>
      </c>
      <c r="E34" s="7">
        <f t="shared" si="0"/>
        <v>19772</v>
      </c>
      <c r="F34" s="7">
        <v>1</v>
      </c>
      <c r="G34" s="82">
        <f t="shared" si="1"/>
        <v>248</v>
      </c>
      <c r="H34" t="s">
        <v>190</v>
      </c>
    </row>
    <row r="35" spans="1:8" x14ac:dyDescent="0.2">
      <c r="A35" t="s">
        <v>167</v>
      </c>
      <c r="B35" s="81">
        <v>41444</v>
      </c>
      <c r="C35" s="7">
        <v>24</v>
      </c>
      <c r="D35" s="7">
        <v>50</v>
      </c>
      <c r="E35" s="7">
        <f t="shared" si="0"/>
        <v>19822</v>
      </c>
      <c r="F35" s="7">
        <v>0</v>
      </c>
      <c r="G35" s="82">
        <f t="shared" si="1"/>
        <v>248</v>
      </c>
      <c r="H35" t="s">
        <v>191</v>
      </c>
    </row>
    <row r="36" spans="1:8" x14ac:dyDescent="0.2">
      <c r="A36" t="s">
        <v>168</v>
      </c>
      <c r="B36" s="81">
        <v>41445</v>
      </c>
      <c r="C36" s="7">
        <v>22</v>
      </c>
      <c r="D36" s="7">
        <v>49</v>
      </c>
      <c r="E36" s="7">
        <f t="shared" si="0"/>
        <v>19871</v>
      </c>
      <c r="F36" s="7">
        <v>0</v>
      </c>
      <c r="G36" s="82">
        <f t="shared" si="1"/>
        <v>248</v>
      </c>
      <c r="H36" t="s">
        <v>192</v>
      </c>
    </row>
    <row r="37" spans="1:8" x14ac:dyDescent="0.2">
      <c r="A37" t="s">
        <v>169</v>
      </c>
      <c r="B37" s="81">
        <v>41446</v>
      </c>
      <c r="C37" s="7">
        <v>21</v>
      </c>
      <c r="D37" s="7">
        <v>14</v>
      </c>
      <c r="E37" s="7">
        <f t="shared" si="0"/>
        <v>19885</v>
      </c>
      <c r="F37" s="7">
        <v>0</v>
      </c>
      <c r="G37" s="82">
        <f t="shared" si="1"/>
        <v>248</v>
      </c>
      <c r="H37" t="s">
        <v>183</v>
      </c>
    </row>
    <row r="38" spans="1:8" x14ac:dyDescent="0.2">
      <c r="A38" t="s">
        <v>170</v>
      </c>
      <c r="B38" s="81">
        <v>41447</v>
      </c>
      <c r="C38" s="7">
        <v>19</v>
      </c>
      <c r="D38" s="7">
        <v>291</v>
      </c>
      <c r="E38" s="7">
        <f t="shared" si="0"/>
        <v>20176</v>
      </c>
      <c r="F38" s="7">
        <v>1</v>
      </c>
      <c r="G38" s="82">
        <f t="shared" si="1"/>
        <v>249</v>
      </c>
      <c r="H38" t="s">
        <v>193</v>
      </c>
    </row>
    <row r="39" spans="1:8" x14ac:dyDescent="0.2">
      <c r="A39" t="s">
        <v>171</v>
      </c>
      <c r="B39" s="81">
        <v>41448</v>
      </c>
      <c r="C39" s="7"/>
      <c r="D39" s="7">
        <v>93</v>
      </c>
      <c r="E39" s="7">
        <f t="shared" si="0"/>
        <v>20269</v>
      </c>
      <c r="F39" s="9">
        <v>0</v>
      </c>
      <c r="G39" s="82">
        <f t="shared" si="1"/>
        <v>249</v>
      </c>
      <c r="H39" t="s">
        <v>194</v>
      </c>
    </row>
    <row r="40" spans="1:8" x14ac:dyDescent="0.2">
      <c r="A40" t="s">
        <v>172</v>
      </c>
      <c r="B40" s="81">
        <v>41449</v>
      </c>
      <c r="C40" s="7">
        <v>21</v>
      </c>
      <c r="D40" s="7">
        <v>44</v>
      </c>
      <c r="E40" s="7">
        <f t="shared" si="0"/>
        <v>20313</v>
      </c>
      <c r="F40" s="7">
        <v>0</v>
      </c>
      <c r="G40" s="82">
        <f t="shared" si="1"/>
        <v>249</v>
      </c>
      <c r="H40" t="s">
        <v>195</v>
      </c>
    </row>
    <row r="41" spans="1:8" x14ac:dyDescent="0.2">
      <c r="A41" t="s">
        <v>173</v>
      </c>
      <c r="B41" s="81">
        <v>41450</v>
      </c>
      <c r="C41" s="7">
        <v>21</v>
      </c>
      <c r="D41" s="7">
        <v>45</v>
      </c>
      <c r="E41" s="7">
        <f t="shared" si="0"/>
        <v>20358</v>
      </c>
      <c r="F41" s="7">
        <v>0</v>
      </c>
      <c r="G41" s="82">
        <f t="shared" si="1"/>
        <v>249</v>
      </c>
      <c r="H41" t="s">
        <v>196</v>
      </c>
    </row>
    <row r="42" spans="1:8" x14ac:dyDescent="0.2">
      <c r="A42" t="s">
        <v>150</v>
      </c>
      <c r="B42" s="81">
        <v>41451</v>
      </c>
      <c r="C42" s="7">
        <v>20</v>
      </c>
      <c r="D42" s="7">
        <v>18</v>
      </c>
      <c r="E42" s="7">
        <f t="shared" si="0"/>
        <v>20376</v>
      </c>
      <c r="F42" s="7">
        <v>0</v>
      </c>
      <c r="G42" s="82">
        <f t="shared" si="1"/>
        <v>249</v>
      </c>
      <c r="H42" t="s">
        <v>197</v>
      </c>
    </row>
    <row r="43" spans="1:8" x14ac:dyDescent="0.2">
      <c r="A43" t="s">
        <v>150</v>
      </c>
      <c r="B43" s="81">
        <v>41452</v>
      </c>
      <c r="C43" s="7">
        <v>21</v>
      </c>
      <c r="D43" s="7">
        <v>7</v>
      </c>
      <c r="E43" s="7">
        <f t="shared" si="0"/>
        <v>20383</v>
      </c>
      <c r="F43" s="7">
        <v>1</v>
      </c>
      <c r="G43" s="82">
        <f t="shared" si="1"/>
        <v>250</v>
      </c>
      <c r="H43" t="s">
        <v>198</v>
      </c>
    </row>
    <row r="44" spans="1:8" x14ac:dyDescent="0.2">
      <c r="A44" t="s">
        <v>174</v>
      </c>
      <c r="B44" s="81">
        <v>41453</v>
      </c>
      <c r="C44" s="7">
        <v>21</v>
      </c>
      <c r="D44" s="7">
        <v>1</v>
      </c>
      <c r="E44" s="7">
        <f t="shared" si="0"/>
        <v>20384</v>
      </c>
      <c r="F44" s="7">
        <v>0</v>
      </c>
      <c r="G44" s="82">
        <f t="shared" si="1"/>
        <v>250</v>
      </c>
      <c r="H44" t="s">
        <v>199</v>
      </c>
    </row>
    <row r="45" spans="1:8" x14ac:dyDescent="0.2">
      <c r="A45" t="s">
        <v>175</v>
      </c>
      <c r="B45" s="81">
        <v>41454</v>
      </c>
      <c r="C45" s="7">
        <v>20</v>
      </c>
      <c r="D45" s="7">
        <v>12</v>
      </c>
      <c r="E45" s="7">
        <f t="shared" si="0"/>
        <v>20396</v>
      </c>
      <c r="F45" s="7">
        <v>0</v>
      </c>
      <c r="G45" s="82">
        <f t="shared" si="1"/>
        <v>250</v>
      </c>
    </row>
    <row r="46" spans="1:8" x14ac:dyDescent="0.2">
      <c r="A46" t="s">
        <v>171</v>
      </c>
      <c r="B46" s="81">
        <v>41455</v>
      </c>
      <c r="C46" s="7">
        <v>20</v>
      </c>
      <c r="D46" s="7">
        <v>11</v>
      </c>
      <c r="E46" s="7">
        <f t="shared" si="0"/>
        <v>20407</v>
      </c>
      <c r="F46" s="7">
        <v>0</v>
      </c>
      <c r="G46" s="82">
        <f t="shared" si="1"/>
        <v>250</v>
      </c>
    </row>
    <row r="47" spans="1:8" ht="13.5" thickBot="1" x14ac:dyDescent="0.25">
      <c r="A47" t="s">
        <v>176</v>
      </c>
      <c r="B47" s="86">
        <v>41456</v>
      </c>
      <c r="C47" s="84">
        <v>18</v>
      </c>
      <c r="D47" s="84">
        <v>56</v>
      </c>
      <c r="E47" s="84">
        <f t="shared" si="0"/>
        <v>20463</v>
      </c>
      <c r="F47" s="84">
        <v>0</v>
      </c>
      <c r="G47" s="85">
        <f t="shared" si="1"/>
        <v>250</v>
      </c>
    </row>
    <row r="48" spans="1:8" ht="13.5" thickBot="1" x14ac:dyDescent="0.25">
      <c r="B48" s="83" t="s">
        <v>200</v>
      </c>
      <c r="C48" s="84"/>
      <c r="D48" s="84"/>
      <c r="E48" s="84">
        <v>20463</v>
      </c>
      <c r="F48" s="84"/>
      <c r="G48" s="85">
        <v>250</v>
      </c>
    </row>
    <row r="49" spans="1:1" x14ac:dyDescent="0.2">
      <c r="A49" s="1"/>
    </row>
  </sheetData>
  <mergeCells count="3">
    <mergeCell ref="A1:H2"/>
    <mergeCell ref="D3:E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Sockeye Historical Counts</vt:lpstr>
      <vt:lpstr>Coho Historical Counts</vt:lpstr>
      <vt:lpstr>Summary Counts</vt:lpstr>
      <vt:lpstr>Outmigration 2003</vt:lpstr>
      <vt:lpstr>Outmigration 2004</vt:lpstr>
      <vt:lpstr>Outmigration 2005</vt:lpstr>
      <vt:lpstr>Outmigration 2006</vt:lpstr>
      <vt:lpstr>Outmigration 2012</vt:lpstr>
      <vt:lpstr>Outmigration 2013</vt:lpstr>
      <vt:lpstr>Outmigration 2014</vt:lpstr>
      <vt:lpstr>Historical Mean Comparison</vt:lpstr>
      <vt:lpstr>INRMP Graph</vt:lpstr>
      <vt:lpstr>Bridge daily</vt:lpstr>
      <vt:lpstr>2003vs2004vs2005vs2006</vt:lpstr>
    </vt:vector>
  </TitlesOfParts>
  <Company>Alaska Natural Heritage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Jess Johnson</cp:lastModifiedBy>
  <cp:lastPrinted>2006-07-21T22:42:55Z</cp:lastPrinted>
  <dcterms:created xsi:type="dcterms:W3CDTF">2001-06-04T09:23:25Z</dcterms:created>
  <dcterms:modified xsi:type="dcterms:W3CDTF">2015-04-21T23:31:37Z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-245595917</vt:i4>
  </property>
  <property fmtid="{D5CDD505-2E9C-101B-9397-08002B2CF9AE}" pid="3" name="_EmailSubject">
    <vt:lpwstr>Six-mile Creek Salmon escapement files</vt:lpwstr>
  </property>
  <property fmtid="{D5CDD505-2E9C-101B-9397-08002B2CF9AE}" pid="4" name="_AuthorEmail">
    <vt:lpwstr>Herman.Griese@ELMENDORF.af.mil</vt:lpwstr>
  </property>
  <property fmtid="{D5CDD505-2E9C-101B-9397-08002B2CF9AE}" pid="5" name="_AuthorEmailDisplayName">
    <vt:lpwstr>Griese Herman J Civ 3 CES/CEVP</vt:lpwstr>
  </property>
  <property fmtid="{D5CDD505-2E9C-101B-9397-08002B2CF9AE}" pid="6" name="_ReviewingToolsShownOnce">
    <vt:lpwstr/>
  </property>
</Properties>
</file>