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N:\CEA\CEAN\CEANC\FISHERIES\Sixmile\Annual Data and Reports\Adult Salmon Return\2016\"/>
    </mc:Choice>
  </mc:AlternateContent>
  <bookViews>
    <workbookView minimized="1" xWindow="-15" yWindow="255" windowWidth="20610" windowHeight="6690" tabRatio="829" firstSheet="15" activeTab="24"/>
  </bookViews>
  <sheets>
    <sheet name="98-12 avg. cum" sheetId="23" r:id="rId1"/>
    <sheet name="88-12 Cum" sheetId="5" r:id="rId2"/>
    <sheet name="2002 Sockeye chart" sheetId="6" r:id="rId3"/>
    <sheet name="Historical Comparison" sheetId="7" r:id="rId4"/>
    <sheet name="Bridge daily" sheetId="10" r:id="rId5"/>
    <sheet name="2001-2008 Cum Comparison" sheetId="11" r:id="rId6"/>
    <sheet name="Sockeye Historical Counts" sheetId="1" r:id="rId7"/>
    <sheet name="Coho Historical Counts " sheetId="26" r:id="rId8"/>
    <sheet name="2001-2011 trend" sheetId="21" r:id="rId9"/>
    <sheet name="Weir Summary Chart" sheetId="19" r:id="rId10"/>
    <sheet name="Weir Summary Counts" sheetId="2" r:id="rId11"/>
    <sheet name="Escapement 2001" sheetId="4" r:id="rId12"/>
    <sheet name="Escapement 2002" sheetId="3" r:id="rId13"/>
    <sheet name="Escapement 2003" sheetId="8" r:id="rId14"/>
    <sheet name="Escapement 2004" sheetId="13" r:id="rId15"/>
    <sheet name="Escapement 2005" sheetId="15" r:id="rId16"/>
    <sheet name="Escapement 2006" sheetId="17" r:id="rId17"/>
    <sheet name="Escapement 2007" sheetId="18" r:id="rId18"/>
    <sheet name="Escapement 2008" sheetId="20" r:id="rId19"/>
    <sheet name="Escapement 2011" sheetId="22" r:id="rId20"/>
    <sheet name="Escapement 2012" sheetId="24" r:id="rId21"/>
    <sheet name="Escapement 2013" sheetId="25" r:id="rId22"/>
    <sheet name="Escapement 2014" sheetId="28" r:id="rId23"/>
    <sheet name="Escapement 2015" sheetId="31" r:id="rId24"/>
    <sheet name="Escapement 2016" sheetId="30" r:id="rId25"/>
    <sheet name="Sheet1" sheetId="29" r:id="rId26"/>
  </sheets>
  <externalReferences>
    <externalReference r:id="rId27"/>
  </externalReferences>
  <calcPr calcId="152511"/>
</workbook>
</file>

<file path=xl/calcChain.xml><?xml version="1.0" encoding="utf-8"?>
<calcChain xmlns="http://schemas.openxmlformats.org/spreadsheetml/2006/main">
  <c r="L70" i="1" l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K70" i="1"/>
  <c r="E71" i="1"/>
  <c r="K38" i="1" l="1"/>
  <c r="CM17" i="26"/>
  <c r="CM32" i="1" l="1"/>
  <c r="E9" i="31"/>
  <c r="G9" i="31"/>
  <c r="G10" i="31" s="1"/>
  <c r="G11" i="31" s="1"/>
  <c r="G12" i="31" s="1"/>
  <c r="G13" i="31" s="1"/>
  <c r="G14" i="31" s="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E10" i="3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C80" i="31"/>
  <c r="C81" i="31"/>
  <c r="E5" i="30" l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E31" i="30" s="1"/>
  <c r="E32" i="30" s="1"/>
  <c r="E33" i="30" s="1"/>
  <c r="E34" i="30" s="1"/>
  <c r="E35" i="30" s="1"/>
  <c r="E36" i="30" s="1"/>
  <c r="E37" i="30" s="1"/>
  <c r="E38" i="30" s="1"/>
  <c r="E39" i="30" s="1"/>
  <c r="E40" i="30" s="1"/>
  <c r="E41" i="30" s="1"/>
  <c r="E42" i="30" s="1"/>
  <c r="E43" i="30" s="1"/>
  <c r="E44" i="30" s="1"/>
  <c r="E45" i="30" s="1"/>
  <c r="E46" i="30" s="1"/>
  <c r="E47" i="30" s="1"/>
  <c r="E48" i="30" s="1"/>
  <c r="E49" i="30" s="1"/>
  <c r="E50" i="30" s="1"/>
  <c r="E51" i="30" s="1"/>
  <c r="E52" i="30" s="1"/>
  <c r="E53" i="30" s="1"/>
  <c r="E54" i="30" s="1"/>
  <c r="E55" i="30" s="1"/>
  <c r="E56" i="30" s="1"/>
  <c r="E57" i="30" s="1"/>
  <c r="E58" i="30" s="1"/>
  <c r="E59" i="30" s="1"/>
  <c r="E60" i="30" s="1"/>
  <c r="E61" i="30" s="1"/>
  <c r="E62" i="30" s="1"/>
  <c r="E63" i="30" s="1"/>
  <c r="E64" i="30" s="1"/>
  <c r="E65" i="30" s="1"/>
  <c r="E66" i="30" s="1"/>
  <c r="E67" i="30" s="1"/>
  <c r="E68" i="30" s="1"/>
  <c r="E69" i="30" s="1"/>
  <c r="E70" i="30" s="1"/>
  <c r="E71" i="30" s="1"/>
  <c r="E72" i="30" s="1"/>
  <c r="E73" i="30" s="1"/>
  <c r="E74" i="30" s="1"/>
  <c r="E75" i="30" s="1"/>
  <c r="E76" i="30" s="1"/>
  <c r="E77" i="30" s="1"/>
  <c r="E78" i="30" s="1"/>
  <c r="E79" i="30" s="1"/>
  <c r="E80" i="30" s="1"/>
  <c r="E81" i="30" s="1"/>
  <c r="E82" i="30" s="1"/>
  <c r="E83" i="30" s="1"/>
  <c r="E84" i="30" s="1"/>
  <c r="E85" i="30" s="1"/>
  <c r="E86" i="30" s="1"/>
  <c r="E87" i="30" s="1"/>
  <c r="E88" i="30" s="1"/>
  <c r="E89" i="30" s="1"/>
  <c r="E90" i="30" s="1"/>
  <c r="E91" i="30" s="1"/>
  <c r="E92" i="30" s="1"/>
  <c r="G5" i="30"/>
  <c r="G6" i="30" s="1"/>
  <c r="G7" i="30" s="1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G37" i="30" s="1"/>
  <c r="G38" i="30" s="1"/>
  <c r="G39" i="30" s="1"/>
  <c r="G40" i="30" s="1"/>
  <c r="G41" i="30" s="1"/>
  <c r="G42" i="30" s="1"/>
  <c r="G43" i="30" s="1"/>
  <c r="G44" i="30" s="1"/>
  <c r="G45" i="30" s="1"/>
  <c r="G46" i="30" s="1"/>
  <c r="G47" i="30" s="1"/>
  <c r="G48" i="30" s="1"/>
  <c r="G49" i="30" s="1"/>
  <c r="G50" i="30" s="1"/>
  <c r="G51" i="30" s="1"/>
  <c r="G52" i="30" s="1"/>
  <c r="G53" i="30" s="1"/>
  <c r="G54" i="30" s="1"/>
  <c r="G55" i="30" s="1"/>
  <c r="G56" i="30" s="1"/>
  <c r="G57" i="30" s="1"/>
  <c r="G58" i="30" s="1"/>
  <c r="G59" i="30" s="1"/>
  <c r="G60" i="30" s="1"/>
  <c r="G61" i="30" s="1"/>
  <c r="G62" i="30" s="1"/>
  <c r="G63" i="30" s="1"/>
  <c r="G64" i="30" s="1"/>
  <c r="G65" i="30" s="1"/>
  <c r="G66" i="30" s="1"/>
  <c r="G67" i="30" s="1"/>
  <c r="G68" i="30" s="1"/>
  <c r="G69" i="30" s="1"/>
  <c r="G70" i="30" s="1"/>
  <c r="G71" i="30" s="1"/>
  <c r="G72" i="30" s="1"/>
  <c r="G73" i="30" s="1"/>
  <c r="G74" i="30" s="1"/>
  <c r="G75" i="30" s="1"/>
  <c r="G76" i="30" s="1"/>
  <c r="G77" i="30" s="1"/>
  <c r="G78" i="30" s="1"/>
  <c r="G79" i="30" s="1"/>
  <c r="G80" i="30" s="1"/>
  <c r="G81" i="30" s="1"/>
  <c r="G82" i="30" s="1"/>
  <c r="G83" i="30" s="1"/>
  <c r="G84" i="30" s="1"/>
  <c r="G85" i="30" s="1"/>
  <c r="G86" i="30" s="1"/>
  <c r="G87" i="30" s="1"/>
  <c r="G88" i="30" s="1"/>
  <c r="G89" i="30" s="1"/>
  <c r="G90" i="30" s="1"/>
  <c r="G91" i="30" s="1"/>
  <c r="G92" i="30" s="1"/>
  <c r="C88" i="30"/>
  <c r="C90" i="30"/>
  <c r="C91" i="30"/>
  <c r="C92" i="30"/>
  <c r="BG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V21" i="26"/>
  <c r="P19" i="26"/>
  <c r="Q19" i="26" s="1"/>
  <c r="R19" i="26" s="1"/>
  <c r="S19" i="26" s="1"/>
  <c r="T19" i="26" s="1"/>
  <c r="U19" i="26" s="1"/>
  <c r="V19" i="26" s="1"/>
  <c r="L19" i="26"/>
  <c r="M19" i="26"/>
  <c r="N19" i="26"/>
  <c r="O19" i="26"/>
  <c r="K19" i="26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E35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F38" i="1"/>
  <c r="G38" i="1"/>
  <c r="H38" i="1"/>
  <c r="I38" i="1"/>
  <c r="J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E3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L68" i="1"/>
  <c r="CG68" i="1"/>
  <c r="CH68" i="1"/>
  <c r="CI68" i="1"/>
  <c r="CJ68" i="1"/>
  <c r="CK68" i="1"/>
  <c r="E68" i="1"/>
  <c r="V22" i="26" l="1"/>
  <c r="W19" i="26"/>
  <c r="CM16" i="26"/>
  <c r="CN21" i="26"/>
  <c r="CM31" i="1"/>
  <c r="CO38" i="1"/>
  <c r="W22" i="26" l="1"/>
  <c r="X19" i="26"/>
  <c r="E44" i="1"/>
  <c r="E46" i="1" s="1"/>
  <c r="CM4" i="26"/>
  <c r="Y19" i="26" l="1"/>
  <c r="X22" i="26"/>
  <c r="F44" i="1"/>
  <c r="G44" i="1" s="1"/>
  <c r="G46" i="1" s="1"/>
  <c r="V38" i="26"/>
  <c r="CM5" i="26"/>
  <c r="CM6" i="26"/>
  <c r="CM7" i="26"/>
  <c r="CM8" i="26"/>
  <c r="CM9" i="26"/>
  <c r="CM10" i="26"/>
  <c r="CM11" i="26"/>
  <c r="CM12" i="26"/>
  <c r="CM13" i="26"/>
  <c r="CM14" i="26"/>
  <c r="CM15" i="26"/>
  <c r="E5" i="28"/>
  <c r="E6" i="28" s="1"/>
  <c r="E7" i="28" s="1"/>
  <c r="E8" i="28" s="1"/>
  <c r="E9" i="28" s="1"/>
  <c r="E10" i="28" s="1"/>
  <c r="E11" i="28" s="1"/>
  <c r="E1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G5" i="28"/>
  <c r="G6" i="28" s="1"/>
  <c r="G7" i="28" s="1"/>
  <c r="G8" i="28" s="1"/>
  <c r="G9" i="28" s="1"/>
  <c r="G10" i="28" s="1"/>
  <c r="G11" i="28" s="1"/>
  <c r="G12" i="28" s="1"/>
  <c r="I5" i="28"/>
  <c r="I6" i="28" s="1"/>
  <c r="I7" i="28" s="1"/>
  <c r="I8" i="28" s="1"/>
  <c r="I9" i="28" s="1"/>
  <c r="I10" i="28" s="1"/>
  <c r="I11" i="28" s="1"/>
  <c r="I1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I84" i="28" s="1"/>
  <c r="I85" i="28" s="1"/>
  <c r="I86" i="28" s="1"/>
  <c r="I87" i="28" s="1"/>
  <c r="I88" i="28" s="1"/>
  <c r="I89" i="28" s="1"/>
  <c r="I90" i="28" s="1"/>
  <c r="I91" i="28" s="1"/>
  <c r="I92" i="28" s="1"/>
  <c r="I93" i="28" s="1"/>
  <c r="I94" i="28" s="1"/>
  <c r="I95" i="28" s="1"/>
  <c r="I96" i="28" s="1"/>
  <c r="I97" i="28" s="1"/>
  <c r="I98" i="28" s="1"/>
  <c r="I99" i="28" s="1"/>
  <c r="I100" i="28" s="1"/>
  <c r="I101" i="28" s="1"/>
  <c r="I102" i="28" s="1"/>
  <c r="I103" i="28" s="1"/>
  <c r="I104" i="28" s="1"/>
  <c r="I105" i="28" s="1"/>
  <c r="I106" i="28" s="1"/>
  <c r="I107" i="28" s="1"/>
  <c r="I108" i="28" s="1"/>
  <c r="I109" i="28" s="1"/>
  <c r="I110" i="28" s="1"/>
  <c r="I111" i="28" s="1"/>
  <c r="I112" i="28" s="1"/>
  <c r="I113" i="28" s="1"/>
  <c r="I114" i="28" s="1"/>
  <c r="I115" i="28" s="1"/>
  <c r="I116" i="28" s="1"/>
  <c r="I117" i="28" s="1"/>
  <c r="I118" i="28" s="1"/>
  <c r="I119" i="28" s="1"/>
  <c r="I120" i="28" s="1"/>
  <c r="I121" i="28" s="1"/>
  <c r="I122" i="28" s="1"/>
  <c r="I123" i="28" s="1"/>
  <c r="I124" i="28" s="1"/>
  <c r="I125" i="28" s="1"/>
  <c r="I126" i="28" s="1"/>
  <c r="I127" i="28" s="1"/>
  <c r="I128" i="28" s="1"/>
  <c r="I129" i="28" s="1"/>
  <c r="I130" i="28" s="1"/>
  <c r="I131" i="28" s="1"/>
  <c r="I132" i="28" s="1"/>
  <c r="I133" i="28" s="1"/>
  <c r="I134" i="28" s="1"/>
  <c r="I135" i="28" s="1"/>
  <c r="I136" i="28" s="1"/>
  <c r="I137" i="28" s="1"/>
  <c r="I138" i="28" s="1"/>
  <c r="E14" i="28"/>
  <c r="E15" i="28" s="1"/>
  <c r="E16" i="28" s="1"/>
  <c r="E17" i="28" s="1"/>
  <c r="E18" i="28" s="1"/>
  <c r="E19" i="28" s="1"/>
  <c r="E20" i="28" s="1"/>
  <c r="E21" i="28" s="1"/>
  <c r="E22" i="28" s="1"/>
  <c r="G14" i="28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I14" i="28"/>
  <c r="I15" i="28" s="1"/>
  <c r="I16" i="28" s="1"/>
  <c r="I17" i="28" s="1"/>
  <c r="I18" i="28" s="1"/>
  <c r="I19" i="28" s="1"/>
  <c r="I20" i="28" s="1"/>
  <c r="I21" i="28" s="1"/>
  <c r="I22" i="28" s="1"/>
  <c r="C138" i="28"/>
  <c r="B156" i="28"/>
  <c r="C156" i="28"/>
  <c r="D156" i="28"/>
  <c r="E156" i="28"/>
  <c r="F156" i="28"/>
  <c r="B176" i="28"/>
  <c r="C176" i="28"/>
  <c r="D176" i="28"/>
  <c r="E176" i="28"/>
  <c r="F176" i="28"/>
  <c r="G176" i="28"/>
  <c r="H44" i="1" l="1"/>
  <c r="W38" i="26"/>
  <c r="V44" i="26"/>
  <c r="Z19" i="26"/>
  <c r="Y22" i="26"/>
  <c r="F46" i="1"/>
  <c r="I44" i="1"/>
  <c r="H46" i="1"/>
  <c r="G89" i="28"/>
  <c r="G90" i="28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X38" i="26" l="1"/>
  <c r="W44" i="26"/>
  <c r="AA19" i="26"/>
  <c r="Z22" i="26"/>
  <c r="J44" i="1"/>
  <c r="I46" i="1"/>
  <c r="Y38" i="26" l="1"/>
  <c r="X44" i="26"/>
  <c r="AB19" i="26"/>
  <c r="AA22" i="26"/>
  <c r="K44" i="1"/>
  <c r="J46" i="1"/>
  <c r="Z38" i="26" l="1"/>
  <c r="Y44" i="26"/>
  <c r="AC19" i="26"/>
  <c r="AB22" i="26"/>
  <c r="L44" i="1"/>
  <c r="K46" i="1"/>
  <c r="V29" i="26"/>
  <c r="W29" i="26" s="1"/>
  <c r="X29" i="26" s="1"/>
  <c r="Y29" i="26" s="1"/>
  <c r="Z29" i="26" s="1"/>
  <c r="AA29" i="26" s="1"/>
  <c r="AB29" i="26" s="1"/>
  <c r="AC29" i="26" s="1"/>
  <c r="AD29" i="26" s="1"/>
  <c r="AE29" i="26" s="1"/>
  <c r="AF29" i="26" s="1"/>
  <c r="AG29" i="26" s="1"/>
  <c r="AH29" i="26" s="1"/>
  <c r="AI29" i="26" s="1"/>
  <c r="AJ29" i="26" s="1"/>
  <c r="AK29" i="26" s="1"/>
  <c r="AL29" i="26" s="1"/>
  <c r="AM29" i="26" s="1"/>
  <c r="AN29" i="26" s="1"/>
  <c r="AO29" i="26" s="1"/>
  <c r="AP29" i="26" s="1"/>
  <c r="AQ29" i="26" s="1"/>
  <c r="AR29" i="26" s="1"/>
  <c r="AS29" i="26" s="1"/>
  <c r="AT29" i="26" s="1"/>
  <c r="AU29" i="26" s="1"/>
  <c r="AV29" i="26" s="1"/>
  <c r="AW29" i="26" s="1"/>
  <c r="AX29" i="26" s="1"/>
  <c r="AY29" i="26" s="1"/>
  <c r="AZ29" i="26" s="1"/>
  <c r="BA29" i="26" s="1"/>
  <c r="BB29" i="26" s="1"/>
  <c r="BC29" i="26" s="1"/>
  <c r="BD29" i="26" s="1"/>
  <c r="BE29" i="26" s="1"/>
  <c r="BF29" i="26" s="1"/>
  <c r="BG29" i="26" s="1"/>
  <c r="BH29" i="26" s="1"/>
  <c r="BI29" i="26" s="1"/>
  <c r="BJ29" i="26" s="1"/>
  <c r="BK29" i="26" s="1"/>
  <c r="BL29" i="26" s="1"/>
  <c r="BM29" i="26" s="1"/>
  <c r="BN29" i="26" s="1"/>
  <c r="BO29" i="26" s="1"/>
  <c r="BP29" i="26" s="1"/>
  <c r="BQ29" i="26" s="1"/>
  <c r="BR29" i="26" s="1"/>
  <c r="BS29" i="26" s="1"/>
  <c r="BT29" i="26" s="1"/>
  <c r="BU29" i="26" s="1"/>
  <c r="BV29" i="26" s="1"/>
  <c r="V30" i="26"/>
  <c r="W30" i="26" s="1"/>
  <c r="X30" i="26" s="1"/>
  <c r="Y30" i="26" s="1"/>
  <c r="Z30" i="26" s="1"/>
  <c r="AA30" i="26" s="1"/>
  <c r="AB30" i="26" s="1"/>
  <c r="AC30" i="26" s="1"/>
  <c r="AD30" i="26" s="1"/>
  <c r="AE30" i="26" s="1"/>
  <c r="AF30" i="26" s="1"/>
  <c r="AG30" i="26" s="1"/>
  <c r="AH30" i="26" s="1"/>
  <c r="AI30" i="26" s="1"/>
  <c r="AJ30" i="26" s="1"/>
  <c r="AK30" i="26" s="1"/>
  <c r="AL30" i="26" s="1"/>
  <c r="AM30" i="26" s="1"/>
  <c r="AN30" i="26" s="1"/>
  <c r="AO30" i="26" s="1"/>
  <c r="AP30" i="26" s="1"/>
  <c r="AQ30" i="26" s="1"/>
  <c r="AR30" i="26" s="1"/>
  <c r="AS30" i="26" s="1"/>
  <c r="AT30" i="26" s="1"/>
  <c r="AU30" i="26" s="1"/>
  <c r="AV30" i="26" s="1"/>
  <c r="AW30" i="26" s="1"/>
  <c r="AX30" i="26" s="1"/>
  <c r="AY30" i="26" s="1"/>
  <c r="AZ30" i="26" s="1"/>
  <c r="BA30" i="26" s="1"/>
  <c r="BB30" i="26" s="1"/>
  <c r="BC30" i="26" s="1"/>
  <c r="BD30" i="26" s="1"/>
  <c r="BE30" i="26" s="1"/>
  <c r="BF30" i="26" s="1"/>
  <c r="BG30" i="26" s="1"/>
  <c r="BH30" i="26" s="1"/>
  <c r="BI30" i="26" s="1"/>
  <c r="BJ30" i="26" s="1"/>
  <c r="BK30" i="26" s="1"/>
  <c r="BL30" i="26" s="1"/>
  <c r="BM30" i="26" s="1"/>
  <c r="BN30" i="26" s="1"/>
  <c r="BO30" i="26" s="1"/>
  <c r="BP30" i="26" s="1"/>
  <c r="BQ30" i="26" s="1"/>
  <c r="BR30" i="26" s="1"/>
  <c r="BS30" i="26" s="1"/>
  <c r="BT30" i="26" s="1"/>
  <c r="BU30" i="26" s="1"/>
  <c r="BV30" i="26" s="1"/>
  <c r="V31" i="26"/>
  <c r="W31" i="26" s="1"/>
  <c r="X31" i="26" s="1"/>
  <c r="Y31" i="26" s="1"/>
  <c r="Z31" i="26" s="1"/>
  <c r="AA31" i="26" s="1"/>
  <c r="AB31" i="26" s="1"/>
  <c r="AC31" i="26" s="1"/>
  <c r="AD31" i="26" s="1"/>
  <c r="AE31" i="26" s="1"/>
  <c r="AF31" i="26" s="1"/>
  <c r="AG31" i="26" s="1"/>
  <c r="AH31" i="26" s="1"/>
  <c r="AI31" i="26" s="1"/>
  <c r="AJ31" i="26" s="1"/>
  <c r="AK31" i="26" s="1"/>
  <c r="AL31" i="26" s="1"/>
  <c r="AM31" i="26" s="1"/>
  <c r="AN31" i="26" s="1"/>
  <c r="AO31" i="26" s="1"/>
  <c r="AP31" i="26" s="1"/>
  <c r="AQ31" i="26" s="1"/>
  <c r="AR31" i="26" s="1"/>
  <c r="AS31" i="26" s="1"/>
  <c r="AT31" i="26" s="1"/>
  <c r="AU31" i="26" s="1"/>
  <c r="AV31" i="26" s="1"/>
  <c r="AW31" i="26" s="1"/>
  <c r="AX31" i="26" s="1"/>
  <c r="AY31" i="26" s="1"/>
  <c r="AZ31" i="26" s="1"/>
  <c r="BA31" i="26" s="1"/>
  <c r="BB31" i="26" s="1"/>
  <c r="BC31" i="26" s="1"/>
  <c r="BD31" i="26" s="1"/>
  <c r="BE31" i="26" s="1"/>
  <c r="BF31" i="26" s="1"/>
  <c r="BG31" i="26" s="1"/>
  <c r="BH31" i="26" s="1"/>
  <c r="BI31" i="26" s="1"/>
  <c r="BJ31" i="26" s="1"/>
  <c r="BK31" i="26" s="1"/>
  <c r="BL31" i="26" s="1"/>
  <c r="BM31" i="26" s="1"/>
  <c r="BN31" i="26" s="1"/>
  <c r="BO31" i="26" s="1"/>
  <c r="BP31" i="26" s="1"/>
  <c r="BQ31" i="26" s="1"/>
  <c r="BR31" i="26" s="1"/>
  <c r="BS31" i="26" s="1"/>
  <c r="BT31" i="26" s="1"/>
  <c r="BU31" i="26" s="1"/>
  <c r="BV31" i="26" s="1"/>
  <c r="V32" i="26"/>
  <c r="W32" i="26" s="1"/>
  <c r="X32" i="26" s="1"/>
  <c r="Y32" i="26" s="1"/>
  <c r="Z32" i="26" s="1"/>
  <c r="AA32" i="26" s="1"/>
  <c r="AB32" i="26" s="1"/>
  <c r="AC32" i="26" s="1"/>
  <c r="AD32" i="26" s="1"/>
  <c r="AE32" i="26" s="1"/>
  <c r="AF32" i="26" s="1"/>
  <c r="AG32" i="26" s="1"/>
  <c r="AH32" i="26" s="1"/>
  <c r="AI32" i="26" s="1"/>
  <c r="AJ32" i="26" s="1"/>
  <c r="AK32" i="26" s="1"/>
  <c r="AL32" i="26" s="1"/>
  <c r="AM32" i="26" s="1"/>
  <c r="AN32" i="26" s="1"/>
  <c r="AO32" i="26" s="1"/>
  <c r="AP32" i="26" s="1"/>
  <c r="AQ32" i="26" s="1"/>
  <c r="AR32" i="26" s="1"/>
  <c r="AS32" i="26" s="1"/>
  <c r="AT32" i="26" s="1"/>
  <c r="AU32" i="26" s="1"/>
  <c r="AV32" i="26" s="1"/>
  <c r="AW32" i="26" s="1"/>
  <c r="AX32" i="26" s="1"/>
  <c r="AY32" i="26" s="1"/>
  <c r="AZ32" i="26" s="1"/>
  <c r="BA32" i="26" s="1"/>
  <c r="BB32" i="26" s="1"/>
  <c r="BC32" i="26" s="1"/>
  <c r="BD32" i="26" s="1"/>
  <c r="BE32" i="26" s="1"/>
  <c r="BF32" i="26" s="1"/>
  <c r="BG32" i="26" s="1"/>
  <c r="BH32" i="26" s="1"/>
  <c r="BI32" i="26" s="1"/>
  <c r="BJ32" i="26" s="1"/>
  <c r="BK32" i="26" s="1"/>
  <c r="BL32" i="26" s="1"/>
  <c r="BM32" i="26" s="1"/>
  <c r="BN32" i="26" s="1"/>
  <c r="BO32" i="26" s="1"/>
  <c r="BP32" i="26" s="1"/>
  <c r="BQ32" i="26" s="1"/>
  <c r="BR32" i="26" s="1"/>
  <c r="BS32" i="26" s="1"/>
  <c r="BT32" i="26" s="1"/>
  <c r="BU32" i="26" s="1"/>
  <c r="BV32" i="26" s="1"/>
  <c r="V33" i="26"/>
  <c r="W33" i="26" s="1"/>
  <c r="X33" i="26" s="1"/>
  <c r="Y33" i="26" s="1"/>
  <c r="Z33" i="26" s="1"/>
  <c r="AA33" i="26" s="1"/>
  <c r="AB33" i="26" s="1"/>
  <c r="AC33" i="26" s="1"/>
  <c r="AD33" i="26" s="1"/>
  <c r="AE33" i="26" s="1"/>
  <c r="AF33" i="26" s="1"/>
  <c r="AG33" i="26" s="1"/>
  <c r="AH33" i="26" s="1"/>
  <c r="AI33" i="26" s="1"/>
  <c r="AJ33" i="26" s="1"/>
  <c r="AK33" i="26" s="1"/>
  <c r="AL33" i="26" s="1"/>
  <c r="AM33" i="26" s="1"/>
  <c r="AN33" i="26" s="1"/>
  <c r="AO33" i="26" s="1"/>
  <c r="AP33" i="26" s="1"/>
  <c r="AQ33" i="26" s="1"/>
  <c r="AR33" i="26" s="1"/>
  <c r="AS33" i="26" s="1"/>
  <c r="AT33" i="26" s="1"/>
  <c r="AU33" i="26" s="1"/>
  <c r="AV33" i="26" s="1"/>
  <c r="AW33" i="26" s="1"/>
  <c r="AX33" i="26" s="1"/>
  <c r="AY33" i="26" s="1"/>
  <c r="AZ33" i="26" s="1"/>
  <c r="BA33" i="26" s="1"/>
  <c r="BB33" i="26" s="1"/>
  <c r="BC33" i="26" s="1"/>
  <c r="BD33" i="26" s="1"/>
  <c r="BE33" i="26" s="1"/>
  <c r="BF33" i="26" s="1"/>
  <c r="BG33" i="26" s="1"/>
  <c r="BH33" i="26" s="1"/>
  <c r="BI33" i="26" s="1"/>
  <c r="BJ33" i="26" s="1"/>
  <c r="BK33" i="26" s="1"/>
  <c r="BL33" i="26" s="1"/>
  <c r="BM33" i="26" s="1"/>
  <c r="BN33" i="26" s="1"/>
  <c r="BO33" i="26" s="1"/>
  <c r="BP33" i="26" s="1"/>
  <c r="BQ33" i="26" s="1"/>
  <c r="BR33" i="26" s="1"/>
  <c r="BS33" i="26" s="1"/>
  <c r="BT33" i="26" s="1"/>
  <c r="BU33" i="26" s="1"/>
  <c r="BV33" i="26" s="1"/>
  <c r="V34" i="26"/>
  <c r="W34" i="26" s="1"/>
  <c r="X34" i="26" s="1"/>
  <c r="Y34" i="26" s="1"/>
  <c r="Z34" i="26" s="1"/>
  <c r="AA34" i="26" s="1"/>
  <c r="AB34" i="26" s="1"/>
  <c r="AC34" i="26" s="1"/>
  <c r="AD34" i="26" s="1"/>
  <c r="AE34" i="26" s="1"/>
  <c r="AF34" i="26" s="1"/>
  <c r="AG34" i="26" s="1"/>
  <c r="AH34" i="26" s="1"/>
  <c r="AI34" i="26" s="1"/>
  <c r="AJ34" i="26" s="1"/>
  <c r="AK34" i="26" s="1"/>
  <c r="AL34" i="26" s="1"/>
  <c r="AM34" i="26" s="1"/>
  <c r="AN34" i="26" s="1"/>
  <c r="AO34" i="26" s="1"/>
  <c r="AP34" i="26" s="1"/>
  <c r="AQ34" i="26" s="1"/>
  <c r="AR34" i="26" s="1"/>
  <c r="AS34" i="26" s="1"/>
  <c r="AT34" i="26" s="1"/>
  <c r="AU34" i="26" s="1"/>
  <c r="AV34" i="26" s="1"/>
  <c r="AW34" i="26" s="1"/>
  <c r="AX34" i="26" s="1"/>
  <c r="AY34" i="26" s="1"/>
  <c r="AZ34" i="26" s="1"/>
  <c r="BA34" i="26" s="1"/>
  <c r="BB34" i="26" s="1"/>
  <c r="BC34" i="26" s="1"/>
  <c r="BD34" i="26" s="1"/>
  <c r="BE34" i="26" s="1"/>
  <c r="BF34" i="26" s="1"/>
  <c r="BG34" i="26" s="1"/>
  <c r="BH34" i="26" s="1"/>
  <c r="BI34" i="26" s="1"/>
  <c r="BJ34" i="26" s="1"/>
  <c r="BK34" i="26" s="1"/>
  <c r="BL34" i="26" s="1"/>
  <c r="BM34" i="26" s="1"/>
  <c r="BN34" i="26" s="1"/>
  <c r="BO34" i="26" s="1"/>
  <c r="BP34" i="26" s="1"/>
  <c r="BQ34" i="26" s="1"/>
  <c r="BR34" i="26" s="1"/>
  <c r="BS34" i="26" s="1"/>
  <c r="BT34" i="26" s="1"/>
  <c r="BU34" i="26" s="1"/>
  <c r="BV34" i="26" s="1"/>
  <c r="V35" i="26"/>
  <c r="W35" i="26" s="1"/>
  <c r="X35" i="26" s="1"/>
  <c r="Y35" i="26" s="1"/>
  <c r="Z35" i="26" s="1"/>
  <c r="AA35" i="26" s="1"/>
  <c r="AB35" i="26" s="1"/>
  <c r="AC35" i="26" s="1"/>
  <c r="AD35" i="26" s="1"/>
  <c r="AE35" i="26" s="1"/>
  <c r="AF35" i="26" s="1"/>
  <c r="AG35" i="26" s="1"/>
  <c r="AH35" i="26" s="1"/>
  <c r="AI35" i="26" s="1"/>
  <c r="AJ35" i="26" s="1"/>
  <c r="AK35" i="26" s="1"/>
  <c r="AL35" i="26" s="1"/>
  <c r="AM35" i="26" s="1"/>
  <c r="AN35" i="26" s="1"/>
  <c r="AO35" i="26" s="1"/>
  <c r="AP35" i="26" s="1"/>
  <c r="AQ35" i="26" s="1"/>
  <c r="AR35" i="26" s="1"/>
  <c r="AS35" i="26" s="1"/>
  <c r="AT35" i="26" s="1"/>
  <c r="AU35" i="26" s="1"/>
  <c r="AV35" i="26" s="1"/>
  <c r="AW35" i="26" s="1"/>
  <c r="AX35" i="26" s="1"/>
  <c r="AY35" i="26" s="1"/>
  <c r="AZ35" i="26" s="1"/>
  <c r="BA35" i="26" s="1"/>
  <c r="BB35" i="26" s="1"/>
  <c r="BC35" i="26" s="1"/>
  <c r="BD35" i="26" s="1"/>
  <c r="BE35" i="26" s="1"/>
  <c r="BF35" i="26" s="1"/>
  <c r="BG35" i="26" s="1"/>
  <c r="BH35" i="26" s="1"/>
  <c r="BI35" i="26" s="1"/>
  <c r="BJ35" i="26" s="1"/>
  <c r="BK35" i="26" s="1"/>
  <c r="BL35" i="26" s="1"/>
  <c r="BM35" i="26" s="1"/>
  <c r="BN35" i="26" s="1"/>
  <c r="BO35" i="26" s="1"/>
  <c r="BP35" i="26" s="1"/>
  <c r="BQ35" i="26" s="1"/>
  <c r="BR35" i="26" s="1"/>
  <c r="BS35" i="26" s="1"/>
  <c r="BT35" i="26" s="1"/>
  <c r="BU35" i="26" s="1"/>
  <c r="BV35" i="26" s="1"/>
  <c r="V36" i="26"/>
  <c r="W36" i="26" s="1"/>
  <c r="X36" i="26" s="1"/>
  <c r="Y36" i="26" s="1"/>
  <c r="Z36" i="26" s="1"/>
  <c r="AA36" i="26" s="1"/>
  <c r="AB36" i="26" s="1"/>
  <c r="AC36" i="26" s="1"/>
  <c r="AD36" i="26" s="1"/>
  <c r="AE36" i="26" s="1"/>
  <c r="AF36" i="26" s="1"/>
  <c r="AG36" i="26" s="1"/>
  <c r="AH36" i="26" s="1"/>
  <c r="AI36" i="26" s="1"/>
  <c r="AJ36" i="26" s="1"/>
  <c r="AK36" i="26" s="1"/>
  <c r="AL36" i="26" s="1"/>
  <c r="AM36" i="26" s="1"/>
  <c r="AN36" i="26" s="1"/>
  <c r="AO36" i="26" s="1"/>
  <c r="AP36" i="26" s="1"/>
  <c r="AQ36" i="26" s="1"/>
  <c r="AR36" i="26" s="1"/>
  <c r="AS36" i="26" s="1"/>
  <c r="AT36" i="26" s="1"/>
  <c r="AU36" i="26" s="1"/>
  <c r="AV36" i="26" s="1"/>
  <c r="AW36" i="26" s="1"/>
  <c r="AX36" i="26" s="1"/>
  <c r="AY36" i="26" s="1"/>
  <c r="AZ36" i="26" s="1"/>
  <c r="BA36" i="26" s="1"/>
  <c r="BB36" i="26" s="1"/>
  <c r="BC36" i="26" s="1"/>
  <c r="BD36" i="26" s="1"/>
  <c r="BE36" i="26" s="1"/>
  <c r="BF36" i="26" s="1"/>
  <c r="BG36" i="26" s="1"/>
  <c r="BH36" i="26" s="1"/>
  <c r="BI36" i="26" s="1"/>
  <c r="BJ36" i="26" s="1"/>
  <c r="BK36" i="26" s="1"/>
  <c r="BL36" i="26" s="1"/>
  <c r="BM36" i="26" s="1"/>
  <c r="BN36" i="26" s="1"/>
  <c r="BO36" i="26" s="1"/>
  <c r="BP36" i="26" s="1"/>
  <c r="BQ36" i="26" s="1"/>
  <c r="BR36" i="26" s="1"/>
  <c r="BS36" i="26" s="1"/>
  <c r="BT36" i="26" s="1"/>
  <c r="BU36" i="26" s="1"/>
  <c r="BV36" i="26" s="1"/>
  <c r="V37" i="26"/>
  <c r="W37" i="26" s="1"/>
  <c r="X37" i="26" s="1"/>
  <c r="Y37" i="26" s="1"/>
  <c r="Z37" i="26" s="1"/>
  <c r="AA37" i="26" s="1"/>
  <c r="AB37" i="26" s="1"/>
  <c r="AC37" i="26" s="1"/>
  <c r="AD37" i="26" s="1"/>
  <c r="AE37" i="26" s="1"/>
  <c r="AF37" i="26" s="1"/>
  <c r="AG37" i="26" s="1"/>
  <c r="AH37" i="26" s="1"/>
  <c r="AI37" i="26" s="1"/>
  <c r="AJ37" i="26" s="1"/>
  <c r="AK37" i="26" s="1"/>
  <c r="AL37" i="26" s="1"/>
  <c r="AM37" i="26" s="1"/>
  <c r="AN37" i="26" s="1"/>
  <c r="AO37" i="26" s="1"/>
  <c r="AP37" i="26" s="1"/>
  <c r="AQ37" i="26" s="1"/>
  <c r="AR37" i="26" s="1"/>
  <c r="AS37" i="26" s="1"/>
  <c r="AT37" i="26" s="1"/>
  <c r="AU37" i="26" s="1"/>
  <c r="AV37" i="26" s="1"/>
  <c r="AW37" i="26" s="1"/>
  <c r="AX37" i="26" s="1"/>
  <c r="AY37" i="26" s="1"/>
  <c r="AZ37" i="26" s="1"/>
  <c r="BA37" i="26" s="1"/>
  <c r="BB37" i="26" s="1"/>
  <c r="BC37" i="26" s="1"/>
  <c r="BD37" i="26" s="1"/>
  <c r="BE37" i="26" s="1"/>
  <c r="BF37" i="26" s="1"/>
  <c r="BG37" i="26" s="1"/>
  <c r="BH37" i="26" s="1"/>
  <c r="BI37" i="26" s="1"/>
  <c r="BJ37" i="26" s="1"/>
  <c r="BK37" i="26" s="1"/>
  <c r="BL37" i="26" s="1"/>
  <c r="BM37" i="26" s="1"/>
  <c r="BN37" i="26" s="1"/>
  <c r="BO37" i="26" s="1"/>
  <c r="BP37" i="26" s="1"/>
  <c r="BQ37" i="26" s="1"/>
  <c r="BR37" i="26" s="1"/>
  <c r="BS37" i="26" s="1"/>
  <c r="BT37" i="26" s="1"/>
  <c r="BU37" i="26" s="1"/>
  <c r="BV37" i="26" s="1"/>
  <c r="V28" i="26"/>
  <c r="V45" i="26" l="1"/>
  <c r="AA38" i="26"/>
  <c r="Z44" i="26"/>
  <c r="W28" i="26"/>
  <c r="W45" i="26" s="1"/>
  <c r="V42" i="26"/>
  <c r="AD19" i="26"/>
  <c r="AC22" i="26"/>
  <c r="M44" i="1"/>
  <c r="L46" i="1"/>
  <c r="F64" i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CM29" i="1"/>
  <c r="AB38" i="26" l="1"/>
  <c r="AA44" i="26"/>
  <c r="X28" i="26"/>
  <c r="X45" i="26" s="1"/>
  <c r="W42" i="26"/>
  <c r="AE19" i="26"/>
  <c r="AD22" i="26"/>
  <c r="N44" i="1"/>
  <c r="M46" i="1"/>
  <c r="AC38" i="26" l="1"/>
  <c r="AB44" i="26"/>
  <c r="AF19" i="26"/>
  <c r="AE22" i="26"/>
  <c r="Y28" i="26"/>
  <c r="Y45" i="26" s="1"/>
  <c r="X42" i="26"/>
  <c r="O44" i="1"/>
  <c r="N46" i="1"/>
  <c r="I5" i="25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G5" i="25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E5" i="25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AD38" i="26" l="1"/>
  <c r="AC44" i="26"/>
  <c r="Z28" i="26"/>
  <c r="Z45" i="26" s="1"/>
  <c r="Y42" i="26"/>
  <c r="AG19" i="26"/>
  <c r="AF22" i="26"/>
  <c r="P44" i="1"/>
  <c r="O46" i="1"/>
  <c r="E103" i="25"/>
  <c r="D103" i="25"/>
  <c r="C103" i="25"/>
  <c r="B103" i="25"/>
  <c r="AE38" i="26" l="1"/>
  <c r="AD44" i="26"/>
  <c r="AA28" i="26"/>
  <c r="AA45" i="26" s="1"/>
  <c r="Z42" i="26"/>
  <c r="AH19" i="26"/>
  <c r="AG22" i="26"/>
  <c r="Q44" i="1"/>
  <c r="P46" i="1"/>
  <c r="D84" i="24"/>
  <c r="C84" i="24"/>
  <c r="AF38" i="26" l="1"/>
  <c r="AE44" i="26"/>
  <c r="AI19" i="26"/>
  <c r="AH22" i="26"/>
  <c r="AB28" i="26"/>
  <c r="AB45" i="26" s="1"/>
  <c r="AA42" i="26"/>
  <c r="R44" i="1"/>
  <c r="Q4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26" i="1"/>
  <c r="CM27" i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CM28" i="1"/>
  <c r="E103" i="24"/>
  <c r="D103" i="24"/>
  <c r="C103" i="24"/>
  <c r="B103" i="24"/>
  <c r="I5" i="24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G5" i="24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E5" i="24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119" i="24"/>
  <c r="D119" i="24"/>
  <c r="C119" i="24"/>
  <c r="B119" i="24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P18" i="21"/>
  <c r="AQ18" i="21"/>
  <c r="AR18" i="21"/>
  <c r="AS18" i="21"/>
  <c r="AT18" i="21"/>
  <c r="AU18" i="21"/>
  <c r="AV18" i="21"/>
  <c r="AW18" i="21"/>
  <c r="AX18" i="21"/>
  <c r="AY18" i="21"/>
  <c r="AZ18" i="21"/>
  <c r="BA18" i="21"/>
  <c r="BB18" i="21"/>
  <c r="BC18" i="21"/>
  <c r="BD18" i="21"/>
  <c r="BE18" i="21"/>
  <c r="BF18" i="21"/>
  <c r="BG18" i="21"/>
  <c r="BH18" i="21"/>
  <c r="BI18" i="21"/>
  <c r="BJ18" i="21"/>
  <c r="BK18" i="21"/>
  <c r="BL18" i="21"/>
  <c r="BM18" i="21"/>
  <c r="BN18" i="21"/>
  <c r="J18" i="21"/>
  <c r="K18" i="21"/>
  <c r="L18" i="21"/>
  <c r="M18" i="21"/>
  <c r="N18" i="21"/>
  <c r="F18" i="21"/>
  <c r="G18" i="21"/>
  <c r="H18" i="21"/>
  <c r="I18" i="21"/>
  <c r="C18" i="21"/>
  <c r="D18" i="21"/>
  <c r="E18" i="21"/>
  <c r="B18" i="21"/>
  <c r="J104" i="22"/>
  <c r="F118" i="22"/>
  <c r="E118" i="22"/>
  <c r="D118" i="22"/>
  <c r="C118" i="22"/>
  <c r="B118" i="22"/>
  <c r="AG38" i="26" l="1"/>
  <c r="AF44" i="26"/>
  <c r="AC28" i="26"/>
  <c r="AC45" i="26" s="1"/>
  <c r="AB42" i="26"/>
  <c r="AJ19" i="26"/>
  <c r="AI22" i="26"/>
  <c r="CM35" i="1"/>
  <c r="S44" i="1"/>
  <c r="R46" i="1"/>
  <c r="I39" i="24"/>
  <c r="I40" i="24" s="1"/>
  <c r="I41" i="24" s="1"/>
  <c r="G39" i="24"/>
  <c r="G40" i="24" s="1"/>
  <c r="G41" i="24" s="1"/>
  <c r="E47" i="24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D132" i="22"/>
  <c r="H132" i="22"/>
  <c r="G132" i="22"/>
  <c r="F132" i="22"/>
  <c r="E132" i="22"/>
  <c r="C132" i="22"/>
  <c r="B132" i="22"/>
  <c r="AH38" i="26" l="1"/>
  <c r="AG44" i="26"/>
  <c r="AD28" i="26"/>
  <c r="AD45" i="26" s="1"/>
  <c r="AC42" i="26"/>
  <c r="AK19" i="26"/>
  <c r="AJ22" i="26"/>
  <c r="T44" i="1"/>
  <c r="S46" i="1"/>
  <c r="I42" i="24"/>
  <c r="I43" i="24" s="1"/>
  <c r="I44" i="24" s="1"/>
  <c r="I45" i="24" s="1"/>
  <c r="I46" i="24" s="1"/>
  <c r="I47" i="24" s="1"/>
  <c r="I48" i="24" s="1"/>
  <c r="I49" i="24" s="1"/>
  <c r="I50" i="24" s="1"/>
  <c r="I51" i="24" s="1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G42" i="24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G67" i="24" s="1"/>
  <c r="G68" i="24" s="1"/>
  <c r="G69" i="24" s="1"/>
  <c r="G70" i="24" s="1"/>
  <c r="G71" i="24" s="1"/>
  <c r="G72" i="24" s="1"/>
  <c r="G73" i="24" s="1"/>
  <c r="G74" i="24" s="1"/>
  <c r="G75" i="24" s="1"/>
  <c r="G76" i="24" s="1"/>
  <c r="G77" i="24" s="1"/>
  <c r="G78" i="24" s="1"/>
  <c r="G79" i="24" s="1"/>
  <c r="G80" i="24" s="1"/>
  <c r="G81" i="24" s="1"/>
  <c r="G82" i="24" s="1"/>
  <c r="C5" i="22"/>
  <c r="C6" i="22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C43" i="22" s="1"/>
  <c r="C44" i="22" s="1"/>
  <c r="C45" i="22" s="1"/>
  <c r="C46" i="22" s="1"/>
  <c r="C47" i="22" s="1"/>
  <c r="C48" i="22" s="1"/>
  <c r="C49" i="22" s="1"/>
  <c r="C50" i="22" s="1"/>
  <c r="C51" i="22" s="1"/>
  <c r="C52" i="22" s="1"/>
  <c r="C53" i="22" s="1"/>
  <c r="C54" i="22" s="1"/>
  <c r="C55" i="22" s="1"/>
  <c r="C56" i="22" s="1"/>
  <c r="C57" i="22" s="1"/>
  <c r="C58" i="22" s="1"/>
  <c r="C59" i="22" s="1"/>
  <c r="C60" i="22" s="1"/>
  <c r="C61" i="22" s="1"/>
  <c r="C62" i="22" s="1"/>
  <c r="C63" i="22" s="1"/>
  <c r="C64" i="22" s="1"/>
  <c r="C65" i="22" s="1"/>
  <c r="C66" i="22" s="1"/>
  <c r="C67" i="22" s="1"/>
  <c r="C68" i="22" s="1"/>
  <c r="C69" i="22" s="1"/>
  <c r="C70" i="22" s="1"/>
  <c r="C71" i="22" s="1"/>
  <c r="C72" i="22" s="1"/>
  <c r="C73" i="22" s="1"/>
  <c r="C74" i="22" s="1"/>
  <c r="C75" i="22" s="1"/>
  <c r="C76" i="22" s="1"/>
  <c r="C77" i="22" s="1"/>
  <c r="C78" i="22" s="1"/>
  <c r="C79" i="22" s="1"/>
  <c r="C80" i="22" s="1"/>
  <c r="C81" i="22" s="1"/>
  <c r="C82" i="22" s="1"/>
  <c r="C83" i="22" s="1"/>
  <c r="C84" i="22" s="1"/>
  <c r="C85" i="22" s="1"/>
  <c r="C86" i="22" s="1"/>
  <c r="C87" i="22" s="1"/>
  <c r="C88" i="22" s="1"/>
  <c r="C89" i="22" s="1"/>
  <c r="C90" i="22" s="1"/>
  <c r="C91" i="22" s="1"/>
  <c r="C92" i="22" s="1"/>
  <c r="C93" i="22" s="1"/>
  <c r="C94" i="22" s="1"/>
  <c r="C95" i="22" s="1"/>
  <c r="C96" i="22" s="1"/>
  <c r="C97" i="22" s="1"/>
  <c r="C98" i="22" s="1"/>
  <c r="C99" i="22" s="1"/>
  <c r="C100" i="22" s="1"/>
  <c r="C101" i="22" s="1"/>
  <c r="C102" i="22" s="1"/>
  <c r="C103" i="22" s="1"/>
  <c r="AI38" i="26" l="1"/>
  <c r="AH44" i="26"/>
  <c r="AL19" i="26"/>
  <c r="AK22" i="26"/>
  <c r="AE28" i="26"/>
  <c r="AE45" i="26" s="1"/>
  <c r="AD42" i="26"/>
  <c r="U44" i="1"/>
  <c r="T46" i="1"/>
  <c r="C105" i="22"/>
  <c r="F50" i="1"/>
  <c r="F51" i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F49" i="1"/>
  <c r="AJ38" i="26" l="1"/>
  <c r="AI44" i="26"/>
  <c r="AF28" i="26"/>
  <c r="AF45" i="26" s="1"/>
  <c r="AE42" i="26"/>
  <c r="AM19" i="26"/>
  <c r="AL22" i="26"/>
  <c r="V44" i="1"/>
  <c r="U46" i="1"/>
  <c r="G49" i="1"/>
  <c r="G50" i="1"/>
  <c r="F61" i="1"/>
  <c r="G61" i="1" s="1"/>
  <c r="H61" i="1" s="1"/>
  <c r="I61" i="1" s="1"/>
  <c r="J61" i="1" s="1"/>
  <c r="F62" i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BH62" i="1" s="1"/>
  <c r="BI62" i="1" s="1"/>
  <c r="BJ62" i="1" s="1"/>
  <c r="BK62" i="1" s="1"/>
  <c r="BL62" i="1" s="1"/>
  <c r="BM62" i="1" s="1"/>
  <c r="BN62" i="1" s="1"/>
  <c r="BO62" i="1" s="1"/>
  <c r="BP62" i="1" s="1"/>
  <c r="BQ62" i="1" s="1"/>
  <c r="BR62" i="1" s="1"/>
  <c r="BS62" i="1" s="1"/>
  <c r="F60" i="1"/>
  <c r="AK38" i="26" l="1"/>
  <c r="AJ44" i="26"/>
  <c r="AG28" i="26"/>
  <c r="AG45" i="26" s="1"/>
  <c r="AF42" i="26"/>
  <c r="AN19" i="26"/>
  <c r="AM22" i="26"/>
  <c r="W44" i="1"/>
  <c r="V46" i="1"/>
  <c r="H49" i="1"/>
  <c r="K61" i="1"/>
  <c r="G60" i="1"/>
  <c r="H50" i="1"/>
  <c r="U60" i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BQ60" i="1" s="1"/>
  <c r="BR60" i="1" s="1"/>
  <c r="BS60" i="1" s="1"/>
  <c r="F58" i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58" i="1" s="1"/>
  <c r="BR58" i="1" s="1"/>
  <c r="BS58" i="1" s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S59" i="1" s="1"/>
  <c r="V53" i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C6" i="20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C58" i="20" s="1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6" i="20"/>
  <c r="C6" i="17"/>
  <c r="C7" i="17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6" i="17" s="1"/>
  <c r="C47" i="17" s="1"/>
  <c r="C48" i="17" s="1"/>
  <c r="C49" i="17" s="1"/>
  <c r="C50" i="17" s="1"/>
  <c r="C51" i="17" s="1"/>
  <c r="C52" i="17" s="1"/>
  <c r="C53" i="17" s="1"/>
  <c r="F57" i="1"/>
  <c r="F71" i="1" s="1"/>
  <c r="R55" i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Q52" i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V54" i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U56" i="1"/>
  <c r="L36" i="1"/>
  <c r="S36" i="1"/>
  <c r="Z36" i="1"/>
  <c r="AG36" i="1"/>
  <c r="AN36" i="1"/>
  <c r="AU36" i="1"/>
  <c r="BB36" i="1"/>
  <c r="BI36" i="1"/>
  <c r="BN36" i="1"/>
  <c r="CM5" i="1"/>
  <c r="CM6" i="1"/>
  <c r="CM7" i="1"/>
  <c r="CM8" i="1"/>
  <c r="CM9" i="1"/>
  <c r="CM10" i="1"/>
  <c r="CM11" i="1"/>
  <c r="CM12" i="1"/>
  <c r="CM13" i="1"/>
  <c r="C6" i="15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8" i="4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6" i="4"/>
  <c r="C6" i="8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E65" i="8" s="1"/>
  <c r="C11" i="13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4" i="13" s="1"/>
  <c r="C55" i="13" s="1"/>
  <c r="C56" i="13" s="1"/>
  <c r="C57" i="13" s="1"/>
  <c r="C58" i="13" s="1"/>
  <c r="C59" i="13" s="1"/>
  <c r="C6" i="13"/>
  <c r="C7" i="13" s="1"/>
  <c r="C8" i="13" s="1"/>
  <c r="C9" i="13" s="1"/>
  <c r="E40" i="1"/>
  <c r="E42" i="1" s="1"/>
  <c r="AL38" i="26" l="1"/>
  <c r="AK44" i="26"/>
  <c r="AO19" i="26"/>
  <c r="AN22" i="26"/>
  <c r="AH28" i="26"/>
  <c r="AH45" i="26" s="1"/>
  <c r="AG42" i="26"/>
  <c r="F68" i="1"/>
  <c r="F40" i="1"/>
  <c r="F42" i="1" s="1"/>
  <c r="X44" i="1"/>
  <c r="W46" i="1"/>
  <c r="I49" i="1"/>
  <c r="BT40" i="1"/>
  <c r="BT42" i="1" s="1"/>
  <c r="V56" i="1"/>
  <c r="H60" i="1"/>
  <c r="L61" i="1"/>
  <c r="G57" i="1"/>
  <c r="I50" i="1"/>
  <c r="CM36" i="1"/>
  <c r="G68" i="1" l="1"/>
  <c r="G71" i="1"/>
  <c r="AM38" i="26"/>
  <c r="AL44" i="26"/>
  <c r="AI28" i="26"/>
  <c r="AI45" i="26" s="1"/>
  <c r="AH42" i="26"/>
  <c r="AP19" i="26"/>
  <c r="AO22" i="26"/>
  <c r="G40" i="1"/>
  <c r="H40" i="1" s="1"/>
  <c r="Y44" i="1"/>
  <c r="X46" i="1"/>
  <c r="F41" i="1"/>
  <c r="E41" i="1"/>
  <c r="J49" i="1"/>
  <c r="M61" i="1"/>
  <c r="I60" i="1"/>
  <c r="W56" i="1"/>
  <c r="H57" i="1"/>
  <c r="G42" i="1"/>
  <c r="G41" i="1"/>
  <c r="J50" i="1"/>
  <c r="AN38" i="26" l="1"/>
  <c r="AM44" i="26"/>
  <c r="H68" i="1"/>
  <c r="H71" i="1"/>
  <c r="AQ19" i="26"/>
  <c r="AP22" i="26"/>
  <c r="AJ28" i="26"/>
  <c r="AJ45" i="26" s="1"/>
  <c r="AI42" i="26"/>
  <c r="Z44" i="1"/>
  <c r="Y46" i="1"/>
  <c r="K49" i="1"/>
  <c r="X56" i="1"/>
  <c r="N61" i="1"/>
  <c r="I57" i="1"/>
  <c r="H42" i="1"/>
  <c r="I40" i="1"/>
  <c r="H41" i="1"/>
  <c r="K50" i="1"/>
  <c r="I68" i="1" l="1"/>
  <c r="I71" i="1"/>
  <c r="AO38" i="26"/>
  <c r="AN44" i="26"/>
  <c r="AK28" i="26"/>
  <c r="AK45" i="26" s="1"/>
  <c r="AJ42" i="26"/>
  <c r="AR19" i="26"/>
  <c r="AQ22" i="26"/>
  <c r="AA44" i="1"/>
  <c r="Z46" i="1"/>
  <c r="L49" i="1"/>
  <c r="O61" i="1"/>
  <c r="Y56" i="1"/>
  <c r="J57" i="1"/>
  <c r="I42" i="1"/>
  <c r="J40" i="1"/>
  <c r="I41" i="1"/>
  <c r="L50" i="1"/>
  <c r="AP38" i="26" l="1"/>
  <c r="AO44" i="26"/>
  <c r="J68" i="1"/>
  <c r="J71" i="1"/>
  <c r="AS19" i="26"/>
  <c r="AR22" i="26"/>
  <c r="AL28" i="26"/>
  <c r="AL45" i="26" s="1"/>
  <c r="AK42" i="26"/>
  <c r="AB44" i="1"/>
  <c r="AA46" i="1"/>
  <c r="M49" i="1"/>
  <c r="Z56" i="1"/>
  <c r="P61" i="1"/>
  <c r="K57" i="1"/>
  <c r="J42" i="1"/>
  <c r="K40" i="1"/>
  <c r="J41" i="1"/>
  <c r="M50" i="1"/>
  <c r="K68" i="1" l="1"/>
  <c r="K71" i="1"/>
  <c r="AQ38" i="26"/>
  <c r="AP44" i="26"/>
  <c r="AM28" i="26"/>
  <c r="AM45" i="26" s="1"/>
  <c r="AL42" i="26"/>
  <c r="AT19" i="26"/>
  <c r="AS22" i="26"/>
  <c r="AC44" i="1"/>
  <c r="AB46" i="1"/>
  <c r="N49" i="1"/>
  <c r="Q61" i="1"/>
  <c r="AA56" i="1"/>
  <c r="L57" i="1"/>
  <c r="K42" i="1"/>
  <c r="L40" i="1"/>
  <c r="K41" i="1"/>
  <c r="N50" i="1"/>
  <c r="AR38" i="26" l="1"/>
  <c r="AQ44" i="26"/>
  <c r="L68" i="1"/>
  <c r="L71" i="1"/>
  <c r="AU19" i="26"/>
  <c r="AT22" i="26"/>
  <c r="AN28" i="26"/>
  <c r="AN45" i="26" s="1"/>
  <c r="AM42" i="26"/>
  <c r="AD44" i="1"/>
  <c r="AC46" i="1"/>
  <c r="O49" i="1"/>
  <c r="AB56" i="1"/>
  <c r="R61" i="1"/>
  <c r="M57" i="1"/>
  <c r="L42" i="1"/>
  <c r="M40" i="1"/>
  <c r="L41" i="1"/>
  <c r="O50" i="1"/>
  <c r="M68" i="1" l="1"/>
  <c r="M71" i="1"/>
  <c r="AS38" i="26"/>
  <c r="AR44" i="26"/>
  <c r="AO28" i="26"/>
  <c r="AO45" i="26" s="1"/>
  <c r="AN42" i="26"/>
  <c r="AV19" i="26"/>
  <c r="AU22" i="26"/>
  <c r="AE44" i="1"/>
  <c r="AD46" i="1"/>
  <c r="P49" i="1"/>
  <c r="S61" i="1"/>
  <c r="AC56" i="1"/>
  <c r="N57" i="1"/>
  <c r="M42" i="1"/>
  <c r="N40" i="1"/>
  <c r="M41" i="1"/>
  <c r="P50" i="1"/>
  <c r="AT38" i="26" l="1"/>
  <c r="AS44" i="26"/>
  <c r="N68" i="1"/>
  <c r="N71" i="1"/>
  <c r="AW19" i="26"/>
  <c r="AV22" i="26"/>
  <c r="AP28" i="26"/>
  <c r="AP45" i="26" s="1"/>
  <c r="AO42" i="26"/>
  <c r="AF44" i="1"/>
  <c r="AE46" i="1"/>
  <c r="Q49" i="1"/>
  <c r="AD56" i="1"/>
  <c r="T61" i="1"/>
  <c r="O57" i="1"/>
  <c r="N42" i="1"/>
  <c r="O40" i="1"/>
  <c r="N41" i="1"/>
  <c r="Q50" i="1"/>
  <c r="AU38" i="26" l="1"/>
  <c r="AT44" i="26"/>
  <c r="O68" i="1"/>
  <c r="O71" i="1"/>
  <c r="AQ28" i="26"/>
  <c r="AQ45" i="26" s="1"/>
  <c r="AP42" i="26"/>
  <c r="AX19" i="26"/>
  <c r="AW22" i="26"/>
  <c r="AG44" i="1"/>
  <c r="AF46" i="1"/>
  <c r="R49" i="1"/>
  <c r="U61" i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AE56" i="1"/>
  <c r="P57" i="1"/>
  <c r="O42" i="1"/>
  <c r="P40" i="1"/>
  <c r="O41" i="1"/>
  <c r="R50" i="1"/>
  <c r="AV38" i="26" l="1"/>
  <c r="AU44" i="26"/>
  <c r="P68" i="1"/>
  <c r="P71" i="1"/>
  <c r="AY19" i="26"/>
  <c r="AX22" i="26"/>
  <c r="AR28" i="26"/>
  <c r="AR45" i="26" s="1"/>
  <c r="AQ42" i="26"/>
  <c r="AH44" i="1"/>
  <c r="AG46" i="1"/>
  <c r="S49" i="1"/>
  <c r="AF56" i="1"/>
  <c r="Q57" i="1"/>
  <c r="P42" i="1"/>
  <c r="Q40" i="1"/>
  <c r="P41" i="1"/>
  <c r="S50" i="1"/>
  <c r="Q68" i="1" l="1"/>
  <c r="Q71" i="1"/>
  <c r="AW38" i="26"/>
  <c r="AV44" i="26"/>
  <c r="AS28" i="26"/>
  <c r="AS45" i="26" s="1"/>
  <c r="AR42" i="26"/>
  <c r="AZ19" i="26"/>
  <c r="AY22" i="26"/>
  <c r="AI44" i="1"/>
  <c r="AH46" i="1"/>
  <c r="T49" i="1"/>
  <c r="AG56" i="1"/>
  <c r="R57" i="1"/>
  <c r="Q42" i="1"/>
  <c r="R40" i="1"/>
  <c r="Q41" i="1"/>
  <c r="T50" i="1"/>
  <c r="R68" i="1" l="1"/>
  <c r="R71" i="1"/>
  <c r="AX38" i="26"/>
  <c r="AW44" i="26"/>
  <c r="BA19" i="26"/>
  <c r="AZ22" i="26"/>
  <c r="AT28" i="26"/>
  <c r="AT45" i="26" s="1"/>
  <c r="AS42" i="26"/>
  <c r="AJ44" i="1"/>
  <c r="AI46" i="1"/>
  <c r="U49" i="1"/>
  <c r="AH56" i="1"/>
  <c r="S57" i="1"/>
  <c r="R42" i="1"/>
  <c r="S40" i="1"/>
  <c r="R41" i="1"/>
  <c r="U50" i="1"/>
  <c r="AY38" i="26" l="1"/>
  <c r="AX44" i="26"/>
  <c r="S68" i="1"/>
  <c r="S71" i="1"/>
  <c r="AU28" i="26"/>
  <c r="AU45" i="26" s="1"/>
  <c r="AT42" i="26"/>
  <c r="BB19" i="26"/>
  <c r="BA22" i="26"/>
  <c r="AK44" i="1"/>
  <c r="AJ46" i="1"/>
  <c r="V49" i="1"/>
  <c r="AI56" i="1"/>
  <c r="T57" i="1"/>
  <c r="S42" i="1"/>
  <c r="T40" i="1"/>
  <c r="S41" i="1"/>
  <c r="V50" i="1"/>
  <c r="T68" i="1" l="1"/>
  <c r="T71" i="1"/>
  <c r="AZ38" i="26"/>
  <c r="AY44" i="26"/>
  <c r="BC19" i="26"/>
  <c r="BB22" i="26"/>
  <c r="AV28" i="26"/>
  <c r="AV45" i="26" s="1"/>
  <c r="AU42" i="26"/>
  <c r="AL44" i="1"/>
  <c r="AK46" i="1"/>
  <c r="W49" i="1"/>
  <c r="AJ56" i="1"/>
  <c r="U57" i="1"/>
  <c r="T42" i="1"/>
  <c r="U40" i="1"/>
  <c r="T41" i="1"/>
  <c r="W50" i="1"/>
  <c r="BA38" i="26" l="1"/>
  <c r="AZ44" i="26"/>
  <c r="U68" i="1"/>
  <c r="U71" i="1"/>
  <c r="AW28" i="26"/>
  <c r="AW45" i="26" s="1"/>
  <c r="AV42" i="26"/>
  <c r="BD19" i="26"/>
  <c r="BC22" i="26"/>
  <c r="AM44" i="1"/>
  <c r="AL46" i="1"/>
  <c r="X49" i="1"/>
  <c r="AK56" i="1"/>
  <c r="V57" i="1"/>
  <c r="U42" i="1"/>
  <c r="V40" i="1"/>
  <c r="U41" i="1"/>
  <c r="X50" i="1"/>
  <c r="V68" i="1" l="1"/>
  <c r="V71" i="1"/>
  <c r="BB38" i="26"/>
  <c r="BA44" i="26"/>
  <c r="BE19" i="26"/>
  <c r="BD22" i="26"/>
  <c r="AX28" i="26"/>
  <c r="AX45" i="26" s="1"/>
  <c r="AW42" i="26"/>
  <c r="AN44" i="1"/>
  <c r="AM46" i="1"/>
  <c r="Y49" i="1"/>
  <c r="AL56" i="1"/>
  <c r="W57" i="1"/>
  <c r="V42" i="1"/>
  <c r="W40" i="1"/>
  <c r="V41" i="1"/>
  <c r="Y50" i="1"/>
  <c r="BC38" i="26" l="1"/>
  <c r="BB44" i="26"/>
  <c r="W68" i="1"/>
  <c r="W71" i="1"/>
  <c r="AY28" i="26"/>
  <c r="AY45" i="26" s="1"/>
  <c r="AX42" i="26"/>
  <c r="BF19" i="26"/>
  <c r="BE22" i="26"/>
  <c r="AO44" i="1"/>
  <c r="AN46" i="1"/>
  <c r="Z49" i="1"/>
  <c r="AM56" i="1"/>
  <c r="X57" i="1"/>
  <c r="W42" i="1"/>
  <c r="X40" i="1"/>
  <c r="W41" i="1"/>
  <c r="Z50" i="1"/>
  <c r="X68" i="1" l="1"/>
  <c r="X71" i="1"/>
  <c r="BD38" i="26"/>
  <c r="BC44" i="26"/>
  <c r="BG19" i="26"/>
  <c r="BF22" i="26"/>
  <c r="AZ28" i="26"/>
  <c r="AZ45" i="26" s="1"/>
  <c r="AY42" i="26"/>
  <c r="AP44" i="1"/>
  <c r="AO46" i="1"/>
  <c r="AA49" i="1"/>
  <c r="AN56" i="1"/>
  <c r="Y57" i="1"/>
  <c r="X42" i="1"/>
  <c r="Y40" i="1"/>
  <c r="X41" i="1"/>
  <c r="AA50" i="1"/>
  <c r="BE38" i="26" l="1"/>
  <c r="BD44" i="26"/>
  <c r="Y68" i="1"/>
  <c r="Y71" i="1"/>
  <c r="BA28" i="26"/>
  <c r="BA45" i="26" s="1"/>
  <c r="AZ42" i="26"/>
  <c r="BH19" i="26"/>
  <c r="BG22" i="26"/>
  <c r="AQ44" i="1"/>
  <c r="AP46" i="1"/>
  <c r="AB49" i="1"/>
  <c r="AO56" i="1"/>
  <c r="Z57" i="1"/>
  <c r="Y42" i="1"/>
  <c r="Z40" i="1"/>
  <c r="Y41" i="1"/>
  <c r="AB50" i="1"/>
  <c r="Z68" i="1" l="1"/>
  <c r="Z71" i="1"/>
  <c r="BF38" i="26"/>
  <c r="BE44" i="26"/>
  <c r="BI19" i="26"/>
  <c r="BH22" i="26"/>
  <c r="BB28" i="26"/>
  <c r="BB45" i="26" s="1"/>
  <c r="BA42" i="26"/>
  <c r="AR44" i="1"/>
  <c r="AQ46" i="1"/>
  <c r="AC49" i="1"/>
  <c r="AP56" i="1"/>
  <c r="AA57" i="1"/>
  <c r="Z42" i="1"/>
  <c r="AA40" i="1"/>
  <c r="Z41" i="1"/>
  <c r="AC50" i="1"/>
  <c r="BG38" i="26" l="1"/>
  <c r="BF44" i="26"/>
  <c r="AA68" i="1"/>
  <c r="AA71" i="1"/>
  <c r="BC28" i="26"/>
  <c r="BC45" i="26" s="1"/>
  <c r="BB42" i="26"/>
  <c r="BJ19" i="26"/>
  <c r="BI22" i="26"/>
  <c r="AS44" i="1"/>
  <c r="AR46" i="1"/>
  <c r="AD49" i="1"/>
  <c r="AQ56" i="1"/>
  <c r="AB57" i="1"/>
  <c r="AA42" i="1"/>
  <c r="AA41" i="1"/>
  <c r="AB40" i="1"/>
  <c r="AD50" i="1"/>
  <c r="AB68" i="1" l="1"/>
  <c r="AB71" i="1"/>
  <c r="BH38" i="26"/>
  <c r="BG44" i="26"/>
  <c r="BK19" i="26"/>
  <c r="BJ22" i="26"/>
  <c r="BD28" i="26"/>
  <c r="BD45" i="26" s="1"/>
  <c r="BC42" i="26"/>
  <c r="AT44" i="1"/>
  <c r="AS46" i="1"/>
  <c r="AE49" i="1"/>
  <c r="AR56" i="1"/>
  <c r="AB42" i="1"/>
  <c r="AC40" i="1"/>
  <c r="AB41" i="1"/>
  <c r="AC57" i="1"/>
  <c r="AE50" i="1"/>
  <c r="AC68" i="1" l="1"/>
  <c r="AC71" i="1"/>
  <c r="BI38" i="26"/>
  <c r="BH44" i="26"/>
  <c r="BE28" i="26"/>
  <c r="BE45" i="26" s="1"/>
  <c r="BD42" i="26"/>
  <c r="BL19" i="26"/>
  <c r="BK22" i="26"/>
  <c r="AU44" i="1"/>
  <c r="AT46" i="1"/>
  <c r="AF49" i="1"/>
  <c r="AS56" i="1"/>
  <c r="AD57" i="1"/>
  <c r="AC42" i="1"/>
  <c r="AD40" i="1"/>
  <c r="AC41" i="1"/>
  <c r="AF50" i="1"/>
  <c r="BJ38" i="26" l="1"/>
  <c r="BI44" i="26"/>
  <c r="AD68" i="1"/>
  <c r="AD71" i="1"/>
  <c r="BM19" i="26"/>
  <c r="BL22" i="26"/>
  <c r="BF28" i="26"/>
  <c r="BF45" i="26" s="1"/>
  <c r="BE42" i="26"/>
  <c r="AV44" i="1"/>
  <c r="AU46" i="1"/>
  <c r="AG49" i="1"/>
  <c r="AT56" i="1"/>
  <c r="AE57" i="1"/>
  <c r="AD42" i="1"/>
  <c r="AE40" i="1"/>
  <c r="AD41" i="1"/>
  <c r="AG50" i="1"/>
  <c r="BK38" i="26" l="1"/>
  <c r="BJ44" i="26"/>
  <c r="AE68" i="1"/>
  <c r="AE71" i="1"/>
  <c r="BG28" i="26"/>
  <c r="BG45" i="26" s="1"/>
  <c r="BF42" i="26"/>
  <c r="BN19" i="26"/>
  <c r="BM22" i="26"/>
  <c r="AW44" i="1"/>
  <c r="AV46" i="1"/>
  <c r="AH49" i="1"/>
  <c r="AU56" i="1"/>
  <c r="AF57" i="1"/>
  <c r="AE42" i="1"/>
  <c r="AF40" i="1"/>
  <c r="AE41" i="1"/>
  <c r="AH50" i="1"/>
  <c r="AF68" i="1" l="1"/>
  <c r="AF71" i="1"/>
  <c r="BL38" i="26"/>
  <c r="BK44" i="26"/>
  <c r="BO19" i="26"/>
  <c r="BN22" i="26"/>
  <c r="BH28" i="26"/>
  <c r="BH45" i="26" s="1"/>
  <c r="BG42" i="26"/>
  <c r="AX44" i="1"/>
  <c r="AW46" i="1"/>
  <c r="AI49" i="1"/>
  <c r="AV56" i="1"/>
  <c r="AG57" i="1"/>
  <c r="AF42" i="1"/>
  <c r="AG40" i="1"/>
  <c r="AF41" i="1"/>
  <c r="AI50" i="1"/>
  <c r="BM38" i="26" l="1"/>
  <c r="BL44" i="26"/>
  <c r="AG68" i="1"/>
  <c r="AG71" i="1"/>
  <c r="BI28" i="26"/>
  <c r="BI45" i="26" s="1"/>
  <c r="BH42" i="26"/>
  <c r="BP19" i="26"/>
  <c r="BO22" i="26"/>
  <c r="AY44" i="1"/>
  <c r="AX46" i="1"/>
  <c r="AJ49" i="1"/>
  <c r="AW56" i="1"/>
  <c r="AH57" i="1"/>
  <c r="AG42" i="1"/>
  <c r="AH40" i="1"/>
  <c r="AG41" i="1"/>
  <c r="AJ50" i="1"/>
  <c r="AH68" i="1" l="1"/>
  <c r="AH71" i="1"/>
  <c r="BN38" i="26"/>
  <c r="BM44" i="26"/>
  <c r="BQ19" i="26"/>
  <c r="BP22" i="26"/>
  <c r="BJ28" i="26"/>
  <c r="BJ45" i="26" s="1"/>
  <c r="BI42" i="26"/>
  <c r="AZ44" i="1"/>
  <c r="AY46" i="1"/>
  <c r="AK49" i="1"/>
  <c r="AX56" i="1"/>
  <c r="AI57" i="1"/>
  <c r="AH42" i="1"/>
  <c r="AI40" i="1"/>
  <c r="AH41" i="1"/>
  <c r="AK50" i="1"/>
  <c r="AI68" i="1" l="1"/>
  <c r="AI71" i="1"/>
  <c r="BO38" i="26"/>
  <c r="BN44" i="26"/>
  <c r="BK28" i="26"/>
  <c r="BK45" i="26" s="1"/>
  <c r="BJ42" i="26"/>
  <c r="BR19" i="26"/>
  <c r="BQ22" i="26"/>
  <c r="BA44" i="1"/>
  <c r="AZ46" i="1"/>
  <c r="AL49" i="1"/>
  <c r="AY56" i="1"/>
  <c r="AJ57" i="1"/>
  <c r="AI42" i="1"/>
  <c r="AJ40" i="1"/>
  <c r="AI41" i="1"/>
  <c r="AL50" i="1"/>
  <c r="AJ68" i="1" l="1"/>
  <c r="AJ71" i="1"/>
  <c r="BP38" i="26"/>
  <c r="BO44" i="26"/>
  <c r="BS19" i="26"/>
  <c r="BR22" i="26"/>
  <c r="BL28" i="26"/>
  <c r="BL45" i="26" s="1"/>
  <c r="BK42" i="26"/>
  <c r="BB44" i="1"/>
  <c r="BA46" i="1"/>
  <c r="AM49" i="1"/>
  <c r="AZ56" i="1"/>
  <c r="AK57" i="1"/>
  <c r="AJ42" i="1"/>
  <c r="AK40" i="1"/>
  <c r="AJ41" i="1"/>
  <c r="AM50" i="1"/>
  <c r="BQ38" i="26" l="1"/>
  <c r="BP44" i="26"/>
  <c r="AK68" i="1"/>
  <c r="AK71" i="1"/>
  <c r="BM28" i="26"/>
  <c r="BM45" i="26" s="1"/>
  <c r="BL42" i="26"/>
  <c r="BT19" i="26"/>
  <c r="BS22" i="26"/>
  <c r="BC44" i="1"/>
  <c r="BB46" i="1"/>
  <c r="AN49" i="1"/>
  <c r="BA56" i="1"/>
  <c r="AL57" i="1"/>
  <c r="AK42" i="1"/>
  <c r="AL40" i="1"/>
  <c r="AK41" i="1"/>
  <c r="AN50" i="1"/>
  <c r="BR38" i="26" l="1"/>
  <c r="BQ44" i="26"/>
  <c r="AL68" i="1"/>
  <c r="AL71" i="1"/>
  <c r="BU19" i="26"/>
  <c r="BT22" i="26"/>
  <c r="BN28" i="26"/>
  <c r="BN45" i="26" s="1"/>
  <c r="BM42" i="26"/>
  <c r="BD44" i="1"/>
  <c r="BC46" i="1"/>
  <c r="AO49" i="1"/>
  <c r="BB56" i="1"/>
  <c r="AM57" i="1"/>
  <c r="AL42" i="1"/>
  <c r="AM40" i="1"/>
  <c r="AL41" i="1"/>
  <c r="AO50" i="1"/>
  <c r="BS38" i="26" l="1"/>
  <c r="BR44" i="26"/>
  <c r="AM68" i="1"/>
  <c r="AM71" i="1"/>
  <c r="BO28" i="26"/>
  <c r="BO45" i="26" s="1"/>
  <c r="BN42" i="26"/>
  <c r="BV19" i="26"/>
  <c r="BU22" i="26"/>
  <c r="BE44" i="1"/>
  <c r="BD46" i="1"/>
  <c r="AP49" i="1"/>
  <c r="BC56" i="1"/>
  <c r="AN57" i="1"/>
  <c r="AM42" i="1"/>
  <c r="AN40" i="1"/>
  <c r="AM41" i="1"/>
  <c r="AP50" i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AN68" i="1" l="1"/>
  <c r="AN71" i="1"/>
  <c r="BT38" i="26"/>
  <c r="BS44" i="26"/>
  <c r="BW19" i="26"/>
  <c r="BV22" i="26"/>
  <c r="BP28" i="26"/>
  <c r="BP45" i="26" s="1"/>
  <c r="BO42" i="26"/>
  <c r="BF44" i="1"/>
  <c r="BE46" i="1"/>
  <c r="AQ49" i="1"/>
  <c r="BD56" i="1"/>
  <c r="AO57" i="1"/>
  <c r="AN42" i="1"/>
  <c r="AO40" i="1"/>
  <c r="AN41" i="1"/>
  <c r="BU38" i="26" l="1"/>
  <c r="BT44" i="26"/>
  <c r="AO68" i="1"/>
  <c r="AO71" i="1"/>
  <c r="BQ28" i="26"/>
  <c r="BQ45" i="26" s="1"/>
  <c r="BP42" i="26"/>
  <c r="BX19" i="26"/>
  <c r="BW22" i="26"/>
  <c r="BG44" i="1"/>
  <c r="BF46" i="1"/>
  <c r="AR49" i="1"/>
  <c r="BE56" i="1"/>
  <c r="AO42" i="1"/>
  <c r="AP40" i="1"/>
  <c r="AO41" i="1"/>
  <c r="AP57" i="1"/>
  <c r="BV38" i="26" l="1"/>
  <c r="BU44" i="26"/>
  <c r="AP68" i="1"/>
  <c r="AP71" i="1"/>
  <c r="BY19" i="26"/>
  <c r="BX22" i="26"/>
  <c r="BR28" i="26"/>
  <c r="BR45" i="26" s="1"/>
  <c r="BQ42" i="26"/>
  <c r="BH44" i="1"/>
  <c r="BG46" i="1"/>
  <c r="AS49" i="1"/>
  <c r="AQ57" i="1"/>
  <c r="BF56" i="1"/>
  <c r="AP42" i="1"/>
  <c r="AQ40" i="1"/>
  <c r="AP41" i="1"/>
  <c r="BW38" i="26" l="1"/>
  <c r="BV44" i="26"/>
  <c r="AQ68" i="1"/>
  <c r="AQ71" i="1"/>
  <c r="BS28" i="26"/>
  <c r="BS45" i="26" s="1"/>
  <c r="BR42" i="26"/>
  <c r="BZ19" i="26"/>
  <c r="BY22" i="26"/>
  <c r="BI44" i="1"/>
  <c r="BH46" i="1"/>
  <c r="AT49" i="1"/>
  <c r="BG56" i="1"/>
  <c r="AR57" i="1"/>
  <c r="AQ42" i="1"/>
  <c r="AQ41" i="1"/>
  <c r="AR40" i="1"/>
  <c r="AR68" i="1" l="1"/>
  <c r="AR71" i="1"/>
  <c r="BW44" i="26"/>
  <c r="BW42" i="26"/>
  <c r="BX38" i="26"/>
  <c r="CA19" i="26"/>
  <c r="BZ22" i="26"/>
  <c r="BT28" i="26"/>
  <c r="BT45" i="26" s="1"/>
  <c r="BS42" i="26"/>
  <c r="BJ44" i="1"/>
  <c r="BI46" i="1"/>
  <c r="AU49" i="1"/>
  <c r="AS57" i="1"/>
  <c r="BH56" i="1"/>
  <c r="AR42" i="1"/>
  <c r="AS40" i="1"/>
  <c r="AR41" i="1"/>
  <c r="AS68" i="1" l="1"/>
  <c r="AS71" i="1"/>
  <c r="BX44" i="26"/>
  <c r="BY38" i="26"/>
  <c r="BX42" i="26"/>
  <c r="BU28" i="26"/>
  <c r="BU45" i="26" s="1"/>
  <c r="BT42" i="26"/>
  <c r="CB19" i="26"/>
  <c r="CA22" i="26"/>
  <c r="BK44" i="1"/>
  <c r="BJ46" i="1"/>
  <c r="AV49" i="1"/>
  <c r="BI56" i="1"/>
  <c r="AT57" i="1"/>
  <c r="AS42" i="1"/>
  <c r="AT40" i="1"/>
  <c r="AS41" i="1"/>
  <c r="BY44" i="26" l="1"/>
  <c r="BZ38" i="26"/>
  <c r="BY42" i="26"/>
  <c r="AT68" i="1"/>
  <c r="AT71" i="1"/>
  <c r="CC19" i="26"/>
  <c r="CB22" i="26"/>
  <c r="BV28" i="26"/>
  <c r="BU42" i="26"/>
  <c r="BL44" i="1"/>
  <c r="BK46" i="1"/>
  <c r="AW49" i="1"/>
  <c r="AU57" i="1"/>
  <c r="BJ56" i="1"/>
  <c r="AT42" i="1"/>
  <c r="AU40" i="1"/>
  <c r="AT41" i="1"/>
  <c r="BZ44" i="26" l="1"/>
  <c r="CA38" i="26"/>
  <c r="BZ42" i="26"/>
  <c r="AU68" i="1"/>
  <c r="AU71" i="1"/>
  <c r="BV42" i="26"/>
  <c r="BV45" i="26"/>
  <c r="CD19" i="26"/>
  <c r="CC22" i="26"/>
  <c r="BM44" i="1"/>
  <c r="BL46" i="1"/>
  <c r="AX49" i="1"/>
  <c r="BK56" i="1"/>
  <c r="AV57" i="1"/>
  <c r="AU42" i="1"/>
  <c r="AV40" i="1"/>
  <c r="AU41" i="1"/>
  <c r="CA44" i="26" l="1"/>
  <c r="CA42" i="26"/>
  <c r="CB38" i="26"/>
  <c r="AV68" i="1"/>
  <c r="AV71" i="1"/>
  <c r="CE19" i="26"/>
  <c r="CD22" i="26"/>
  <c r="BN44" i="1"/>
  <c r="BM46" i="1"/>
  <c r="AY49" i="1"/>
  <c r="AW57" i="1"/>
  <c r="BL56" i="1"/>
  <c r="AV42" i="1"/>
  <c r="AW40" i="1"/>
  <c r="AV41" i="1"/>
  <c r="AW68" i="1" l="1"/>
  <c r="AW71" i="1"/>
  <c r="CB44" i="26"/>
  <c r="CC38" i="26"/>
  <c r="CB42" i="26"/>
  <c r="CF19" i="26"/>
  <c r="CE22" i="26"/>
  <c r="BO44" i="1"/>
  <c r="BN46" i="1"/>
  <c r="AZ49" i="1"/>
  <c r="BM56" i="1"/>
  <c r="AX57" i="1"/>
  <c r="AW42" i="1"/>
  <c r="AX40" i="1"/>
  <c r="AW41" i="1"/>
  <c r="AX68" i="1" l="1"/>
  <c r="AX71" i="1"/>
  <c r="CC44" i="26"/>
  <c r="CD38" i="26"/>
  <c r="CC42" i="26"/>
  <c r="CG19" i="26"/>
  <c r="CF22" i="26"/>
  <c r="BP44" i="1"/>
  <c r="BO46" i="1"/>
  <c r="BA49" i="1"/>
  <c r="AY57" i="1"/>
  <c r="BN56" i="1"/>
  <c r="AX42" i="1"/>
  <c r="AY40" i="1"/>
  <c r="AX41" i="1"/>
  <c r="AY68" i="1" l="1"/>
  <c r="AY71" i="1"/>
  <c r="CD44" i="26"/>
  <c r="CE38" i="26"/>
  <c r="CD42" i="26"/>
  <c r="CH19" i="26"/>
  <c r="CG22" i="26"/>
  <c r="BQ44" i="1"/>
  <c r="BP46" i="1"/>
  <c r="BB49" i="1"/>
  <c r="BO56" i="1"/>
  <c r="AZ57" i="1"/>
  <c r="AY42" i="1"/>
  <c r="AZ40" i="1"/>
  <c r="AY41" i="1"/>
  <c r="AZ68" i="1" l="1"/>
  <c r="AZ71" i="1"/>
  <c r="CE44" i="26"/>
  <c r="CF38" i="26"/>
  <c r="CE42" i="26"/>
  <c r="CI19" i="26"/>
  <c r="CH22" i="26"/>
  <c r="BR44" i="1"/>
  <c r="BQ46" i="1"/>
  <c r="BC49" i="1"/>
  <c r="BA57" i="1"/>
  <c r="BP56" i="1"/>
  <c r="AZ42" i="1"/>
  <c r="BA40" i="1"/>
  <c r="AZ41" i="1"/>
  <c r="BA68" i="1" l="1"/>
  <c r="BA71" i="1"/>
  <c r="CF44" i="26"/>
  <c r="CG38" i="26"/>
  <c r="CF42" i="26"/>
  <c r="CJ19" i="26"/>
  <c r="CI22" i="26"/>
  <c r="BS44" i="1"/>
  <c r="BR46" i="1"/>
  <c r="BD49" i="1"/>
  <c r="BQ56" i="1"/>
  <c r="BB57" i="1"/>
  <c r="BA42" i="1"/>
  <c r="BB40" i="1"/>
  <c r="BA41" i="1"/>
  <c r="BB68" i="1" l="1"/>
  <c r="BB71" i="1"/>
  <c r="CH38" i="26"/>
  <c r="CG42" i="26"/>
  <c r="CK19" i="26"/>
  <c r="CJ22" i="26"/>
  <c r="BT44" i="1"/>
  <c r="BS46" i="1"/>
  <c r="BE49" i="1"/>
  <c r="BC57" i="1"/>
  <c r="BR56" i="1"/>
  <c r="BB42" i="1"/>
  <c r="BC40" i="1"/>
  <c r="BB41" i="1"/>
  <c r="BC68" i="1" l="1"/>
  <c r="BC71" i="1"/>
  <c r="CI38" i="26"/>
  <c r="CH42" i="26"/>
  <c r="CL19" i="26"/>
  <c r="CK22" i="26"/>
  <c r="BU44" i="1"/>
  <c r="BT46" i="1"/>
  <c r="BF49" i="1"/>
  <c r="BS56" i="1"/>
  <c r="BD57" i="1"/>
  <c r="BC42" i="1"/>
  <c r="BD40" i="1"/>
  <c r="BC41" i="1"/>
  <c r="BB45" i="1"/>
  <c r="BD68" i="1" l="1"/>
  <c r="BD71" i="1"/>
  <c r="CJ38" i="26"/>
  <c r="CI42" i="26"/>
  <c r="CL22" i="26"/>
  <c r="V20" i="26"/>
  <c r="AV20" i="26"/>
  <c r="BV44" i="1"/>
  <c r="BU46" i="1"/>
  <c r="BT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G49" i="1"/>
  <c r="BE57" i="1"/>
  <c r="BD42" i="1"/>
  <c r="BE40" i="1"/>
  <c r="BD41" i="1"/>
  <c r="BC45" i="1"/>
  <c r="CJ42" i="26" l="1"/>
  <c r="CK38" i="26"/>
  <c r="BE68" i="1"/>
  <c r="BE71" i="1"/>
  <c r="CK20" i="26"/>
  <c r="BW44" i="1"/>
  <c r="BV46" i="1"/>
  <c r="BH49" i="1"/>
  <c r="BF57" i="1"/>
  <c r="BE42" i="1"/>
  <c r="BE41" i="1"/>
  <c r="BF40" i="1"/>
  <c r="BD45" i="1"/>
  <c r="CK42" i="26" l="1"/>
  <c r="CL38" i="26"/>
  <c r="CL42" i="26" s="1"/>
  <c r="BF68" i="1"/>
  <c r="BF71" i="1"/>
  <c r="W20" i="26"/>
  <c r="Z20" i="26"/>
  <c r="CM19" i="26"/>
  <c r="Y20" i="26"/>
  <c r="CL20" i="26"/>
  <c r="X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BX44" i="1"/>
  <c r="BW46" i="1"/>
  <c r="BI49" i="1"/>
  <c r="BG57" i="1"/>
  <c r="BF42" i="1"/>
  <c r="BG40" i="1"/>
  <c r="BF41" i="1"/>
  <c r="BE45" i="1"/>
  <c r="BG68" i="1" l="1"/>
  <c r="BG71" i="1"/>
  <c r="BY44" i="1"/>
  <c r="BX46" i="1"/>
  <c r="BJ49" i="1"/>
  <c r="BH57" i="1"/>
  <c r="BG42" i="1"/>
  <c r="BH40" i="1"/>
  <c r="BG41" i="1"/>
  <c r="BF45" i="1"/>
  <c r="BH68" i="1" l="1"/>
  <c r="BH71" i="1"/>
  <c r="BZ44" i="1"/>
  <c r="BY46" i="1"/>
  <c r="BK49" i="1"/>
  <c r="BI57" i="1"/>
  <c r="BH42" i="1"/>
  <c r="BI40" i="1"/>
  <c r="BH41" i="1"/>
  <c r="BG45" i="1"/>
  <c r="BI68" i="1" l="1"/>
  <c r="BI71" i="1"/>
  <c r="CA44" i="1"/>
  <c r="BZ46" i="1"/>
  <c r="BR45" i="1"/>
  <c r="BL49" i="1"/>
  <c r="BJ57" i="1"/>
  <c r="BI42" i="1"/>
  <c r="BJ40" i="1"/>
  <c r="BI41" i="1"/>
  <c r="BH45" i="1"/>
  <c r="BJ68" i="1" l="1"/>
  <c r="BJ71" i="1"/>
  <c r="CB44" i="1"/>
  <c r="CA46" i="1"/>
  <c r="BM49" i="1"/>
  <c r="BS45" i="1"/>
  <c r="BK57" i="1"/>
  <c r="BJ42" i="1"/>
  <c r="BK40" i="1"/>
  <c r="BJ41" i="1"/>
  <c r="BI45" i="1"/>
  <c r="BK68" i="1" l="1"/>
  <c r="BK71" i="1"/>
  <c r="CC44" i="1"/>
  <c r="CB46" i="1"/>
  <c r="BN49" i="1"/>
  <c r="BL57" i="1"/>
  <c r="BK42" i="1"/>
  <c r="BK41" i="1"/>
  <c r="BL40" i="1"/>
  <c r="BJ45" i="1"/>
  <c r="BL68" i="1" l="1"/>
  <c r="BL71" i="1"/>
  <c r="CD44" i="1"/>
  <c r="CC46" i="1"/>
  <c r="BO49" i="1"/>
  <c r="BM57" i="1"/>
  <c r="BL42" i="1"/>
  <c r="BM40" i="1"/>
  <c r="BL41" i="1"/>
  <c r="BK45" i="1"/>
  <c r="BM68" i="1" l="1"/>
  <c r="BM71" i="1"/>
  <c r="CE44" i="1"/>
  <c r="CD46" i="1"/>
  <c r="BP49" i="1"/>
  <c r="BN57" i="1"/>
  <c r="BM42" i="1"/>
  <c r="BN40" i="1"/>
  <c r="BM41" i="1"/>
  <c r="BL45" i="1"/>
  <c r="BN68" i="1" l="1"/>
  <c r="BN71" i="1"/>
  <c r="CF44" i="1"/>
  <c r="CE46" i="1"/>
  <c r="BQ49" i="1"/>
  <c r="BO57" i="1"/>
  <c r="BN42" i="1"/>
  <c r="BO40" i="1"/>
  <c r="BN41" i="1"/>
  <c r="BM45" i="1"/>
  <c r="BN45" i="1"/>
  <c r="BO68" i="1" l="1"/>
  <c r="BO71" i="1"/>
  <c r="CG44" i="1"/>
  <c r="CF46" i="1"/>
  <c r="BR49" i="1"/>
  <c r="BP57" i="1"/>
  <c r="BP40" i="1"/>
  <c r="BO42" i="1"/>
  <c r="BO41" i="1"/>
  <c r="BO45" i="1"/>
  <c r="BP68" i="1" l="1"/>
  <c r="BP71" i="1"/>
  <c r="CH44" i="1"/>
  <c r="CG46" i="1"/>
  <c r="BS49" i="1"/>
  <c r="BQ57" i="1"/>
  <c r="BQ40" i="1"/>
  <c r="BP42" i="1"/>
  <c r="BP41" i="1"/>
  <c r="BP45" i="1"/>
  <c r="BQ68" i="1" l="1"/>
  <c r="BQ71" i="1"/>
  <c r="CI44" i="1"/>
  <c r="CH46" i="1"/>
  <c r="BR57" i="1"/>
  <c r="BQ42" i="1"/>
  <c r="BQ41" i="1"/>
  <c r="BQ45" i="1"/>
  <c r="BR68" i="1" l="1"/>
  <c r="BR71" i="1"/>
  <c r="CJ44" i="1"/>
  <c r="CI46" i="1"/>
  <c r="BS57" i="1"/>
  <c r="BS68" i="1" l="1"/>
  <c r="BS71" i="1"/>
  <c r="CK44" i="1"/>
  <c r="CJ46" i="1"/>
  <c r="CL44" i="1" l="1"/>
  <c r="CL46" i="1" s="1"/>
  <c r="CK46" i="1"/>
</calcChain>
</file>

<file path=xl/comments1.xml><?xml version="1.0" encoding="utf-8"?>
<comments xmlns="http://schemas.openxmlformats.org/spreadsheetml/2006/main">
  <authors>
    <author>jessica.johnson.ctr</author>
    <author>JOHNSON, JESSICA J CTR USAF PACAF 673 CES/CEANC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jessica.johnson.ctr:</t>
        </r>
        <r>
          <rPr>
            <sz val="9"/>
            <color indexed="81"/>
            <rFont val="Tahoma"/>
            <family val="2"/>
          </rPr>
          <t xml:space="preserve">
Beaver Dam</t>
        </r>
      </text>
    </comment>
    <comment ref="AA28" authorId="1" shapeId="0">
      <text>
        <r>
          <rPr>
            <b/>
            <sz val="9"/>
            <color indexed="81"/>
            <rFont val="Tahoma"/>
            <family val="2"/>
          </rPr>
          <t>JOHNSON, JESSICA J CTR USAF PACAF 673 CES/CEANC:</t>
        </r>
        <r>
          <rPr>
            <sz val="9"/>
            <color indexed="81"/>
            <rFont val="Tahoma"/>
            <family val="2"/>
          </rPr>
          <t xml:space="preserve">
Large hole found in weir. Many sockeye were seen in the lake. Not sure how many had escaped. 
</t>
        </r>
      </text>
    </comment>
  </commentList>
</comments>
</file>

<file path=xl/comments2.xml><?xml version="1.0" encoding="utf-8"?>
<comments xmlns="http://schemas.openxmlformats.org/spreadsheetml/2006/main">
  <authors>
    <author>JOHNSON, JESSICA J CTR USAF PACAF 673 CES/CEANC</author>
    <author>Eagle River Fish Wheel</author>
  </authors>
  <commentList>
    <comment ref="AA13" authorId="0" shapeId="0">
      <text>
        <r>
          <rPr>
            <b/>
            <sz val="9"/>
            <color indexed="81"/>
            <rFont val="Tahoma"/>
            <family val="2"/>
          </rPr>
          <t>JOHNSON, JESSICA J CTR USAF PACAF 673 CES/CEANC:</t>
        </r>
        <r>
          <rPr>
            <sz val="9"/>
            <color indexed="81"/>
            <rFont val="Tahoma"/>
            <family val="2"/>
          </rPr>
          <t xml:space="preserve">
Large hole found in weir. Many sockeye were seen in the lake. Not sure how many had escaped. 
</t>
        </r>
      </text>
    </comment>
    <comment ref="A22" authorId="1" shapeId="0">
      <text>
        <r>
          <rPr>
            <b/>
            <sz val="8"/>
            <color indexed="81"/>
            <rFont val="Tahoma"/>
            <charset val="1"/>
          </rPr>
          <t>Eagle River Fish Wheel:</t>
        </r>
        <r>
          <rPr>
            <sz val="8"/>
            <color indexed="81"/>
            <rFont val="Tahoma"/>
            <charset val="1"/>
          </rPr>
          <t xml:space="preserve">
this number is not the same as the cumulative average below</t>
        </r>
      </text>
    </comment>
  </commentList>
</comments>
</file>

<file path=xl/sharedStrings.xml><?xml version="1.0" encoding="utf-8"?>
<sst xmlns="http://schemas.openxmlformats.org/spreadsheetml/2006/main" count="1581" uniqueCount="738">
  <si>
    <t>July</t>
  </si>
  <si>
    <t>Aug.</t>
  </si>
  <si>
    <t>Sep</t>
  </si>
  <si>
    <t>Weekly Total</t>
  </si>
  <si>
    <t>Elmendorf AFB</t>
  </si>
  <si>
    <t>Sixmile Weir</t>
  </si>
  <si>
    <t>Year</t>
  </si>
  <si>
    <t>Total Count</t>
  </si>
  <si>
    <t>Sixmile Lake Sockeye Salmon Escapement</t>
  </si>
  <si>
    <t>Summer 2001</t>
  </si>
  <si>
    <t>Date</t>
  </si>
  <si>
    <t># Sockeye</t>
  </si>
  <si>
    <t>Total</t>
  </si>
  <si>
    <t>Total escapement 2001</t>
  </si>
  <si>
    <t>Comments</t>
  </si>
  <si>
    <t>1 mort</t>
  </si>
  <si>
    <t>no fish released - 2 morts</t>
  </si>
  <si>
    <t>2 morts</t>
  </si>
  <si>
    <t>88-97 total cumulative</t>
  </si>
  <si>
    <t>percent-88-97</t>
  </si>
  <si>
    <t>Weir closed tight 5 July</t>
  </si>
  <si>
    <t>Last fish -Weir opened 5-Sept</t>
  </si>
  <si>
    <t>7 morts</t>
  </si>
  <si>
    <t>Other</t>
  </si>
  <si>
    <t>Weir tight - No fish in stream</t>
  </si>
  <si>
    <t>Lots of fish reported at mouth</t>
  </si>
  <si>
    <t>Water temp 20.8C@ Weir, 17.5C @ culvert</t>
  </si>
  <si>
    <t>Cum 2002</t>
  </si>
  <si>
    <t>Water temp. 18.5C</t>
  </si>
  <si>
    <t>2 coho</t>
  </si>
  <si>
    <t>1 coho, 1 pink</t>
  </si>
  <si>
    <t>1 coho</t>
  </si>
  <si>
    <t>1 mortality</t>
  </si>
  <si>
    <t>Weir opened</t>
  </si>
  <si>
    <t>Stream Walk</t>
  </si>
  <si>
    <t>Stream walk results:  Griese &amp; Richmond</t>
  </si>
  <si>
    <t>Pinks</t>
  </si>
  <si>
    <t>Reds</t>
  </si>
  <si>
    <t>Silver</t>
  </si>
  <si>
    <t>Chums</t>
  </si>
  <si>
    <t>Silvers</t>
  </si>
  <si>
    <t>Chum</t>
  </si>
  <si>
    <t>Total 2003 Sixmile Creek Escapement:</t>
  </si>
  <si>
    <t>Cum 2003</t>
  </si>
  <si>
    <t>Summer 2003</t>
  </si>
  <si>
    <t>Elmendorf Fish Resources: Summary of 2002 Activities</t>
  </si>
  <si>
    <t>Six-mile Creek/Lake  Salmon Escapement</t>
  </si>
  <si>
    <t>Weir count data at Six-mile Lake outlet</t>
  </si>
  <si>
    <t>Number handled for length, sex and scale sample (26 Jul - 15 Aug)</t>
  </si>
  <si>
    <t>418 (383 scale samples successfully collected)</t>
  </si>
  <si>
    <t>Six-mile Creek Stream Walk - 26 August 2002 (Knik Arm to weir)</t>
  </si>
  <si>
    <t>H. Griese &amp; A. Richmond</t>
  </si>
  <si>
    <t>Salmon species (Including morts)</t>
  </si>
  <si>
    <t>Sockeye</t>
  </si>
  <si>
    <t>Pink</t>
  </si>
  <si>
    <t>Coho</t>
  </si>
  <si>
    <t>Estimated Total Escapement Six-mile Creek and Lake - 2002</t>
  </si>
  <si>
    <t>1400-1600 26 Aug 03</t>
  </si>
  <si>
    <t>Cumulative</t>
  </si>
  <si>
    <t>8 coho</t>
  </si>
  <si>
    <t>1 pink</t>
  </si>
  <si>
    <t>No fish in stream Water temp 21.5 C at Weir, 18.4C @ mouth</t>
  </si>
  <si>
    <t>Summer 2004</t>
  </si>
  <si>
    <t>Total 2004 Sixmile Creek Escapement:</t>
  </si>
  <si>
    <t>Upstream gate of weir not secure at corners</t>
  </si>
  <si>
    <t>1 Pink</t>
  </si>
  <si>
    <t>Water temp. 22°C @ weir; 20°C @ mouth; 18.4°C @ culvert</t>
  </si>
  <si>
    <t>Stream walk results:  H. Griese &amp; M. Weger</t>
  </si>
  <si>
    <t>Water temp. ranged from 20-22.5°C @ weir</t>
  </si>
  <si>
    <t>Water temp. ranged from 21-23°C @ weir</t>
  </si>
  <si>
    <t>Water temp. 22°C @ weir</t>
  </si>
  <si>
    <t>Water temp. ranged from 21-22°C @ weir</t>
  </si>
  <si>
    <t>Water temp. ranged from 22-23°C @ weir</t>
  </si>
  <si>
    <t>Water temp. ranged from 21-23.5°C @ weir</t>
  </si>
  <si>
    <t>Water temp. 21°C @ weir</t>
  </si>
  <si>
    <t>Water temp. ranged from 20-22°C @ weir</t>
  </si>
  <si>
    <t>Water temp. 20°C @ weir</t>
  </si>
  <si>
    <t>Water temp. 24°C @ weir</t>
  </si>
  <si>
    <t>Water temp. ranged from 19-21°C @ weir</t>
  </si>
  <si>
    <t>Water temp. ranged from 19-20°C @ weir</t>
  </si>
  <si>
    <t>Water temp.18°C @ weir</t>
  </si>
  <si>
    <t>Water temp.17°C @ weir</t>
  </si>
  <si>
    <t>Water temp.16°C @ weir</t>
  </si>
  <si>
    <t>1 Coho</t>
  </si>
  <si>
    <t>Weir opened @1325 - conducted stream walk</t>
  </si>
  <si>
    <t>1330-1600    8 SEPTEMBER 2004</t>
  </si>
  <si>
    <t>Stream walk Count</t>
  </si>
  <si>
    <t>Mortality Count</t>
  </si>
  <si>
    <t>Unknown</t>
  </si>
  <si>
    <t xml:space="preserve"> * Note:  2004 stream walk was conducted later than in previous years, and the large </t>
  </si>
  <si>
    <t>Cumulative Total</t>
  </si>
  <si>
    <t xml:space="preserve">              pink salmon run was likely underrepresented.</t>
  </si>
  <si>
    <t>Cum 2004</t>
  </si>
  <si>
    <t>Summer 2005</t>
  </si>
  <si>
    <t>1345-1600    18 August 2005</t>
  </si>
  <si>
    <t xml:space="preserve">            </t>
  </si>
  <si>
    <t>Silvers:       31</t>
  </si>
  <si>
    <t>Chum:        4</t>
  </si>
  <si>
    <t>Removed several dams downstream of weir</t>
  </si>
  <si>
    <t>1 Silver</t>
  </si>
  <si>
    <t>1 Mort</t>
  </si>
  <si>
    <t>1 Red stuck in fence, pushed thru</t>
  </si>
  <si>
    <t>No fish below ladder</t>
  </si>
  <si>
    <t>A fish got stuck in fence, bled some, but swam off</t>
  </si>
  <si>
    <t>5 Silvers</t>
  </si>
  <si>
    <t>Reds:          1353</t>
  </si>
  <si>
    <t>Many net scars on fish</t>
  </si>
  <si>
    <t>4 Silvers</t>
  </si>
  <si>
    <t>1 Mort in bottom of gate; 3 fish killed &amp; filleted- reported to SPs</t>
  </si>
  <si>
    <t>First streamwalk completed 1345-1600 Bob Morris/Mary Weger</t>
  </si>
  <si>
    <t>Broken thermometer removed</t>
  </si>
  <si>
    <t>Replaced thermometer</t>
  </si>
  <si>
    <t>2 Rainbow Trout</t>
  </si>
  <si>
    <t>1 Pink, 2 Silvers</t>
  </si>
  <si>
    <t>One fish had hump &amp; spots = pink</t>
  </si>
  <si>
    <t>1 Pink, 1 Silver, 1 Chum</t>
  </si>
  <si>
    <t>1400-1630    31 August 2005</t>
  </si>
  <si>
    <t>1 Mort; Pinks don't go into lake</t>
  </si>
  <si>
    <t>Second streamwalk completed 1400-1630 Herman Griese/Mary Weger</t>
  </si>
  <si>
    <t>Initial Streamwalk Results:  Bob Morris, Mary Weger, Ashley Jolliff (summer hire)</t>
  </si>
  <si>
    <t>Final Streamwalk Results:  Herman Griese &amp; Mary Weger</t>
  </si>
  <si>
    <t>18 August 05 Initial Streamwalk Count</t>
  </si>
  <si>
    <t>31 August 05 Final Streamwalk Count</t>
  </si>
  <si>
    <t>Cum 2005</t>
  </si>
  <si>
    <t>Cum 2006</t>
  </si>
  <si>
    <t>31 pinks misidentified - correctly added to sockeye count</t>
  </si>
  <si>
    <t xml:space="preserve">     Total 2005 Sixmile Creek Escapement:</t>
  </si>
  <si>
    <t>Other Fish</t>
  </si>
  <si>
    <t>Cum 2001</t>
  </si>
  <si>
    <t>Morts</t>
  </si>
  <si>
    <t>Streamwalk  6 Sept 2001</t>
  </si>
  <si>
    <t>Weir Totals</t>
  </si>
  <si>
    <t>Silvers: 16     Pinks:  2     Chums:  1     Rainbow Trout:  2</t>
  </si>
  <si>
    <t>Pinks:         820</t>
  </si>
  <si>
    <t>Weir found wide open - estimate loss @ 300 fish</t>
  </si>
  <si>
    <t>Summer 2006</t>
  </si>
  <si>
    <t>First streamwalk Herman Griese/Mary Weger @ 1355-1630</t>
  </si>
  <si>
    <t>Initial Streamwalk Count</t>
  </si>
  <si>
    <t>Final Streamwalk Count</t>
  </si>
  <si>
    <t xml:space="preserve">     Total 2006 Sixmile Creek Escapement:</t>
  </si>
  <si>
    <t xml:space="preserve">Reds:          </t>
  </si>
  <si>
    <t xml:space="preserve">Pinks:         </t>
  </si>
  <si>
    <t xml:space="preserve">Silvers:       </t>
  </si>
  <si>
    <t xml:space="preserve">Chum:        </t>
  </si>
  <si>
    <t>1-Silver</t>
  </si>
  <si>
    <t>Overcast</t>
  </si>
  <si>
    <t>Sunny</t>
  </si>
  <si>
    <t>Rain/Overcast</t>
  </si>
  <si>
    <t>Partly Cloudy</t>
  </si>
  <si>
    <t>Cloudy/Lite Rain</t>
  </si>
  <si>
    <t>Overcast/Rain</t>
  </si>
  <si>
    <t>Overcast/Lite Rain</t>
  </si>
  <si>
    <t>2-Silvers</t>
  </si>
  <si>
    <t>11-Silvers</t>
  </si>
  <si>
    <t>7-Silvers</t>
  </si>
  <si>
    <t>4-Silvers</t>
  </si>
  <si>
    <t>Broken Showers/Sun</t>
  </si>
  <si>
    <t>3-Silvers</t>
  </si>
  <si>
    <t>Cloudy/Rain</t>
  </si>
  <si>
    <t>5-Silvers</t>
  </si>
  <si>
    <t>Partly Cloudy/Sunny</t>
  </si>
  <si>
    <t>6-Silvers</t>
  </si>
  <si>
    <t>Overcast/Rainy</t>
  </si>
  <si>
    <t>Overcast/Rain/Partly Cloudy</t>
  </si>
  <si>
    <t>Clear/Sunny</t>
  </si>
  <si>
    <t>4-Silvers, 1-Chum</t>
  </si>
  <si>
    <t>Overcast/2nd Streamwalk Mary Weger/Greg Schmidt @ 1300-1450</t>
  </si>
  <si>
    <t>Silvers:  71    Pinks:  0    Chums:  1    Rainbow Trout:  0</t>
  </si>
  <si>
    <t>Final Streamwalk Results:  Mary Weger &amp; Greg Schmidt @ 1300-1650   8-Sep-06</t>
  </si>
  <si>
    <t>Initial Streamwalk Results:  Herman Griese &amp; Mary Weger @ 1355-1630  17-Aug-06</t>
  </si>
  <si>
    <t>Summer 2007</t>
  </si>
  <si>
    <t xml:space="preserve">     Total 2007 Sixmile Creek Escapement:</t>
  </si>
  <si>
    <t>Streamwalk Results:  Herman Griese &amp; Mary Weger @ 1145-1445  24-Aug-07</t>
  </si>
  <si>
    <t>Cum 2007</t>
  </si>
  <si>
    <t>1 dead trout</t>
  </si>
  <si>
    <t>Overcast- light rain</t>
  </si>
  <si>
    <t>1 duck</t>
  </si>
  <si>
    <t>Clear</t>
  </si>
  <si>
    <t>Overcast/light rain</t>
  </si>
  <si>
    <t>Partly cloudy</t>
  </si>
  <si>
    <t>2 pniks</t>
  </si>
  <si>
    <t>10 pinks</t>
  </si>
  <si>
    <t>Overcast AM/Sunny PM/Clear EVE</t>
  </si>
  <si>
    <t>Sunny AM &amp; PM/partly cloudy EVE</t>
  </si>
  <si>
    <t>Overcast AM/partly cloudy PM</t>
  </si>
  <si>
    <t>Overcast/light rain EVE</t>
  </si>
  <si>
    <t>Partly cloudy AM &amp; PM/sunny EVE</t>
  </si>
  <si>
    <t>Cloudy AM/sunny EVE</t>
  </si>
  <si>
    <t>16 pinks, 1 silver</t>
  </si>
  <si>
    <t>23 pinks, 1 silver</t>
  </si>
  <si>
    <t>32 pinks</t>
  </si>
  <si>
    <t>Cloudy</t>
  </si>
  <si>
    <t>26 pinks</t>
  </si>
  <si>
    <t>6 pinks, 2 silvers</t>
  </si>
  <si>
    <t>Overcast AM/Sunny &amp; rainy EVE</t>
  </si>
  <si>
    <t>7 pinks, 1 silver</t>
  </si>
  <si>
    <t>Rain AM/overcast PM</t>
  </si>
  <si>
    <t>2 pinks, 2 silvers</t>
  </si>
  <si>
    <t>2 pinks</t>
  </si>
  <si>
    <t>Sunny AM/overcast PM/raining EVE</t>
  </si>
  <si>
    <t>4 silvers</t>
  </si>
  <si>
    <t>Rain AM &amp; PM/beaver brush on fence</t>
  </si>
  <si>
    <t>Rain</t>
  </si>
  <si>
    <t>2 silvers</t>
  </si>
  <si>
    <t xml:space="preserve">Overcast </t>
  </si>
  <si>
    <t>1 silver</t>
  </si>
  <si>
    <t>Removed a lot of brush</t>
  </si>
  <si>
    <t>Removed a lot of beaver debris</t>
  </si>
  <si>
    <t>Lots of debris cleared</t>
  </si>
  <si>
    <t>Cleared lots of beaver debris</t>
  </si>
  <si>
    <t>15" rainbow trout</t>
  </si>
  <si>
    <t>Overcast/rain</t>
  </si>
  <si>
    <t>Silvers:  17     Pinks:  138    Chums:  0      Rainbow Trout:  1</t>
  </si>
  <si>
    <t>Streamwalk Count</t>
  </si>
  <si>
    <t>Sockeye Escapement Counts</t>
  </si>
  <si>
    <t>Summer 2008</t>
  </si>
  <si>
    <t>Weir Closed at 11:00 AM</t>
  </si>
  <si>
    <t>overcast</t>
  </si>
  <si>
    <t>1 red mortality</t>
  </si>
  <si>
    <t>rain</t>
  </si>
  <si>
    <t>foggy</t>
  </si>
  <si>
    <t>ptly cloudy</t>
  </si>
  <si>
    <t>cloudy</t>
  </si>
  <si>
    <t>rain/cloudy</t>
  </si>
  <si>
    <t>sunny</t>
  </si>
  <si>
    <t>3 silver</t>
  </si>
  <si>
    <t>2 silver</t>
  </si>
  <si>
    <t>5 silver</t>
  </si>
  <si>
    <t>4 silver</t>
  </si>
  <si>
    <t>ptly sunny</t>
  </si>
  <si>
    <t>p5tly cloudy</t>
  </si>
  <si>
    <t>clear</t>
  </si>
  <si>
    <t>Silvers: 27    Pinks: 1      Chum: 0</t>
  </si>
  <si>
    <t>Initial Streamwalk Results:  Ron Gunderson &amp; Kyle Schwab @ 1100-1500 18 Aug. 2008</t>
  </si>
  <si>
    <t>Final Streamwalk Results:  Ron Gunderson &amp; John Pruitt @ 1030-1330 06 Sept. 2008</t>
  </si>
  <si>
    <t xml:space="preserve">     Total 2008 Sixmile Creek Escapement:</t>
  </si>
  <si>
    <t>cloudy   Genetic samples taken by ADFG</t>
  </si>
  <si>
    <t>sunny    Genetic samples taken by ADFG</t>
  </si>
  <si>
    <t>Fish taken by predators were not counted</t>
  </si>
  <si>
    <t>Temp</t>
  </si>
  <si>
    <t>Cum 2008</t>
  </si>
  <si>
    <t>Cum 2009</t>
  </si>
  <si>
    <t xml:space="preserve">Not Counted </t>
  </si>
  <si>
    <t>Cum 2010</t>
  </si>
  <si>
    <t>Cum 2011</t>
  </si>
  <si>
    <t>Cum 1998</t>
  </si>
  <si>
    <t>Cum 1999</t>
  </si>
  <si>
    <t>Cum 2000</t>
  </si>
  <si>
    <t>Summer 2011</t>
  </si>
  <si>
    <t>Weir fish tight at 1040</t>
  </si>
  <si>
    <t>Water Clarity</t>
  </si>
  <si>
    <t>1 rbt</t>
  </si>
  <si>
    <t>Chewed up carcass on wood bridge</t>
  </si>
  <si>
    <t>extreamely blocked by beaver dam</t>
  </si>
  <si>
    <t>Beave dam</t>
  </si>
  <si>
    <t>no fish</t>
  </si>
  <si>
    <t>raining</t>
  </si>
  <si>
    <t>no fish, warm, sunny</t>
  </si>
  <si>
    <t>very red sockeye</t>
  </si>
  <si>
    <t>no fish- raining all day</t>
  </si>
  <si>
    <t>several escaped through mid of gates</t>
  </si>
  <si>
    <t>some blush</t>
  </si>
  <si>
    <t>dead rainbow lake side of fence, very old</t>
  </si>
  <si>
    <t>was 1 sockeye but snuck under the plate and went back down the fish ladder</t>
  </si>
  <si>
    <t>several dead smolt</t>
  </si>
  <si>
    <t>several more ready to come up. Two fish cought in chicken wire upon arrival. One escaped through hole in wire.</t>
  </si>
  <si>
    <t xml:space="preserve">no fish </t>
  </si>
  <si>
    <t>2 small rbt observed</t>
  </si>
  <si>
    <t>lg. school of smolts</t>
  </si>
  <si>
    <t>stickle backs</t>
  </si>
  <si>
    <t>one stuck in chicken wire still alive</t>
  </si>
  <si>
    <t>dead trout floating outside the weir on lake side</t>
  </si>
  <si>
    <t>hvy rain</t>
  </si>
  <si>
    <t>hole in left gate</t>
  </si>
  <si>
    <t>pinks below</t>
  </si>
  <si>
    <t>beaver building dam</t>
  </si>
  <si>
    <t>beaver re-built dam</t>
  </si>
  <si>
    <t>beaver sticks against fence</t>
  </si>
  <si>
    <t>beaver are taking over weir</t>
  </si>
  <si>
    <t>beavers at it again</t>
  </si>
  <si>
    <t>rain and beaver</t>
  </si>
  <si>
    <t>major stinky beav evidence</t>
  </si>
  <si>
    <t>One fish below-very dark</t>
  </si>
  <si>
    <t>Beaver! 1 old sockeye (spawned out)</t>
  </si>
  <si>
    <t>Beaver dam</t>
  </si>
  <si>
    <t>Two coho's spawning just on lake side of weir</t>
  </si>
  <si>
    <t>Big rainbow</t>
  </si>
  <si>
    <t>small rainbow ~ 5"</t>
  </si>
  <si>
    <t>very little beaver 'dam'age</t>
  </si>
  <si>
    <t>weir opend up at 1545</t>
  </si>
  <si>
    <t xml:space="preserve">1 rbt </t>
  </si>
  <si>
    <t>3 coho</t>
  </si>
  <si>
    <t>Sixmile Creek Salmon  Survey</t>
  </si>
  <si>
    <t>Surveyors: Rob Gumpert, Tal Robinson and Jess Johnson</t>
  </si>
  <si>
    <t>Start Time</t>
  </si>
  <si>
    <t>End Time</t>
  </si>
  <si>
    <t>Weather</t>
  </si>
  <si>
    <t>Rainbows</t>
  </si>
  <si>
    <t>Dolly Varden</t>
  </si>
  <si>
    <t>Unk carcass</t>
  </si>
  <si>
    <t>Alive</t>
  </si>
  <si>
    <t>Dead</t>
  </si>
  <si>
    <t xml:space="preserve">Notes: </t>
  </si>
  <si>
    <t>Surveyors: Jim Wendland, Mark Sledge and Jess Johnson</t>
  </si>
  <si>
    <t>Rainbows*</t>
  </si>
  <si>
    <t xml:space="preserve">Notes: * The only rainbows counted were ones of significant size. There were lots of little ones. </t>
  </si>
  <si>
    <t xml:space="preserve">Avg. water temp: </t>
  </si>
  <si>
    <t>avg</t>
  </si>
  <si>
    <t>18 Aug. 2011 0940-1230</t>
  </si>
  <si>
    <t>15 Sept. 2011 1300-1545</t>
  </si>
  <si>
    <t>Surveyors:Doug Deese, Mark Sledge and Jess Johnson</t>
  </si>
  <si>
    <t>Unknowen</t>
  </si>
  <si>
    <t>22 Aug. 2012 1030-1230</t>
  </si>
  <si>
    <t xml:space="preserve">2012 Sixmile Adult Migration </t>
  </si>
  <si>
    <t>Name</t>
  </si>
  <si>
    <t xml:space="preserve">Date </t>
  </si>
  <si>
    <r>
      <t xml:space="preserve"> Temp (C</t>
    </r>
    <r>
      <rPr>
        <sz val="11"/>
        <color theme="1"/>
        <rFont val="Calibri"/>
        <family val="2"/>
      </rPr>
      <t xml:space="preserve">°) </t>
    </r>
  </si>
  <si>
    <t>Daily</t>
  </si>
  <si>
    <t>Cum</t>
  </si>
  <si>
    <t>Partly sunny</t>
  </si>
  <si>
    <t>Surveyors:Doug Deese, Jim Wendlend, Lance Downing and Jess Johnson</t>
  </si>
  <si>
    <t>Overcast and raining</t>
  </si>
  <si>
    <t>Catherine &amp; Jarred</t>
  </si>
  <si>
    <t>Installed Wier, Temps taken till 7/30 were bad</t>
  </si>
  <si>
    <t>Lance &amp; Catherine</t>
  </si>
  <si>
    <t xml:space="preserve">Five RBT </t>
  </si>
  <si>
    <t>Lance &amp; Colleen</t>
  </si>
  <si>
    <t>Lance</t>
  </si>
  <si>
    <t>No Beaver Activity</t>
  </si>
  <si>
    <t>Lance &amp; Christina</t>
  </si>
  <si>
    <t>Lance &amp; Jarred</t>
  </si>
  <si>
    <t>Colleen &amp; Family</t>
  </si>
  <si>
    <t>A lot of pond scum, cotton wood (beaver)</t>
  </si>
  <si>
    <t>First Salmon (Sockeye)</t>
  </si>
  <si>
    <t>Jarred &amp; Lance</t>
  </si>
  <si>
    <t>40-60 sockeye below wier, fish are thought to have escaped past the wier undetected</t>
  </si>
  <si>
    <t>Colleen &amp; Mark</t>
  </si>
  <si>
    <t>3 near down by ladder, 0 inside</t>
  </si>
  <si>
    <t>3 holes in wier fixed, thermometer not working</t>
  </si>
  <si>
    <t>Duck stuck in wier, but ok</t>
  </si>
  <si>
    <t>Cleaned out leaves</t>
  </si>
  <si>
    <t xml:space="preserve">Jarred </t>
  </si>
  <si>
    <t>No fish but cleared wier, removed branches</t>
  </si>
  <si>
    <t>Jarred</t>
  </si>
  <si>
    <t xml:space="preserve">no fish, check mouth of river, found many bright sockeye, checked beaver dam, found many bright sockeye and a couple more ripe. Fish are begginning to stage in river. </t>
  </si>
  <si>
    <t>Jess, Brent</t>
  </si>
  <si>
    <t>LARGE HOLE, many fish escaped</t>
  </si>
  <si>
    <t>Nathan, Lance</t>
  </si>
  <si>
    <t>Lance/Jarred</t>
  </si>
  <si>
    <t>Krystina/Jess</t>
  </si>
  <si>
    <t>Lance/Jane</t>
  </si>
  <si>
    <t>Lance/Katherine</t>
  </si>
  <si>
    <t>Jarred/Lance</t>
  </si>
  <si>
    <t>Krystina/Jess/Andrea</t>
  </si>
  <si>
    <t>Lots of Pinks Below Ladder</t>
  </si>
  <si>
    <t>Jess Stream Walk</t>
  </si>
  <si>
    <t>Dead Sockeye, lake side of weir</t>
  </si>
  <si>
    <t>Kristina Bottoms</t>
  </si>
  <si>
    <t>Kristina Bottom</t>
  </si>
  <si>
    <t>Wind Storm 2012</t>
  </si>
  <si>
    <t>Jess</t>
  </si>
  <si>
    <t>Stream Walk, Lance, Jess</t>
  </si>
  <si>
    <t>Luke Horn</t>
  </si>
  <si>
    <t>*Had a voluenteer not put numbers in the book but instead on the white board</t>
  </si>
  <si>
    <t>Cum 2012</t>
  </si>
  <si>
    <t>12 Sept. 2012 1000-1200</t>
  </si>
  <si>
    <t xml:space="preserve">2013 Sixmile Adult Migration </t>
  </si>
  <si>
    <t>16 Aug. 2013 0915-1100</t>
  </si>
  <si>
    <t>Surveyors:Jim Wendlend, MP Spencer, MP Messerly, and Jess Johnson</t>
  </si>
  <si>
    <t>over cast</t>
  </si>
  <si>
    <t>Aaron, Cassie</t>
  </si>
  <si>
    <t>Thomas, Aaron</t>
  </si>
  <si>
    <t>Thomas, Cassie</t>
  </si>
  <si>
    <t>Aaron, Cassie, Sam</t>
  </si>
  <si>
    <t>Cassie, Aaron, Thomas</t>
  </si>
  <si>
    <t>Aaron;Jimmy, Jimmy Jr</t>
  </si>
  <si>
    <t>Aaron, Thomas, Aaron</t>
  </si>
  <si>
    <t>Cassie, Thomas, Sam</t>
  </si>
  <si>
    <t>Cassie, Thomas</t>
  </si>
  <si>
    <t>Aaron, Thomas</t>
  </si>
  <si>
    <t>Cassie, Aaron, Christie, Lisa</t>
  </si>
  <si>
    <t>Jimmy, Jimmy Jr;Cassie, Aaron</t>
  </si>
  <si>
    <t>Aaron, Thomas, Nora</t>
  </si>
  <si>
    <t>Aaron, Nora, Cassie; Christie, Thomas</t>
  </si>
  <si>
    <t>Lisa, Kori</t>
  </si>
  <si>
    <t>Jess, Sam</t>
  </si>
  <si>
    <t>Aaron</t>
  </si>
  <si>
    <t>Aaron, Thomas; Johnson</t>
  </si>
  <si>
    <t>Cassie, Aaron</t>
  </si>
  <si>
    <t>Thomas, Kori, Lisa</t>
  </si>
  <si>
    <t>Drew, Cassie, Thomas</t>
  </si>
  <si>
    <t>Aaron, Thomas, Cassie</t>
  </si>
  <si>
    <t>2 RBT</t>
  </si>
  <si>
    <t>1 sockeye stuck in chainlink fenceing</t>
  </si>
  <si>
    <t>Patched hole in fence where salmon were getting stuck; 1 RBT</t>
  </si>
  <si>
    <t>3 RBT, salmon carcasses in creec (bears)</t>
  </si>
  <si>
    <t>1 dead TSS</t>
  </si>
  <si>
    <t>cleaned front gate</t>
  </si>
  <si>
    <t xml:space="preserve">patched hole in fence  </t>
  </si>
  <si>
    <t>cleaned the weir well</t>
  </si>
  <si>
    <t>1 RBT, need to repair chicken wire</t>
  </si>
  <si>
    <t>Put new chicken wire on fence</t>
  </si>
  <si>
    <t>1 on lakeside</t>
  </si>
  <si>
    <t>beavers dammed up the weir : (</t>
  </si>
  <si>
    <t>1 RBT, Beaver dammed the fence</t>
  </si>
  <si>
    <t>Beaver at it again</t>
  </si>
  <si>
    <t>Cassie, Aaron, Thomas; Sam, Jimmy, Jimmy Jr</t>
  </si>
  <si>
    <t>Cassie</t>
  </si>
  <si>
    <t>Cleaned Weir</t>
  </si>
  <si>
    <t>1 Sockeye in weir, but it went back down the ladder before we could block it off</t>
  </si>
  <si>
    <t>Beaver dammed upstream fence</t>
  </si>
  <si>
    <t>White leech lure in pool</t>
  </si>
  <si>
    <t>1 RBT</t>
  </si>
  <si>
    <t>Aaron, Cassie, Thomas</t>
  </si>
  <si>
    <t>1 spawned out dead sockeye has floated down to the weir</t>
  </si>
  <si>
    <t>Did not survey</t>
  </si>
  <si>
    <t>Lisa, Christie</t>
  </si>
  <si>
    <t>16 RBT</t>
  </si>
  <si>
    <t>4 RBT</t>
  </si>
  <si>
    <t>5 RBT</t>
  </si>
  <si>
    <t>Michael, Thomas</t>
  </si>
  <si>
    <t xml:space="preserve">End of Season at 11:45 am </t>
  </si>
  <si>
    <t>12 Sept. 2013 0945-1145</t>
  </si>
  <si>
    <t>Surveyors: Cassie Schoofs, MP Parker, and MP Rasche</t>
  </si>
  <si>
    <t>Sixmile Coho Numbers</t>
  </si>
  <si>
    <t>Coho: 8   Pinks: 3      Chum: 0</t>
  </si>
  <si>
    <t>Cum 2013</t>
  </si>
  <si>
    <t>Mean Marsh -1988-1997</t>
  </si>
  <si>
    <t>Totals</t>
  </si>
  <si>
    <t>Surveyors:MCA Galager, MCA Symins, and Jess Johnson</t>
  </si>
  <si>
    <t>21 Aug. 2014 0945-1142</t>
  </si>
  <si>
    <t>Foggy</t>
  </si>
  <si>
    <t>Six Mile Creek: Fall Stream Walk
1 October 2014</t>
  </si>
  <si>
    <t>Fisheries Biologist:</t>
  </si>
  <si>
    <t>Jessica Johnson</t>
  </si>
  <si>
    <t>Fisheries Technicians:</t>
  </si>
  <si>
    <t>Jarred Stone, Krystina Stolberg</t>
  </si>
  <si>
    <t>MCA's:</t>
  </si>
  <si>
    <t>Jimmy Walton,  Justin Pederson, &amp; Bradley Robinson</t>
  </si>
  <si>
    <t>Weather:</t>
  </si>
  <si>
    <t>Sunny, Brisk</t>
  </si>
  <si>
    <t>Start Time:</t>
  </si>
  <si>
    <t xml:space="preserve">End Time: </t>
  </si>
  <si>
    <t>Average Fish Counts</t>
  </si>
  <si>
    <t>RBT</t>
  </si>
  <si>
    <t>Live</t>
  </si>
  <si>
    <t>* Schools of smolts visible on multiple occasions</t>
  </si>
  <si>
    <t>AVG TEMP</t>
  </si>
  <si>
    <t>n/a</t>
  </si>
  <si>
    <t>1 dead sockeye, leaf buildup on weir</t>
  </si>
  <si>
    <t>Krystina, Jarred, Jess, Shona</t>
  </si>
  <si>
    <t>Krystina, Jarred</t>
  </si>
  <si>
    <t>Krystina</t>
  </si>
  <si>
    <t>Krystina, Fowler</t>
  </si>
  <si>
    <t>Jarred, Rochelle, Krystina</t>
  </si>
  <si>
    <t>Jarred, Krystina</t>
  </si>
  <si>
    <t xml:space="preserve">Krystina, Shona </t>
  </si>
  <si>
    <t>Chum @ bottom of ladder</t>
  </si>
  <si>
    <t>Krystina, Shona, Jess</t>
  </si>
  <si>
    <t>Jarred, Christie, Krystina</t>
  </si>
  <si>
    <t>Jarred, Shona</t>
  </si>
  <si>
    <t>Jarred, Rochelle</t>
  </si>
  <si>
    <t>6 dead spawned out fish on weir</t>
  </si>
  <si>
    <t>Jarred, Krystina, Rochelle</t>
  </si>
  <si>
    <t>Jarred, Krystina, Danielle</t>
  </si>
  <si>
    <t>Chum seen in creek</t>
  </si>
  <si>
    <t>Jarred, Shona, Jess</t>
  </si>
  <si>
    <t xml:space="preserve">Dead sockeye on weir  </t>
  </si>
  <si>
    <t>Dead sockeye on weir (spots on tail like a pink, but had a green head and bright red body, no dorsal spots)</t>
  </si>
  <si>
    <t>Krystina, Danielle</t>
  </si>
  <si>
    <t>Krystina, Danielle, Rochelle</t>
  </si>
  <si>
    <t>1 RBT; Saw 1 sockeye but possibly went back down?</t>
  </si>
  <si>
    <t>Lots of dead pinks on weir</t>
  </si>
  <si>
    <t>Jarred, Danielle</t>
  </si>
  <si>
    <t>Danielle, Rochelle</t>
  </si>
  <si>
    <t>Danielle, Krystina</t>
  </si>
  <si>
    <t>Danielle, Krystina, John</t>
  </si>
  <si>
    <t>9/3/20104</t>
  </si>
  <si>
    <t>Jarred, Krystina, John</t>
  </si>
  <si>
    <t>Jarred, Rochelle, Jess, Shona</t>
  </si>
  <si>
    <t>Saw one coho went down chute</t>
  </si>
  <si>
    <t xml:space="preserve">Jarred, Danielle </t>
  </si>
  <si>
    <t>Jarred, Emily, John</t>
  </si>
  <si>
    <t>Genetics taken</t>
  </si>
  <si>
    <t xml:space="preserve">Bye, hope the beavers are gone I'll miss it. </t>
  </si>
  <si>
    <t>Emily, Krystina</t>
  </si>
  <si>
    <t>Emily, Rochelle</t>
  </si>
  <si>
    <t>More beaver activity, Pinks making redds in lake…</t>
  </si>
  <si>
    <t>Emily, Danielle, Rochelle</t>
  </si>
  <si>
    <t>Emily, Danielle, Davis</t>
  </si>
  <si>
    <t>More bearver activity</t>
  </si>
  <si>
    <t>Danielle, Emily, Krystina</t>
  </si>
  <si>
    <t>Genetics taken, Beaver</t>
  </si>
  <si>
    <t>Krystina, Danielle, Anderson</t>
  </si>
  <si>
    <t>Beaver back, Bear also, took genetics on coho</t>
  </si>
  <si>
    <t>Pink put back down ladder, BEAVER</t>
  </si>
  <si>
    <t>Jess &amp; Sgt. Cramer</t>
  </si>
  <si>
    <t>Jess saw bear mid afternoon, pinks in lake hanging out by weir.</t>
  </si>
  <si>
    <t>Fowler, Emily, Krystina</t>
  </si>
  <si>
    <t>clipped coho</t>
  </si>
  <si>
    <t>First day w/0 fish in PM</t>
  </si>
  <si>
    <t>Took pic on iphone of possible sockeye w/black spot disease</t>
  </si>
  <si>
    <t>Chum below ladder</t>
  </si>
  <si>
    <t>Emily, Danielle, Krystina</t>
  </si>
  <si>
    <t>Got genetics</t>
  </si>
  <si>
    <t>Emily, Danielle</t>
  </si>
  <si>
    <t>Took genetics on two coho</t>
  </si>
  <si>
    <t>Krystina, Danielle, Dave, Mary</t>
  </si>
  <si>
    <t>Jarred, Danielle, Krystina</t>
  </si>
  <si>
    <t>Jarred, Krystina, Emily</t>
  </si>
  <si>
    <t>Took genetics on coho</t>
  </si>
  <si>
    <t>Cassie, Jess, Eric, Carissa</t>
  </si>
  <si>
    <t>Loutzenberger, Shew</t>
  </si>
  <si>
    <t>Jess, Shona, Jarred, Krystina, Emily</t>
  </si>
  <si>
    <t>Jess, Lt. Blake</t>
  </si>
  <si>
    <t>Emily, Trinity, Jess, Shona</t>
  </si>
  <si>
    <t>Danielle, Emily</t>
  </si>
  <si>
    <t>Krystina, Danielle, Soan, Harley Bomin</t>
  </si>
  <si>
    <t>Strahan Evan</t>
  </si>
  <si>
    <t>Shew, Krystina</t>
  </si>
  <si>
    <t xml:space="preserve">Rochelle, Emily </t>
  </si>
  <si>
    <t>Rochelle, Emily</t>
  </si>
  <si>
    <t>Emily, Rochelle, Jarred</t>
  </si>
  <si>
    <t>Krystina, Trinity, Danielle</t>
  </si>
  <si>
    <t>Ty, Krystina</t>
  </si>
  <si>
    <t>John, Mark</t>
  </si>
  <si>
    <t>Krystina, Emily, Trinity</t>
  </si>
  <si>
    <t>John, Mary</t>
  </si>
  <si>
    <t>Emily Krystina</t>
  </si>
  <si>
    <t>Emily, James, Amber, Michell, Jason</t>
  </si>
  <si>
    <t>Emily, Jarred</t>
  </si>
  <si>
    <t>Ty, Emily</t>
  </si>
  <si>
    <t>Ty, Danielle</t>
  </si>
  <si>
    <t>Ty, Emily, Danielle</t>
  </si>
  <si>
    <t>Krystina, Ty, Danielle</t>
  </si>
  <si>
    <t>Ty, Krstina, Danielle, Thorton Family</t>
  </si>
  <si>
    <t>Possible one coho released</t>
  </si>
  <si>
    <t>Ty, Krystina, Danielle</t>
  </si>
  <si>
    <t>Emily, Jarred, Krystina</t>
  </si>
  <si>
    <t>See silvers and pinks below weir</t>
  </si>
  <si>
    <t>Emily. Krystina</t>
  </si>
  <si>
    <t>Emily, Jarred, Fowler</t>
  </si>
  <si>
    <t>Ty, Emily, Jarred, Mark</t>
  </si>
  <si>
    <t>First day of sockeye!!!</t>
  </si>
  <si>
    <t>Ty, Emily, Jarred</t>
  </si>
  <si>
    <t>Rochelle, Ty</t>
  </si>
  <si>
    <t>Krystina, Danielle, Ty</t>
  </si>
  <si>
    <t>Krystina, Danielle, John, Mark</t>
  </si>
  <si>
    <t>Beaver swam under fence, debris on weir</t>
  </si>
  <si>
    <t>Krystina, Ty</t>
  </si>
  <si>
    <t>John, Evan, Jess</t>
  </si>
  <si>
    <t>No Temps Yet</t>
  </si>
  <si>
    <t>-</t>
  </si>
  <si>
    <t>Krystina, Emily, Jarred</t>
  </si>
  <si>
    <t>Jarred, Emily</t>
  </si>
  <si>
    <t>No Temps Yet, First day of Adult weir</t>
  </si>
  <si>
    <t xml:space="preserve">2014 Sixmile Adult Migration </t>
  </si>
  <si>
    <t>Oct</t>
  </si>
  <si>
    <t>Elmendorf Air Force Base Sixmile Sockeye Salmon Escapemnt</t>
  </si>
  <si>
    <t>Cum 2014</t>
  </si>
  <si>
    <t>Cum 2015</t>
  </si>
  <si>
    <t>Mean  1998-2014</t>
  </si>
  <si>
    <t>percent-98-14</t>
  </si>
  <si>
    <t>98-14 total cumulative</t>
  </si>
  <si>
    <t>Daily Temps</t>
  </si>
  <si>
    <t>Daily Cum AVG from 98-15</t>
  </si>
  <si>
    <t>Daily Sum (1998-2015)</t>
  </si>
  <si>
    <t>Daily Avg 98-15</t>
  </si>
  <si>
    <t>03-15 total cumulative</t>
  </si>
  <si>
    <t>percent 03-15</t>
  </si>
  <si>
    <t>Daily AVG 03-15</t>
  </si>
  <si>
    <t>Daily Cum AVG 03-15</t>
  </si>
  <si>
    <t>03-15 daily cumulative avg</t>
  </si>
  <si>
    <t>Median:</t>
  </si>
  <si>
    <t>Average:</t>
  </si>
  <si>
    <t>TOTAL</t>
  </si>
  <si>
    <t>1 extremely gravid female coho escaped downstream by jumping over embankment near ladder</t>
  </si>
  <si>
    <t>HL,MM</t>
  </si>
  <si>
    <t>HL</t>
  </si>
  <si>
    <t>KB, SS, HL</t>
  </si>
  <si>
    <t>2 coho clipped</t>
  </si>
  <si>
    <t>KB, SS</t>
  </si>
  <si>
    <t xml:space="preserve">KB, SS  </t>
  </si>
  <si>
    <t>1 coho clipped; please double up genetics cards-2 per level</t>
  </si>
  <si>
    <t xml:space="preserve">2 coho clipped   </t>
  </si>
  <si>
    <t>2 chum downstream, 1 small coho clipped (PIC), 1 chum downstream, 2 coho clipped</t>
  </si>
  <si>
    <t>1 18" trout into lake, the coho was not clipped, 2 chum released (creek), 1 sockeye mort in weir, 18" trout mort found in seine, 2 chum downstream release</t>
  </si>
  <si>
    <t>1 chum down to creek, heavy rain</t>
  </si>
  <si>
    <t>KB,SS</t>
  </si>
  <si>
    <t>2 coho clipped, 2 chum (downstream)</t>
  </si>
  <si>
    <t>KB,SS,HL</t>
  </si>
  <si>
    <t>3 chum released to creek, 2 coho clipped</t>
  </si>
  <si>
    <t>died on weir 1 sockeye mort, 3 coho clipped, 1 chum + 3 lg. RBT &gt;20" downstream, 1 coho not clipped</t>
  </si>
  <si>
    <t>MM,HL</t>
  </si>
  <si>
    <t>sockeye caught between weir bars-still alive but gill plate damaged; 1 chum and 2 coho observed holding above wier, fin clippers screws tightened and it improved cutting ability</t>
  </si>
  <si>
    <t>KB,HL, DK</t>
  </si>
  <si>
    <t>6 coho clipped (one was about 14 inches! So small) pink thru + 4RBT</t>
  </si>
  <si>
    <t>KB,SS, JJ, ML</t>
  </si>
  <si>
    <t>no catch b/c ladder panel left in overnight(09/09-09/10)</t>
  </si>
  <si>
    <t xml:space="preserve">1 chum and one pink observed about wier, </t>
  </si>
  <si>
    <t xml:space="preserve">HL   </t>
  </si>
  <si>
    <t>1 chum to lake 9/8/16 at 2:45pm)</t>
  </si>
  <si>
    <t>DK,HL,KZ,KB</t>
  </si>
  <si>
    <t>1 chum to lake</t>
  </si>
  <si>
    <t>1 chum released to creek, 1 chum</t>
  </si>
  <si>
    <t xml:space="preserve">1 sockeye mort    </t>
  </si>
  <si>
    <t>1 sockeye mort + 1 pink mort (lakeside sent downstream)</t>
  </si>
  <si>
    <t>1 pink released downstream</t>
  </si>
  <si>
    <t>1 chum released to creek</t>
  </si>
  <si>
    <t>1 coho clipped</t>
  </si>
  <si>
    <t>MM,HL,KB,SS</t>
  </si>
  <si>
    <t>SS,KB</t>
  </si>
  <si>
    <t>3 coho clipped, large smolt seen</t>
  </si>
  <si>
    <t>1 pink (not released to lake)</t>
  </si>
  <si>
    <t>2 coho clipped, 2 chum creek</t>
  </si>
  <si>
    <t>2 chum(creek); 2 chum (creek)</t>
  </si>
  <si>
    <t>4 chum back into creek; 1 chum into lake, small sockeye with spots on tail</t>
  </si>
  <si>
    <t>3 chum left to stay out of lake</t>
  </si>
  <si>
    <t>released 7 pinks down ladder, 1 pink got through gate</t>
  </si>
  <si>
    <t>released 7 pinks into the creek; clipped 11 coh</t>
  </si>
  <si>
    <t>2 coho clipped; 1 pink released into creek; new genetics pelican tub</t>
  </si>
  <si>
    <t>MM,KB</t>
  </si>
  <si>
    <t>2 chum were released into the lake</t>
  </si>
  <si>
    <t>two chum released into creek; 1 coho clipped; 1 chum (same as this AM) released into creek</t>
  </si>
  <si>
    <t>SS,MM,KB</t>
  </si>
  <si>
    <t>one small sockeye went through panel</t>
  </si>
  <si>
    <t>SS,HL</t>
  </si>
  <si>
    <t>KB,MM</t>
  </si>
  <si>
    <t>added weir panels perpendicular to current weir</t>
  </si>
  <si>
    <t>SS,MM</t>
  </si>
  <si>
    <t>clipped coho, sockeye went through the bars into lake</t>
  </si>
  <si>
    <t>SS,DK,KB,KZ</t>
  </si>
  <si>
    <t>saw coho smolt jumping ustream adjacent to ladder</t>
  </si>
  <si>
    <t xml:space="preserve">KB,SS    </t>
  </si>
  <si>
    <t>1st spawner survey today</t>
  </si>
  <si>
    <t>0 sockeye down ladder in AM</t>
  </si>
  <si>
    <t>one small sockeye fit through weir</t>
  </si>
  <si>
    <t>smells of paint fumes</t>
  </si>
  <si>
    <t>brought genetics kit</t>
  </si>
  <si>
    <t>SS,HL,KB,MM</t>
  </si>
  <si>
    <t>very well behaved fish</t>
  </si>
  <si>
    <t>more holding in creek</t>
  </si>
  <si>
    <t>water level looks low</t>
  </si>
  <si>
    <t xml:space="preserve">JJ   </t>
  </si>
  <si>
    <t>JJ, LT. BECHEN, SS,HL,KB</t>
  </si>
  <si>
    <t>didn't check until 12 b/c of ER issues-only 1 check today</t>
  </si>
  <si>
    <t>KB</t>
  </si>
  <si>
    <t>MM,SS</t>
  </si>
  <si>
    <t>some fry, 4 baby trout seen</t>
  </si>
  <si>
    <t>lots of fry and flies and mosquitos</t>
  </si>
  <si>
    <t>SS,KB,HL</t>
  </si>
  <si>
    <t>Installed Weir @845, weird worms on rocks</t>
  </si>
  <si>
    <t>SS,KB,HL,MM</t>
  </si>
  <si>
    <t>DAILY</t>
  </si>
  <si>
    <t xml:space="preserve">2016 Sixmile Adult Migration </t>
  </si>
  <si>
    <t>TOTAL:</t>
  </si>
  <si>
    <t>1 chum down ladder; END @ 1420</t>
  </si>
  <si>
    <t>Krystina, Nate, Sam</t>
  </si>
  <si>
    <t>2 chum down ladder</t>
  </si>
  <si>
    <t>Krystina, Sam, Nate</t>
  </si>
  <si>
    <t>3 chum down ladder</t>
  </si>
  <si>
    <t>Krystina, Sam, Nate,Janessa</t>
  </si>
  <si>
    <t>Krystina, Sam</t>
  </si>
  <si>
    <t>2 chum down ladder; plate got stuck in ladder</t>
  </si>
  <si>
    <t>Sam, Nate</t>
  </si>
  <si>
    <t>2 Chum down ladder</t>
  </si>
  <si>
    <t>Krystina, Janessa</t>
  </si>
  <si>
    <t>Krystina, Danielle, Janessa</t>
  </si>
  <si>
    <t>Danielle, Nate</t>
  </si>
  <si>
    <t>Kaitlyn, Janessa</t>
  </si>
  <si>
    <t>Sam, Nate, Janessa</t>
  </si>
  <si>
    <t>Nate, Danielle</t>
  </si>
  <si>
    <t>Sam, Danielle</t>
  </si>
  <si>
    <t>Janessa, Sam, Nate</t>
  </si>
  <si>
    <t>1 RBT mort</t>
  </si>
  <si>
    <t>1 rainbow</t>
  </si>
  <si>
    <t>Sam, Nate, Janessa, Krystina</t>
  </si>
  <si>
    <t>Sam, Janessa, Nate, Krystina</t>
  </si>
  <si>
    <t>Jess, Danielle</t>
  </si>
  <si>
    <t>chum released down ladder</t>
  </si>
  <si>
    <t>1 big trout</t>
  </si>
  <si>
    <t>1 chum sent back into the creek</t>
  </si>
  <si>
    <t>1 chum released back into creek</t>
  </si>
  <si>
    <t>Sam, Krystina</t>
  </si>
  <si>
    <t>2 spawned out sockeye</t>
  </si>
  <si>
    <t>3 spawned out sockeye</t>
  </si>
  <si>
    <t>Krystina, Sam, Janessa</t>
  </si>
  <si>
    <t>4 pinks, I RBT, 2 dead spawned out sockeye, 1 dead spawned out pink</t>
  </si>
  <si>
    <t>Jess, Janessa, Christie</t>
  </si>
  <si>
    <t>sockeye spawningn in front of weir</t>
  </si>
  <si>
    <t>Nate, Sam</t>
  </si>
  <si>
    <t>Nate, Sam, Danielle</t>
  </si>
  <si>
    <t>1 sockeye fit back through weir as we left</t>
  </si>
  <si>
    <t>Ben, Krystina, Danielle</t>
  </si>
  <si>
    <t>Sam, Nate, Krystina, Janessa</t>
  </si>
  <si>
    <t>Nate, Krystina, Sam</t>
  </si>
  <si>
    <t>1 coho not clipped; jess took the genetics bottles</t>
  </si>
  <si>
    <t>Nate, Emily, Sam, Janessa</t>
  </si>
  <si>
    <t>1 coho not clipped; 1 dead coho in lake, put down ladder</t>
  </si>
  <si>
    <t>Danielle, Emily, Sam, Nate</t>
  </si>
  <si>
    <t>1 coho not clipped</t>
  </si>
  <si>
    <t>Krystina, Danielle, EMily</t>
  </si>
  <si>
    <t>Krystina, Danielle,Emily, Janessa</t>
  </si>
  <si>
    <t>2 coho not clipped; 1 sockeye mort on lake side</t>
  </si>
  <si>
    <t>Nate, Sam, Krystina</t>
  </si>
  <si>
    <t>seine fell, 2 mort sockeye (stuck in seine)</t>
  </si>
  <si>
    <t>gate left open overnight; new thermometer installed</t>
  </si>
  <si>
    <t>Sam, Emily, Nate, Danielle</t>
  </si>
  <si>
    <t>Pinks down ladder</t>
  </si>
  <si>
    <t>Emily, Danielle, Nate</t>
  </si>
  <si>
    <t>Krystina, Emily, Danielle</t>
  </si>
  <si>
    <t>Thermometer broken</t>
  </si>
  <si>
    <t>little weir used to fill the 8in gap was not flush and had an opening--fixed this.</t>
  </si>
  <si>
    <t xml:space="preserve">Krystina, Danielle </t>
  </si>
  <si>
    <t xml:space="preserve">no fish, weird. </t>
  </si>
  <si>
    <t>Emily, Nate, Sam</t>
  </si>
  <si>
    <t>clipped all cohos</t>
  </si>
  <si>
    <t>Danielle, Emily, Nate</t>
  </si>
  <si>
    <t>Coho not clipped</t>
  </si>
  <si>
    <t>Krystina, Danielle, Emily</t>
  </si>
  <si>
    <t>Plate doesn’t fit on ladder</t>
  </si>
  <si>
    <t>Emily, Danielle, Sam</t>
  </si>
  <si>
    <t>2 went down ladder</t>
  </si>
  <si>
    <t>Emily, Krystina, Sam, Danielle</t>
  </si>
  <si>
    <t>Krystina, Nate, Emily</t>
  </si>
  <si>
    <t>Nate, Krystina</t>
  </si>
  <si>
    <t>Thermometer in</t>
  </si>
  <si>
    <t>Sam, Nate, Danielle</t>
  </si>
  <si>
    <t xml:space="preserve">Emily, Sam </t>
  </si>
  <si>
    <t>Krystina, Emily, Sam, Danielle</t>
  </si>
  <si>
    <t>Weir In @ 1015 on 7/13/15</t>
  </si>
  <si>
    <t>Emily, Krystina, Danielle</t>
  </si>
  <si>
    <t xml:space="preserve">2015 Sixmile Adult Migration </t>
  </si>
  <si>
    <t>Cum 2016</t>
  </si>
  <si>
    <t>DaILY Cum Avg 98-13</t>
  </si>
  <si>
    <t>Daily cum Avg 2014-15</t>
  </si>
  <si>
    <t>Daily Cum Avg 2014-15</t>
  </si>
  <si>
    <t>Daily Cum Avg 2003-13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</si>
</sst>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"/>
    <numFmt numFmtId="165" formatCode="0.00;[Red]0.00"/>
    <numFmt numFmtId="166" formatCode="[$-409]d\-mmm;@"/>
    <numFmt numFmtId="167" formatCode="h:mm;@"/>
    <numFmt numFmtId="168" formatCode="0.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6"/>
      <name val="Times New Roman"/>
      <family val="1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5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3" fillId="0" borderId="0" xfId="0" applyFont="1"/>
    <xf numFmtId="0" fontId="3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0" xfId="0" applyFont="1"/>
    <xf numFmtId="16" fontId="0" fillId="0" borderId="0" xfId="0" applyNumberFormat="1"/>
    <xf numFmtId="16" fontId="0" fillId="0" borderId="1" xfId="0" applyNumberFormat="1" applyBorder="1"/>
    <xf numFmtId="0" fontId="6" fillId="0" borderId="0" xfId="0" applyFont="1"/>
    <xf numFmtId="0" fontId="4" fillId="0" borderId="1" xfId="0" applyFont="1" applyBorder="1"/>
    <xf numFmtId="16" fontId="0" fillId="0" borderId="0" xfId="0" applyNumberFormat="1" applyAlignment="1">
      <alignment horizontal="right"/>
    </xf>
    <xf numFmtId="0" fontId="0" fillId="0" borderId="0" xfId="0" applyBorder="1"/>
    <xf numFmtId="16" fontId="0" fillId="0" borderId="1" xfId="0" applyNumberFormat="1" applyBorder="1" applyAlignment="1">
      <alignment horizontal="right"/>
    </xf>
    <xf numFmtId="16" fontId="2" fillId="0" borderId="0" xfId="0" applyNumberFormat="1" applyFont="1" applyAlignment="1">
      <alignment horizontal="right"/>
    </xf>
    <xf numFmtId="0" fontId="2" fillId="0" borderId="0" xfId="0" applyFont="1" applyBorder="1"/>
    <xf numFmtId="0" fontId="0" fillId="0" borderId="0" xfId="0" applyFill="1" applyBorder="1"/>
    <xf numFmtId="164" fontId="2" fillId="0" borderId="0" xfId="0" applyNumberFormat="1" applyFont="1"/>
    <xf numFmtId="0" fontId="0" fillId="0" borderId="3" xfId="0" applyBorder="1"/>
    <xf numFmtId="0" fontId="5" fillId="0" borderId="1" xfId="0" applyFont="1" applyFill="1" applyBorder="1"/>
    <xf numFmtId="3" fontId="0" fillId="0" borderId="0" xfId="0" applyNumberFormat="1"/>
    <xf numFmtId="3" fontId="2" fillId="0" borderId="0" xfId="0" applyNumberFormat="1" applyFont="1"/>
    <xf numFmtId="0" fontId="2" fillId="0" borderId="1" xfId="0" applyFont="1" applyBorder="1"/>
    <xf numFmtId="0" fontId="8" fillId="0" borderId="0" xfId="0" applyFont="1" applyBorder="1"/>
    <xf numFmtId="0" fontId="9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7" fillId="0" borderId="0" xfId="0" applyFont="1"/>
    <xf numFmtId="0" fontId="7" fillId="0" borderId="0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0" fillId="0" borderId="4" xfId="0" applyBorder="1"/>
    <xf numFmtId="0" fontId="7" fillId="0" borderId="0" xfId="0" applyFont="1" applyFill="1" applyBorder="1"/>
    <xf numFmtId="16" fontId="2" fillId="0" borderId="0" xfId="0" applyNumberFormat="1" applyFont="1"/>
    <xf numFmtId="16" fontId="7" fillId="0" borderId="0" xfId="0" applyNumberFormat="1" applyFont="1"/>
    <xf numFmtId="0" fontId="10" fillId="0" borderId="5" xfId="0" applyFont="1" applyBorder="1"/>
    <xf numFmtId="0" fontId="0" fillId="0" borderId="6" xfId="0" applyBorder="1"/>
    <xf numFmtId="0" fontId="0" fillId="0" borderId="7" xfId="0" applyBorder="1"/>
    <xf numFmtId="0" fontId="10" fillId="0" borderId="8" xfId="0" applyFont="1" applyBorder="1"/>
    <xf numFmtId="0" fontId="10" fillId="0" borderId="0" xfId="0" applyFont="1" applyBorder="1"/>
    <xf numFmtId="3" fontId="10" fillId="0" borderId="0" xfId="0" applyNumberFormat="1" applyFont="1" applyBorder="1"/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Alignment="1"/>
    <xf numFmtId="0" fontId="5" fillId="0" borderId="0" xfId="0" applyFont="1" applyBorder="1" applyAlignment="1"/>
    <xf numFmtId="0" fontId="0" fillId="0" borderId="3" xfId="0" applyBorder="1" applyAlignment="1"/>
    <xf numFmtId="0" fontId="5" fillId="0" borderId="1" xfId="0" applyFont="1" applyBorder="1" applyAlignment="1"/>
    <xf numFmtId="16" fontId="0" fillId="0" borderId="0" xfId="0" applyNumberFormat="1" applyAlignment="1"/>
    <xf numFmtId="16" fontId="2" fillId="0" borderId="0" xfId="0" applyNumberFormat="1" applyFont="1" applyAlignment="1"/>
    <xf numFmtId="16" fontId="7" fillId="0" borderId="0" xfId="0" applyNumberFormat="1" applyFont="1" applyAlignment="1"/>
    <xf numFmtId="0" fontId="0" fillId="0" borderId="0" xfId="0" applyAlignment="1"/>
    <xf numFmtId="0" fontId="10" fillId="0" borderId="5" xfId="0" applyFont="1" applyBorder="1" applyAlignment="1"/>
    <xf numFmtId="0" fontId="10" fillId="0" borderId="8" xfId="0" applyFont="1" applyBorder="1" applyAlignment="1"/>
    <xf numFmtId="0" fontId="10" fillId="0" borderId="10" xfId="0" applyFont="1" applyBorder="1" applyAlignme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9" xfId="0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/>
    <xf numFmtId="0" fontId="11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4" xfId="0" applyFont="1" applyBorder="1"/>
    <xf numFmtId="3" fontId="2" fillId="0" borderId="4" xfId="0" applyNumberFormat="1" applyFont="1" applyBorder="1"/>
    <xf numFmtId="0" fontId="2" fillId="0" borderId="0" xfId="0" applyFont="1" applyAlignment="1">
      <alignment horizontal="left"/>
    </xf>
    <xf numFmtId="0" fontId="3" fillId="0" borderId="0" xfId="0" applyFont="1" applyFill="1" applyBorder="1"/>
    <xf numFmtId="16" fontId="2" fillId="0" borderId="0" xfId="0" applyNumberFormat="1" applyFont="1" applyAlignment="1">
      <alignment horizontal="center"/>
    </xf>
    <xf numFmtId="15" fontId="7" fillId="0" borderId="0" xfId="0" applyNumberFormat="1" applyFont="1"/>
    <xf numFmtId="0" fontId="0" fillId="0" borderId="8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1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 vertical="center"/>
    </xf>
    <xf numFmtId="16" fontId="3" fillId="0" borderId="0" xfId="0" applyNumberFormat="1" applyFont="1"/>
    <xf numFmtId="16" fontId="2" fillId="0" borderId="0" xfId="0" applyNumberFormat="1" applyFont="1" applyAlignment="1">
      <alignment horizontal="center"/>
    </xf>
    <xf numFmtId="16" fontId="0" fillId="0" borderId="0" xfId="0" applyNumberFormat="1" applyFill="1"/>
    <xf numFmtId="0" fontId="3" fillId="0" borderId="0" xfId="0" applyFont="1" applyAlignment="1">
      <alignment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6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wrapText="1"/>
    </xf>
    <xf numFmtId="165" fontId="0" fillId="0" borderId="0" xfId="0" applyNumberFormat="1"/>
    <xf numFmtId="0" fontId="3" fillId="0" borderId="0" xfId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1" applyFont="1" applyFill="1" applyAlignment="1">
      <alignment horizontal="right"/>
    </xf>
    <xf numFmtId="0" fontId="10" fillId="0" borderId="0" xfId="0" applyFont="1" applyBorder="1" applyAlignment="1"/>
    <xf numFmtId="164" fontId="2" fillId="0" borderId="1" xfId="0" applyNumberFormat="1" applyFont="1" applyBorder="1"/>
    <xf numFmtId="164" fontId="2" fillId="0" borderId="0" xfId="0" applyNumberFormat="1" applyFont="1" applyBorder="1"/>
    <xf numFmtId="0" fontId="3" fillId="0" borderId="0" xfId="1" applyFont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1" fontId="0" fillId="0" borderId="0" xfId="0" applyNumberFormat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6" fillId="0" borderId="0" xfId="0" applyFont="1" applyBorder="1"/>
    <xf numFmtId="166" fontId="0" fillId="0" borderId="0" xfId="0" applyNumberFormat="1"/>
    <xf numFmtId="0" fontId="19" fillId="0" borderId="0" xfId="0" applyFont="1"/>
    <xf numFmtId="0" fontId="0" fillId="0" borderId="1" xfId="0" applyBorder="1" applyAlignment="1">
      <alignment horizontal="center" wrapText="1"/>
    </xf>
    <xf numFmtId="0" fontId="20" fillId="0" borderId="0" xfId="0" applyFont="1"/>
    <xf numFmtId="0" fontId="0" fillId="0" borderId="0" xfId="0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6" fontId="2" fillId="0" borderId="1" xfId="0" applyNumberFormat="1" applyFont="1" applyBorder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Fill="1" applyBorder="1"/>
    <xf numFmtId="165" fontId="2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21" fillId="0" borderId="14" xfId="0" applyFont="1" applyBorder="1"/>
    <xf numFmtId="167" fontId="0" fillId="0" borderId="15" xfId="0" applyNumberFormat="1" applyBorder="1"/>
    <xf numFmtId="20" fontId="0" fillId="0" borderId="15" xfId="0" applyNumberFormat="1" applyBorder="1"/>
    <xf numFmtId="0" fontId="0" fillId="0" borderId="29" xfId="0" applyBorder="1"/>
    <xf numFmtId="0" fontId="21" fillId="0" borderId="30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1" fillId="0" borderId="18" xfId="0" applyFont="1" applyBorder="1"/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21" fillId="0" borderId="15" xfId="0" applyFont="1" applyBorder="1"/>
    <xf numFmtId="0" fontId="3" fillId="0" borderId="17" xfId="0" applyFont="1" applyBorder="1"/>
    <xf numFmtId="0" fontId="23" fillId="0" borderId="12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16" fontId="23" fillId="0" borderId="32" xfId="0" applyNumberFormat="1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14" fontId="0" fillId="0" borderId="0" xfId="0" applyNumberFormat="1"/>
    <xf numFmtId="0" fontId="25" fillId="0" borderId="0" xfId="0" applyFont="1"/>
    <xf numFmtId="0" fontId="26" fillId="0" borderId="0" xfId="0" applyFont="1"/>
    <xf numFmtId="0" fontId="2" fillId="2" borderId="0" xfId="0" applyFont="1" applyFill="1"/>
    <xf numFmtId="2" fontId="2" fillId="2" borderId="0" xfId="0" applyNumberFormat="1" applyFont="1" applyFill="1"/>
    <xf numFmtId="165" fontId="0" fillId="3" borderId="0" xfId="0" applyNumberFormat="1" applyFill="1"/>
    <xf numFmtId="0" fontId="2" fillId="4" borderId="0" xfId="0" applyFont="1" applyFill="1"/>
    <xf numFmtId="0" fontId="3" fillId="4" borderId="0" xfId="0" applyFont="1" applyFill="1"/>
    <xf numFmtId="165" fontId="2" fillId="4" borderId="0" xfId="0" applyNumberFormat="1" applyFont="1" applyFill="1"/>
    <xf numFmtId="165" fontId="3" fillId="4" borderId="0" xfId="0" applyNumberFormat="1" applyFont="1" applyFill="1"/>
    <xf numFmtId="0" fontId="3" fillId="2" borderId="0" xfId="0" applyFont="1" applyFill="1"/>
    <xf numFmtId="165" fontId="2" fillId="2" borderId="0" xfId="0" applyNumberFormat="1" applyFont="1" applyFill="1"/>
    <xf numFmtId="165" fontId="3" fillId="2" borderId="0" xfId="0" applyNumberFormat="1" applyFont="1" applyFill="1"/>
    <xf numFmtId="0" fontId="3" fillId="2" borderId="9" xfId="0" applyFont="1" applyFill="1" applyBorder="1"/>
    <xf numFmtId="2" fontId="3" fillId="2" borderId="0" xfId="0" applyNumberFormat="1" applyFont="1" applyFill="1"/>
    <xf numFmtId="1" fontId="3" fillId="2" borderId="0" xfId="0" applyNumberFormat="1" applyFont="1" applyFill="1"/>
    <xf numFmtId="0" fontId="3" fillId="2" borderId="0" xfId="0" applyFont="1" applyFill="1" applyBorder="1"/>
    <xf numFmtId="1" fontId="3" fillId="0" borderId="0" xfId="0" applyNumberFormat="1" applyFont="1" applyBorder="1"/>
    <xf numFmtId="2" fontId="0" fillId="0" borderId="0" xfId="0" applyNumberFormat="1"/>
    <xf numFmtId="0" fontId="1" fillId="0" borderId="0" xfId="2"/>
    <xf numFmtId="14" fontId="1" fillId="0" borderId="0" xfId="2" applyNumberFormat="1"/>
    <xf numFmtId="1" fontId="1" fillId="0" borderId="0" xfId="2" applyNumberFormat="1"/>
    <xf numFmtId="168" fontId="3" fillId="0" borderId="0" xfId="2" applyNumberFormat="1" applyFont="1" applyBorder="1"/>
    <xf numFmtId="14" fontId="29" fillId="0" borderId="0" xfId="2" applyNumberFormat="1" applyFont="1"/>
    <xf numFmtId="0" fontId="1" fillId="0" borderId="1" xfId="2" applyBorder="1"/>
    <xf numFmtId="0" fontId="1" fillId="0" borderId="1" xfId="2" applyBorder="1" applyAlignment="1">
      <alignment wrapText="1"/>
    </xf>
    <xf numFmtId="0" fontId="25" fillId="0" borderId="0" xfId="2" applyFont="1"/>
    <xf numFmtId="0" fontId="1" fillId="0" borderId="0" xfId="2" applyAlignment="1">
      <alignment horizontal="right"/>
    </xf>
    <xf numFmtId="2" fontId="2" fillId="0" borderId="0" xfId="0" applyNumberFormat="1" applyFont="1"/>
    <xf numFmtId="0" fontId="3" fillId="0" borderId="0" xfId="0" applyFont="1" applyAlignment="1">
      <alignment horizontal="left"/>
    </xf>
    <xf numFmtId="16" fontId="2" fillId="0" borderId="0" xfId="0" applyNumberFormat="1" applyFont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7" fillId="0" borderId="5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1" fillId="0" borderId="5" xfId="0" applyFont="1" applyBorder="1" applyAlignment="1">
      <alignment horizontal="center" wrapText="1"/>
    </xf>
    <xf numFmtId="0" fontId="21" fillId="0" borderId="6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1" fillId="0" borderId="28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" fillId="0" borderId="0" xfId="2" applyBorder="1" applyAlignment="1">
      <alignment horizontal="center"/>
    </xf>
    <xf numFmtId="0" fontId="1" fillId="0" borderId="11" xfId="2" applyBorder="1" applyAlignment="1">
      <alignment horizontal="center"/>
    </xf>
    <xf numFmtId="0" fontId="1" fillId="0" borderId="25" xfId="2" applyBorder="1" applyAlignment="1">
      <alignment horizontal="center"/>
    </xf>
  </cellXfs>
  <cellStyles count="3">
    <cellStyle name="Normal" xfId="0" builtinId="0"/>
    <cellStyle name="Normal 2" xfId="2"/>
    <cellStyle name="Normal_T4 Adult Escapem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11.xml"/><Relationship Id="rId26" Type="http://schemas.openxmlformats.org/officeDocument/2006/relationships/worksheet" Target="worksheets/sheet19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4.xml"/><Relationship Id="rId7" Type="http://schemas.openxmlformats.org/officeDocument/2006/relationships/worksheet" Target="worksheets/sheet1.xml"/><Relationship Id="rId12" Type="http://schemas.openxmlformats.org/officeDocument/2006/relationships/worksheet" Target="worksheets/sheet5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8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3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4.xml"/><Relationship Id="rId24" Type="http://schemas.openxmlformats.org/officeDocument/2006/relationships/worksheet" Target="worksheets/sheet17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6.xml"/><Relationship Id="rId28" Type="http://schemas.openxmlformats.org/officeDocument/2006/relationships/theme" Target="theme/theme1.xml"/><Relationship Id="rId10" Type="http://schemas.openxmlformats.org/officeDocument/2006/relationships/chartsheet" Target="chartsheets/sheet7.xml"/><Relationship Id="rId19" Type="http://schemas.openxmlformats.org/officeDocument/2006/relationships/worksheet" Target="worksheets/sheet12.xml"/><Relationship Id="rId31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5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Adult Sockeye Cumulative Escapement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156780402449708E-2"/>
          <c:y val="1.3314589166189801E-2"/>
          <c:w val="0.89991729367162443"/>
          <c:h val="0.87639088769597151"/>
        </c:manualLayout>
      </c:layout>
      <c:lineChart>
        <c:grouping val="standard"/>
        <c:varyColors val="0"/>
        <c:ser>
          <c:idx val="0"/>
          <c:order val="0"/>
          <c:tx>
            <c:strRef>
              <c:f>'Sockeye Historical Counts'!$A$64</c:f>
              <c:strCache>
                <c:ptCount val="1"/>
                <c:pt idx="0">
                  <c:v>Cum 2013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'Sockeye Historical Counts'!$E$48:$BS$48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Counts'!$E$64:$BS$64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41</c:v>
                </c:pt>
                <c:pt idx="18">
                  <c:v>193</c:v>
                </c:pt>
                <c:pt idx="19">
                  <c:v>502</c:v>
                </c:pt>
                <c:pt idx="20">
                  <c:v>699</c:v>
                </c:pt>
                <c:pt idx="21">
                  <c:v>726</c:v>
                </c:pt>
                <c:pt idx="22">
                  <c:v>740</c:v>
                </c:pt>
                <c:pt idx="23">
                  <c:v>740</c:v>
                </c:pt>
                <c:pt idx="24">
                  <c:v>743</c:v>
                </c:pt>
                <c:pt idx="25">
                  <c:v>770</c:v>
                </c:pt>
                <c:pt idx="26">
                  <c:v>966</c:v>
                </c:pt>
                <c:pt idx="27">
                  <c:v>1221</c:v>
                </c:pt>
                <c:pt idx="28">
                  <c:v>1304</c:v>
                </c:pt>
                <c:pt idx="29">
                  <c:v>1349</c:v>
                </c:pt>
                <c:pt idx="30">
                  <c:v>1378</c:v>
                </c:pt>
                <c:pt idx="31">
                  <c:v>1391</c:v>
                </c:pt>
                <c:pt idx="32">
                  <c:v>1410</c:v>
                </c:pt>
                <c:pt idx="33">
                  <c:v>1456</c:v>
                </c:pt>
                <c:pt idx="34">
                  <c:v>1495</c:v>
                </c:pt>
                <c:pt idx="35">
                  <c:v>1512</c:v>
                </c:pt>
                <c:pt idx="36">
                  <c:v>1539</c:v>
                </c:pt>
                <c:pt idx="37">
                  <c:v>1571</c:v>
                </c:pt>
                <c:pt idx="38">
                  <c:v>1583</c:v>
                </c:pt>
                <c:pt idx="39">
                  <c:v>1603</c:v>
                </c:pt>
                <c:pt idx="40">
                  <c:v>1606</c:v>
                </c:pt>
                <c:pt idx="41">
                  <c:v>1614</c:v>
                </c:pt>
                <c:pt idx="42">
                  <c:v>1621</c:v>
                </c:pt>
                <c:pt idx="43">
                  <c:v>1625</c:v>
                </c:pt>
                <c:pt idx="44">
                  <c:v>1630</c:v>
                </c:pt>
                <c:pt idx="45">
                  <c:v>1630</c:v>
                </c:pt>
                <c:pt idx="46">
                  <c:v>1632</c:v>
                </c:pt>
                <c:pt idx="47">
                  <c:v>1633</c:v>
                </c:pt>
                <c:pt idx="48">
                  <c:v>1636</c:v>
                </c:pt>
                <c:pt idx="49">
                  <c:v>1636</c:v>
                </c:pt>
                <c:pt idx="50">
                  <c:v>1636</c:v>
                </c:pt>
                <c:pt idx="51">
                  <c:v>1636</c:v>
                </c:pt>
                <c:pt idx="52">
                  <c:v>1636</c:v>
                </c:pt>
                <c:pt idx="53">
                  <c:v>1636</c:v>
                </c:pt>
                <c:pt idx="54">
                  <c:v>1639</c:v>
                </c:pt>
                <c:pt idx="55">
                  <c:v>1639</c:v>
                </c:pt>
                <c:pt idx="56">
                  <c:v>1642</c:v>
                </c:pt>
                <c:pt idx="57">
                  <c:v>1645</c:v>
                </c:pt>
                <c:pt idx="58">
                  <c:v>1646</c:v>
                </c:pt>
                <c:pt idx="59">
                  <c:v>1646</c:v>
                </c:pt>
                <c:pt idx="60">
                  <c:v>1648</c:v>
                </c:pt>
                <c:pt idx="61">
                  <c:v>1648</c:v>
                </c:pt>
                <c:pt idx="62">
                  <c:v>1649</c:v>
                </c:pt>
                <c:pt idx="63">
                  <c:v>1651</c:v>
                </c:pt>
                <c:pt idx="64">
                  <c:v>1651</c:v>
                </c:pt>
                <c:pt idx="65">
                  <c:v>1651</c:v>
                </c:pt>
                <c:pt idx="66">
                  <c:v>1652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Counts'!$A$68</c:f>
              <c:strCache>
                <c:ptCount val="1"/>
                <c:pt idx="0">
                  <c:v>Daily Cum AVG from 98-15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'Sockeye Historical Counts'!$E$48:$BS$48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Counts'!$E$68:$BS$68</c:f>
              <c:numCache>
                <c:formatCode>0.00</c:formatCode>
                <c:ptCount val="67"/>
                <c:pt idx="0">
                  <c:v>0.3125</c:v>
                </c:pt>
                <c:pt idx="1">
                  <c:v>0.3125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0.3888888888888889</c:v>
                </c:pt>
                <c:pt idx="7">
                  <c:v>0.3888888888888889</c:v>
                </c:pt>
                <c:pt idx="8">
                  <c:v>2.1111111111111112</c:v>
                </c:pt>
                <c:pt idx="9">
                  <c:v>2.8333333333333335</c:v>
                </c:pt>
                <c:pt idx="10">
                  <c:v>2.8888888888888888</c:v>
                </c:pt>
                <c:pt idx="11">
                  <c:v>2.9444444444444446</c:v>
                </c:pt>
                <c:pt idx="12">
                  <c:v>11.388888888888889</c:v>
                </c:pt>
                <c:pt idx="13">
                  <c:v>46.166666666666664</c:v>
                </c:pt>
                <c:pt idx="14">
                  <c:v>79.444444444444443</c:v>
                </c:pt>
                <c:pt idx="15">
                  <c:v>168.05555555555554</c:v>
                </c:pt>
                <c:pt idx="16">
                  <c:v>310.55555555555554</c:v>
                </c:pt>
                <c:pt idx="17">
                  <c:v>520.16666666666663</c:v>
                </c:pt>
                <c:pt idx="18">
                  <c:v>633.88888888888891</c:v>
                </c:pt>
                <c:pt idx="19">
                  <c:v>762.77777777777783</c:v>
                </c:pt>
                <c:pt idx="20">
                  <c:v>858.44444444444446</c:v>
                </c:pt>
                <c:pt idx="21">
                  <c:v>964.22222222222217</c:v>
                </c:pt>
                <c:pt idx="22">
                  <c:v>1054.5</c:v>
                </c:pt>
                <c:pt idx="23">
                  <c:v>1169.3888888888889</c:v>
                </c:pt>
                <c:pt idx="24">
                  <c:v>1234.1111111111111</c:v>
                </c:pt>
                <c:pt idx="25">
                  <c:v>1286.9444444444443</c:v>
                </c:pt>
                <c:pt idx="26">
                  <c:v>1346.8888888888889</c:v>
                </c:pt>
                <c:pt idx="27">
                  <c:v>1400.6111111111111</c:v>
                </c:pt>
                <c:pt idx="28">
                  <c:v>1461</c:v>
                </c:pt>
                <c:pt idx="29">
                  <c:v>1541.4444444444443</c:v>
                </c:pt>
                <c:pt idx="30">
                  <c:v>1591.2222222222222</c:v>
                </c:pt>
                <c:pt idx="31">
                  <c:v>1628.1111111111111</c:v>
                </c:pt>
                <c:pt idx="32">
                  <c:v>1670.6666666666667</c:v>
                </c:pt>
                <c:pt idx="33">
                  <c:v>1710.3888888888889</c:v>
                </c:pt>
                <c:pt idx="34">
                  <c:v>1739.1666666666667</c:v>
                </c:pt>
                <c:pt idx="35">
                  <c:v>1763.2777777777778</c:v>
                </c:pt>
                <c:pt idx="36">
                  <c:v>1786.2777777777778</c:v>
                </c:pt>
                <c:pt idx="37">
                  <c:v>1802.7777777777778</c:v>
                </c:pt>
                <c:pt idx="38">
                  <c:v>1819.4444444444443</c:v>
                </c:pt>
                <c:pt idx="39">
                  <c:v>1836.5555555555557</c:v>
                </c:pt>
                <c:pt idx="40">
                  <c:v>1851.3333333333333</c:v>
                </c:pt>
                <c:pt idx="41">
                  <c:v>1865.1666666666667</c:v>
                </c:pt>
                <c:pt idx="42">
                  <c:v>1872.6111111111111</c:v>
                </c:pt>
                <c:pt idx="43">
                  <c:v>1881</c:v>
                </c:pt>
                <c:pt idx="44">
                  <c:v>1886.9444444444443</c:v>
                </c:pt>
                <c:pt idx="45">
                  <c:v>1892.3888888888889</c:v>
                </c:pt>
                <c:pt idx="46">
                  <c:v>1896.3888888888889</c:v>
                </c:pt>
                <c:pt idx="47">
                  <c:v>1900.2777777777778</c:v>
                </c:pt>
                <c:pt idx="48">
                  <c:v>1905.4444444444443</c:v>
                </c:pt>
                <c:pt idx="49">
                  <c:v>1908.8888888888889</c:v>
                </c:pt>
                <c:pt idx="50">
                  <c:v>1913.6666666666667</c:v>
                </c:pt>
                <c:pt idx="51">
                  <c:v>1916.6666666666667</c:v>
                </c:pt>
                <c:pt idx="52">
                  <c:v>1918.1666666666667</c:v>
                </c:pt>
                <c:pt idx="53">
                  <c:v>1919.3888888888889</c:v>
                </c:pt>
                <c:pt idx="54">
                  <c:v>1921.2777777777778</c:v>
                </c:pt>
                <c:pt idx="55">
                  <c:v>1921.6111111111111</c:v>
                </c:pt>
                <c:pt idx="56">
                  <c:v>1922.4444444444443</c:v>
                </c:pt>
                <c:pt idx="57">
                  <c:v>1923.4444444444443</c:v>
                </c:pt>
                <c:pt idx="58">
                  <c:v>1924.2222222222222</c:v>
                </c:pt>
                <c:pt idx="59">
                  <c:v>1924.7222222222222</c:v>
                </c:pt>
                <c:pt idx="60">
                  <c:v>1925</c:v>
                </c:pt>
                <c:pt idx="61">
                  <c:v>1925.1666666666667</c:v>
                </c:pt>
                <c:pt idx="62">
                  <c:v>1925.6666666666667</c:v>
                </c:pt>
                <c:pt idx="63">
                  <c:v>1925.9444444444443</c:v>
                </c:pt>
                <c:pt idx="64">
                  <c:v>1926.0555555555557</c:v>
                </c:pt>
                <c:pt idx="65">
                  <c:v>1926.0555555555557</c:v>
                </c:pt>
                <c:pt idx="66">
                  <c:v>1926.2222222222222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68232"/>
        <c:axId val="388368624"/>
      </c:lineChart>
      <c:dateAx>
        <c:axId val="38836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out"/>
        <c:minorTickMark val="none"/>
        <c:tickLblPos val="nextTo"/>
        <c:crossAx val="388368624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38836862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Number of Fsih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8368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064461942257436"/>
          <c:y val="0.45264071310755727"/>
          <c:w val="0.20530417031204434"/>
          <c:h val="7.8907262929549804E-2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'Weir Summary Counts'!$B$6</c:f>
              <c:strCache>
                <c:ptCount val="1"/>
                <c:pt idx="0">
                  <c:v>Total Count</c:v>
                </c:pt>
              </c:strCache>
            </c:strRef>
          </c:tx>
          <c:invertIfNegative val="0"/>
          <c:cat>
            <c:numRef>
              <c:f>'Weir Summary Counts'!$A$7:$A$29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</c:numCache>
            </c:numRef>
          </c:cat>
          <c:val>
            <c:numRef>
              <c:f>'Weir Summary Counts'!$B$7:$B$29</c:f>
              <c:numCache>
                <c:formatCode>General</c:formatCode>
                <c:ptCount val="23"/>
                <c:pt idx="0">
                  <c:v>2107</c:v>
                </c:pt>
                <c:pt idx="1">
                  <c:v>1115</c:v>
                </c:pt>
                <c:pt idx="2">
                  <c:v>1450</c:v>
                </c:pt>
                <c:pt idx="3">
                  <c:v>1974</c:v>
                </c:pt>
                <c:pt idx="4">
                  <c:v>768</c:v>
                </c:pt>
                <c:pt idx="5">
                  <c:v>3442</c:v>
                </c:pt>
                <c:pt idx="6">
                  <c:v>4282</c:v>
                </c:pt>
                <c:pt idx="7">
                  <c:v>1593</c:v>
                </c:pt>
                <c:pt idx="8">
                  <c:v>2240</c:v>
                </c:pt>
                <c:pt idx="9">
                  <c:v>1662</c:v>
                </c:pt>
                <c:pt idx="10">
                  <c:v>663</c:v>
                </c:pt>
                <c:pt idx="11">
                  <c:v>1571</c:v>
                </c:pt>
                <c:pt idx="12">
                  <c:v>4034</c:v>
                </c:pt>
                <c:pt idx="13">
                  <c:v>2580</c:v>
                </c:pt>
                <c:pt idx="14">
                  <c:v>2778</c:v>
                </c:pt>
                <c:pt idx="15">
                  <c:v>1611</c:v>
                </c:pt>
                <c:pt idx="16">
                  <c:v>1341</c:v>
                </c:pt>
                <c:pt idx="17">
                  <c:v>1192</c:v>
                </c:pt>
                <c:pt idx="18">
                  <c:v>903</c:v>
                </c:pt>
                <c:pt idx="19">
                  <c:v>1463</c:v>
                </c:pt>
                <c:pt idx="20">
                  <c:v>3334</c:v>
                </c:pt>
                <c:pt idx="21">
                  <c:v>2532</c:v>
                </c:pt>
                <c:pt idx="22">
                  <c:v>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041720"/>
        <c:axId val="393471880"/>
      </c:barChart>
      <c:catAx>
        <c:axId val="38904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3471880"/>
        <c:crosses val="autoZero"/>
        <c:auto val="1"/>
        <c:lblAlgn val="ctr"/>
        <c:lblOffset val="100"/>
        <c:tickLblSkip val="1"/>
        <c:noMultiLvlLbl val="0"/>
      </c:catAx>
      <c:valAx>
        <c:axId val="39347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04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Adult Cumulative Escapement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2012 Cumulative Escapment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'Sockeye Historical Counts'!$E$48:$BS$48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Counts'!$E$63:$BS$63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11</c:v>
                </c:pt>
                <c:pt idx="22">
                  <c:v>152</c:v>
                </c:pt>
                <c:pt idx="23">
                  <c:v>174</c:v>
                </c:pt>
                <c:pt idx="24">
                  <c:v>231</c:v>
                </c:pt>
                <c:pt idx="25">
                  <c:v>259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279</c:v>
                </c:pt>
                <c:pt idx="30">
                  <c:v>284</c:v>
                </c:pt>
                <c:pt idx="31">
                  <c:v>284</c:v>
                </c:pt>
                <c:pt idx="32">
                  <c:v>284</c:v>
                </c:pt>
                <c:pt idx="33">
                  <c:v>292</c:v>
                </c:pt>
                <c:pt idx="34">
                  <c:v>292</c:v>
                </c:pt>
                <c:pt idx="35">
                  <c:v>295</c:v>
                </c:pt>
                <c:pt idx="36">
                  <c:v>295</c:v>
                </c:pt>
                <c:pt idx="37">
                  <c:v>298</c:v>
                </c:pt>
                <c:pt idx="38">
                  <c:v>300</c:v>
                </c:pt>
                <c:pt idx="39">
                  <c:v>304</c:v>
                </c:pt>
                <c:pt idx="40">
                  <c:v>314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316</c:v>
                </c:pt>
                <c:pt idx="57">
                  <c:v>316</c:v>
                </c:pt>
                <c:pt idx="58">
                  <c:v>316</c:v>
                </c:pt>
                <c:pt idx="59">
                  <c:v>316</c:v>
                </c:pt>
                <c:pt idx="60">
                  <c:v>316</c:v>
                </c:pt>
                <c:pt idx="61">
                  <c:v>316</c:v>
                </c:pt>
                <c:pt idx="62">
                  <c:v>317</c:v>
                </c:pt>
                <c:pt idx="63">
                  <c:v>317</c:v>
                </c:pt>
                <c:pt idx="64">
                  <c:v>317</c:v>
                </c:pt>
                <c:pt idx="65">
                  <c:v>317</c:v>
                </c:pt>
                <c:pt idx="66">
                  <c:v>317</c:v>
                </c:pt>
              </c:numCache>
            </c:numRef>
          </c:val>
          <c:smooth val="0"/>
        </c:ser>
        <c:ser>
          <c:idx val="1"/>
          <c:order val="1"/>
          <c:tx>
            <c:v>mean 1998-2011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Historical Counts'!$E$48:$BS$48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Counts'!$E$68:$BS$68</c:f>
              <c:numCache>
                <c:formatCode>0.00</c:formatCode>
                <c:ptCount val="67"/>
                <c:pt idx="0">
                  <c:v>0.3125</c:v>
                </c:pt>
                <c:pt idx="1">
                  <c:v>0.3125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0.3888888888888889</c:v>
                </c:pt>
                <c:pt idx="7">
                  <c:v>0.3888888888888889</c:v>
                </c:pt>
                <c:pt idx="8">
                  <c:v>2.1111111111111112</c:v>
                </c:pt>
                <c:pt idx="9">
                  <c:v>2.8333333333333335</c:v>
                </c:pt>
                <c:pt idx="10">
                  <c:v>2.8888888888888888</c:v>
                </c:pt>
                <c:pt idx="11">
                  <c:v>2.9444444444444446</c:v>
                </c:pt>
                <c:pt idx="12">
                  <c:v>11.388888888888889</c:v>
                </c:pt>
                <c:pt idx="13">
                  <c:v>46.166666666666664</c:v>
                </c:pt>
                <c:pt idx="14">
                  <c:v>79.444444444444443</c:v>
                </c:pt>
                <c:pt idx="15">
                  <c:v>168.05555555555554</c:v>
                </c:pt>
                <c:pt idx="16">
                  <c:v>310.55555555555554</c:v>
                </c:pt>
                <c:pt idx="17">
                  <c:v>520.16666666666663</c:v>
                </c:pt>
                <c:pt idx="18">
                  <c:v>633.88888888888891</c:v>
                </c:pt>
                <c:pt idx="19">
                  <c:v>762.77777777777783</c:v>
                </c:pt>
                <c:pt idx="20">
                  <c:v>858.44444444444446</c:v>
                </c:pt>
                <c:pt idx="21">
                  <c:v>964.22222222222217</c:v>
                </c:pt>
                <c:pt idx="22">
                  <c:v>1054.5</c:v>
                </c:pt>
                <c:pt idx="23">
                  <c:v>1169.3888888888889</c:v>
                </c:pt>
                <c:pt idx="24">
                  <c:v>1234.1111111111111</c:v>
                </c:pt>
                <c:pt idx="25">
                  <c:v>1286.9444444444443</c:v>
                </c:pt>
                <c:pt idx="26">
                  <c:v>1346.8888888888889</c:v>
                </c:pt>
                <c:pt idx="27">
                  <c:v>1400.6111111111111</c:v>
                </c:pt>
                <c:pt idx="28">
                  <c:v>1461</c:v>
                </c:pt>
                <c:pt idx="29">
                  <c:v>1541.4444444444443</c:v>
                </c:pt>
                <c:pt idx="30">
                  <c:v>1591.2222222222222</c:v>
                </c:pt>
                <c:pt idx="31">
                  <c:v>1628.1111111111111</c:v>
                </c:pt>
                <c:pt idx="32">
                  <c:v>1670.6666666666667</c:v>
                </c:pt>
                <c:pt idx="33">
                  <c:v>1710.3888888888889</c:v>
                </c:pt>
                <c:pt idx="34">
                  <c:v>1739.1666666666667</c:v>
                </c:pt>
                <c:pt idx="35">
                  <c:v>1763.2777777777778</c:v>
                </c:pt>
                <c:pt idx="36">
                  <c:v>1786.2777777777778</c:v>
                </c:pt>
                <c:pt idx="37">
                  <c:v>1802.7777777777778</c:v>
                </c:pt>
                <c:pt idx="38">
                  <c:v>1819.4444444444443</c:v>
                </c:pt>
                <c:pt idx="39">
                  <c:v>1836.5555555555557</c:v>
                </c:pt>
                <c:pt idx="40">
                  <c:v>1851.3333333333333</c:v>
                </c:pt>
                <c:pt idx="41">
                  <c:v>1865.1666666666667</c:v>
                </c:pt>
                <c:pt idx="42">
                  <c:v>1872.6111111111111</c:v>
                </c:pt>
                <c:pt idx="43">
                  <c:v>1881</c:v>
                </c:pt>
                <c:pt idx="44">
                  <c:v>1886.9444444444443</c:v>
                </c:pt>
                <c:pt idx="45">
                  <c:v>1892.3888888888889</c:v>
                </c:pt>
                <c:pt idx="46">
                  <c:v>1896.3888888888889</c:v>
                </c:pt>
                <c:pt idx="47">
                  <c:v>1900.2777777777778</c:v>
                </c:pt>
                <c:pt idx="48">
                  <c:v>1905.4444444444443</c:v>
                </c:pt>
                <c:pt idx="49">
                  <c:v>1908.8888888888889</c:v>
                </c:pt>
                <c:pt idx="50">
                  <c:v>1913.6666666666667</c:v>
                </c:pt>
                <c:pt idx="51">
                  <c:v>1916.6666666666667</c:v>
                </c:pt>
                <c:pt idx="52">
                  <c:v>1918.1666666666667</c:v>
                </c:pt>
                <c:pt idx="53">
                  <c:v>1919.3888888888889</c:v>
                </c:pt>
                <c:pt idx="54">
                  <c:v>1921.2777777777778</c:v>
                </c:pt>
                <c:pt idx="55">
                  <c:v>1921.6111111111111</c:v>
                </c:pt>
                <c:pt idx="56">
                  <c:v>1922.4444444444443</c:v>
                </c:pt>
                <c:pt idx="57">
                  <c:v>1923.4444444444443</c:v>
                </c:pt>
                <c:pt idx="58">
                  <c:v>1924.2222222222222</c:v>
                </c:pt>
                <c:pt idx="59">
                  <c:v>1924.7222222222222</c:v>
                </c:pt>
                <c:pt idx="60">
                  <c:v>1925</c:v>
                </c:pt>
                <c:pt idx="61">
                  <c:v>1925.1666666666667</c:v>
                </c:pt>
                <c:pt idx="62">
                  <c:v>1925.6666666666667</c:v>
                </c:pt>
                <c:pt idx="63">
                  <c:v>1925.9444444444443</c:v>
                </c:pt>
                <c:pt idx="64">
                  <c:v>1926.0555555555557</c:v>
                </c:pt>
                <c:pt idx="65">
                  <c:v>1926.0555555555557</c:v>
                </c:pt>
                <c:pt idx="66">
                  <c:v>1926.2222222222222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74232"/>
        <c:axId val="393472664"/>
      </c:lineChart>
      <c:dateAx>
        <c:axId val="39347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Date</a:t>
                </a:r>
              </a:p>
            </c:rich>
          </c:tx>
          <c:layout/>
          <c:overlay val="0"/>
        </c:title>
        <c:numFmt formatCode="m/d" sourceLinked="1"/>
        <c:majorTickMark val="out"/>
        <c:minorTickMark val="none"/>
        <c:tickLblPos val="nextTo"/>
        <c:crossAx val="393472664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39347266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Number of Fsih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3474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03437230090724"/>
          <c:y val="0.43144871594877127"/>
          <c:w val="0.29468444216877482"/>
          <c:h val="0.20640252443440696"/>
        </c:manualLayout>
      </c:layout>
      <c:overlay val="1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Times New Roman" pitchFamily="18" charset="0"/>
                <a:cs typeface="Times New Roman" pitchFamily="18" charset="0"/>
              </a:rPr>
              <a:t>Adult Daily Escapement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1998-2011 mean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Historical Counts'!$E$4:$BS$4</c:f>
              <c:numCache>
                <c:formatCode>m/d</c:formatCode>
                <c:ptCount val="67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  <c:pt idx="63">
                  <c:v>37508</c:v>
                </c:pt>
                <c:pt idx="64">
                  <c:v>37509</c:v>
                </c:pt>
                <c:pt idx="65">
                  <c:v>37510</c:v>
                </c:pt>
                <c:pt idx="66">
                  <c:v>37511</c:v>
                </c:pt>
              </c:numCache>
            </c:numRef>
          </c:cat>
          <c:val>
            <c:numRef>
              <c:f>'Sockeye Historical Counts'!$E$38:$BQ$38</c:f>
              <c:numCache>
                <c:formatCode>0.00</c:formatCode>
                <c:ptCount val="65"/>
                <c:pt idx="0">
                  <c:v>2.5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</c:v>
                </c:pt>
                <c:pt idx="8">
                  <c:v>3.4444444444444446</c:v>
                </c:pt>
                <c:pt idx="9">
                  <c:v>1.4444444444444444</c:v>
                </c:pt>
                <c:pt idx="10">
                  <c:v>0.1</c:v>
                </c:pt>
                <c:pt idx="11">
                  <c:v>0.1111111111111111</c:v>
                </c:pt>
                <c:pt idx="12">
                  <c:v>13.818181818181818</c:v>
                </c:pt>
                <c:pt idx="13">
                  <c:v>52.166666666666664</c:v>
                </c:pt>
                <c:pt idx="14">
                  <c:v>46.07692307692308</c:v>
                </c:pt>
                <c:pt idx="15">
                  <c:v>113.92857142857143</c:v>
                </c:pt>
                <c:pt idx="16">
                  <c:v>183.21428571428572</c:v>
                </c:pt>
                <c:pt idx="17">
                  <c:v>235.8125</c:v>
                </c:pt>
                <c:pt idx="18">
                  <c:v>136.46666666666667</c:v>
                </c:pt>
                <c:pt idx="19">
                  <c:v>145</c:v>
                </c:pt>
                <c:pt idx="20">
                  <c:v>114.8</c:v>
                </c:pt>
                <c:pt idx="21">
                  <c:v>119</c:v>
                </c:pt>
                <c:pt idx="22">
                  <c:v>95.588235294117652</c:v>
                </c:pt>
                <c:pt idx="23">
                  <c:v>121.64705882352941</c:v>
                </c:pt>
                <c:pt idx="24">
                  <c:v>68.529411764705884</c:v>
                </c:pt>
                <c:pt idx="25">
                  <c:v>55.941176470588232</c:v>
                </c:pt>
                <c:pt idx="26">
                  <c:v>63.470588235294116</c:v>
                </c:pt>
                <c:pt idx="27">
                  <c:v>56.882352941176471</c:v>
                </c:pt>
                <c:pt idx="28">
                  <c:v>63.941176470588232</c:v>
                </c:pt>
                <c:pt idx="29">
                  <c:v>85.17647058823529</c:v>
                </c:pt>
                <c:pt idx="30">
                  <c:v>49.777777777777779</c:v>
                </c:pt>
                <c:pt idx="31">
                  <c:v>41.5</c:v>
                </c:pt>
                <c:pt idx="32">
                  <c:v>42.555555555555557</c:v>
                </c:pt>
                <c:pt idx="33">
                  <c:v>44.6875</c:v>
                </c:pt>
                <c:pt idx="34">
                  <c:v>32.375</c:v>
                </c:pt>
                <c:pt idx="35">
                  <c:v>25.529411764705884</c:v>
                </c:pt>
                <c:pt idx="36">
                  <c:v>24.352941176470587</c:v>
                </c:pt>
                <c:pt idx="37">
                  <c:v>19.8</c:v>
                </c:pt>
                <c:pt idx="38">
                  <c:v>18.75</c:v>
                </c:pt>
                <c:pt idx="39">
                  <c:v>19.25</c:v>
                </c:pt>
                <c:pt idx="40">
                  <c:v>17.733333333333334</c:v>
                </c:pt>
                <c:pt idx="41">
                  <c:v>13.833333333333334</c:v>
                </c:pt>
                <c:pt idx="42">
                  <c:v>9.5714285714285712</c:v>
                </c:pt>
                <c:pt idx="43">
                  <c:v>10.066666666666666</c:v>
                </c:pt>
                <c:pt idx="44">
                  <c:v>7.6428571428571432</c:v>
                </c:pt>
                <c:pt idx="45">
                  <c:v>5.7647058823529411</c:v>
                </c:pt>
                <c:pt idx="46">
                  <c:v>4.8</c:v>
                </c:pt>
                <c:pt idx="47">
                  <c:v>5.384615384615385</c:v>
                </c:pt>
                <c:pt idx="48">
                  <c:v>7.75</c:v>
                </c:pt>
                <c:pt idx="49">
                  <c:v>5.166666666666667</c:v>
                </c:pt>
                <c:pt idx="50">
                  <c:v>6.615384615384615</c:v>
                </c:pt>
                <c:pt idx="51">
                  <c:v>4.1538461538461542</c:v>
                </c:pt>
                <c:pt idx="52">
                  <c:v>2.4545454545454546</c:v>
                </c:pt>
                <c:pt idx="53">
                  <c:v>2</c:v>
                </c:pt>
                <c:pt idx="54">
                  <c:v>3.0909090909090908</c:v>
                </c:pt>
                <c:pt idx="55">
                  <c:v>0.6</c:v>
                </c:pt>
                <c:pt idx="56">
                  <c:v>1.6666666666666667</c:v>
                </c:pt>
                <c:pt idx="57">
                  <c:v>1.8</c:v>
                </c:pt>
                <c:pt idx="58">
                  <c:v>1.4</c:v>
                </c:pt>
                <c:pt idx="59">
                  <c:v>1</c:v>
                </c:pt>
                <c:pt idx="60">
                  <c:v>0.5</c:v>
                </c:pt>
                <c:pt idx="61">
                  <c:v>0.33333333333333331</c:v>
                </c:pt>
                <c:pt idx="62">
                  <c:v>1</c:v>
                </c:pt>
                <c:pt idx="63">
                  <c:v>0.83333333333333337</c:v>
                </c:pt>
                <c:pt idx="64">
                  <c:v>0.33333333333333331</c:v>
                </c:pt>
              </c:numCache>
            </c:numRef>
          </c:val>
          <c:smooth val="0"/>
        </c:ser>
        <c:ser>
          <c:idx val="1"/>
          <c:order val="1"/>
          <c:tx>
            <c:v>2012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'Sockeye Historical Counts'!$E$4:$BS$4</c:f>
              <c:numCache>
                <c:formatCode>m/d</c:formatCode>
                <c:ptCount val="67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  <c:pt idx="63">
                  <c:v>37508</c:v>
                </c:pt>
                <c:pt idx="64">
                  <c:v>37509</c:v>
                </c:pt>
                <c:pt idx="65">
                  <c:v>37510</c:v>
                </c:pt>
                <c:pt idx="66">
                  <c:v>37511</c:v>
                </c:pt>
              </c:numCache>
            </c:numRef>
          </c:cat>
          <c:val>
            <c:numRef>
              <c:f>'Sockeye Historical Counts'!$M$28:$BQ$28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141</c:v>
                </c:pt>
                <c:pt idx="15">
                  <c:v>22</c:v>
                </c:pt>
                <c:pt idx="16">
                  <c:v>57</c:v>
                </c:pt>
                <c:pt idx="17">
                  <c:v>28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10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16400"/>
        <c:axId val="363416792"/>
      </c:lineChart>
      <c:dateAx>
        <c:axId val="36341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crossAx val="363416792"/>
        <c:crossesAt val="0"/>
        <c:auto val="1"/>
        <c:lblOffset val="100"/>
        <c:baseTimeUnit val="days"/>
        <c:majorUnit val="5"/>
        <c:majorTimeUnit val="days"/>
      </c:dateAx>
      <c:valAx>
        <c:axId val="363416792"/>
        <c:scaling>
          <c:orientation val="minMax"/>
          <c:max val="2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b="0">
                    <a:latin typeface="Times New Roman" pitchFamily="18" charset="0"/>
                    <a:cs typeface="Times New Roman" pitchFamily="18" charset="0"/>
                  </a:rPr>
                  <a:t>Number of Fish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363416400"/>
        <c:crosses val="autoZero"/>
        <c:crossBetween val="between"/>
        <c:majorUnit val="50"/>
      </c:valAx>
    </c:plotArea>
    <c:legend>
      <c:legendPos val="r"/>
      <c:overlay val="1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Adult Cumulative Escapment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'Sockeye Historical Counts'!$A$68</c:f>
              <c:strCache>
                <c:ptCount val="1"/>
                <c:pt idx="0">
                  <c:v>Daily Cum AVG from 98-15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Historical Counts'!$E$48:$BS$48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Counts'!$E$68:$BS$68</c:f>
              <c:numCache>
                <c:formatCode>0.00</c:formatCode>
                <c:ptCount val="67"/>
                <c:pt idx="0">
                  <c:v>0.3125</c:v>
                </c:pt>
                <c:pt idx="1">
                  <c:v>0.3125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0.3888888888888889</c:v>
                </c:pt>
                <c:pt idx="7">
                  <c:v>0.3888888888888889</c:v>
                </c:pt>
                <c:pt idx="8">
                  <c:v>2.1111111111111112</c:v>
                </c:pt>
                <c:pt idx="9">
                  <c:v>2.8333333333333335</c:v>
                </c:pt>
                <c:pt idx="10">
                  <c:v>2.8888888888888888</c:v>
                </c:pt>
                <c:pt idx="11">
                  <c:v>2.9444444444444446</c:v>
                </c:pt>
                <c:pt idx="12">
                  <c:v>11.388888888888889</c:v>
                </c:pt>
                <c:pt idx="13">
                  <c:v>46.166666666666664</c:v>
                </c:pt>
                <c:pt idx="14">
                  <c:v>79.444444444444443</c:v>
                </c:pt>
                <c:pt idx="15">
                  <c:v>168.05555555555554</c:v>
                </c:pt>
                <c:pt idx="16">
                  <c:v>310.55555555555554</c:v>
                </c:pt>
                <c:pt idx="17">
                  <c:v>520.16666666666663</c:v>
                </c:pt>
                <c:pt idx="18">
                  <c:v>633.88888888888891</c:v>
                </c:pt>
                <c:pt idx="19">
                  <c:v>762.77777777777783</c:v>
                </c:pt>
                <c:pt idx="20">
                  <c:v>858.44444444444446</c:v>
                </c:pt>
                <c:pt idx="21">
                  <c:v>964.22222222222217</c:v>
                </c:pt>
                <c:pt idx="22">
                  <c:v>1054.5</c:v>
                </c:pt>
                <c:pt idx="23">
                  <c:v>1169.3888888888889</c:v>
                </c:pt>
                <c:pt idx="24">
                  <c:v>1234.1111111111111</c:v>
                </c:pt>
                <c:pt idx="25">
                  <c:v>1286.9444444444443</c:v>
                </c:pt>
                <c:pt idx="26">
                  <c:v>1346.8888888888889</c:v>
                </c:pt>
                <c:pt idx="27">
                  <c:v>1400.6111111111111</c:v>
                </c:pt>
                <c:pt idx="28">
                  <c:v>1461</c:v>
                </c:pt>
                <c:pt idx="29">
                  <c:v>1541.4444444444443</c:v>
                </c:pt>
                <c:pt idx="30">
                  <c:v>1591.2222222222222</c:v>
                </c:pt>
                <c:pt idx="31">
                  <c:v>1628.1111111111111</c:v>
                </c:pt>
                <c:pt idx="32">
                  <c:v>1670.6666666666667</c:v>
                </c:pt>
                <c:pt idx="33">
                  <c:v>1710.3888888888889</c:v>
                </c:pt>
                <c:pt idx="34">
                  <c:v>1739.1666666666667</c:v>
                </c:pt>
                <c:pt idx="35">
                  <c:v>1763.2777777777778</c:v>
                </c:pt>
                <c:pt idx="36">
                  <c:v>1786.2777777777778</c:v>
                </c:pt>
                <c:pt idx="37">
                  <c:v>1802.7777777777778</c:v>
                </c:pt>
                <c:pt idx="38">
                  <c:v>1819.4444444444443</c:v>
                </c:pt>
                <c:pt idx="39">
                  <c:v>1836.5555555555557</c:v>
                </c:pt>
                <c:pt idx="40">
                  <c:v>1851.3333333333333</c:v>
                </c:pt>
                <c:pt idx="41">
                  <c:v>1865.1666666666667</c:v>
                </c:pt>
                <c:pt idx="42">
                  <c:v>1872.6111111111111</c:v>
                </c:pt>
                <c:pt idx="43">
                  <c:v>1881</c:v>
                </c:pt>
                <c:pt idx="44">
                  <c:v>1886.9444444444443</c:v>
                </c:pt>
                <c:pt idx="45">
                  <c:v>1892.3888888888889</c:v>
                </c:pt>
                <c:pt idx="46">
                  <c:v>1896.3888888888889</c:v>
                </c:pt>
                <c:pt idx="47">
                  <c:v>1900.2777777777778</c:v>
                </c:pt>
                <c:pt idx="48">
                  <c:v>1905.4444444444443</c:v>
                </c:pt>
                <c:pt idx="49">
                  <c:v>1908.8888888888889</c:v>
                </c:pt>
                <c:pt idx="50">
                  <c:v>1913.6666666666667</c:v>
                </c:pt>
                <c:pt idx="51">
                  <c:v>1916.6666666666667</c:v>
                </c:pt>
                <c:pt idx="52">
                  <c:v>1918.1666666666667</c:v>
                </c:pt>
                <c:pt idx="53">
                  <c:v>1919.3888888888889</c:v>
                </c:pt>
                <c:pt idx="54">
                  <c:v>1921.2777777777778</c:v>
                </c:pt>
                <c:pt idx="55">
                  <c:v>1921.6111111111111</c:v>
                </c:pt>
                <c:pt idx="56">
                  <c:v>1922.4444444444443</c:v>
                </c:pt>
                <c:pt idx="57">
                  <c:v>1923.4444444444443</c:v>
                </c:pt>
                <c:pt idx="58">
                  <c:v>1924.2222222222222</c:v>
                </c:pt>
                <c:pt idx="59">
                  <c:v>1924.7222222222222</c:v>
                </c:pt>
                <c:pt idx="60">
                  <c:v>1925</c:v>
                </c:pt>
                <c:pt idx="61">
                  <c:v>1925.1666666666667</c:v>
                </c:pt>
                <c:pt idx="62">
                  <c:v>1925.6666666666667</c:v>
                </c:pt>
                <c:pt idx="63">
                  <c:v>1925.9444444444443</c:v>
                </c:pt>
                <c:pt idx="64">
                  <c:v>1926.0555555555557</c:v>
                </c:pt>
                <c:pt idx="65">
                  <c:v>1926.0555555555557</c:v>
                </c:pt>
                <c:pt idx="66">
                  <c:v>1926.2222222222222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Counts'!$A$64</c:f>
              <c:strCache>
                <c:ptCount val="1"/>
                <c:pt idx="0">
                  <c:v>Cum 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'Sockeye Historical Counts'!$E$48:$BS$48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Counts'!$E$64:$BS$64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41</c:v>
                </c:pt>
                <c:pt idx="18">
                  <c:v>193</c:v>
                </c:pt>
                <c:pt idx="19">
                  <c:v>502</c:v>
                </c:pt>
                <c:pt idx="20">
                  <c:v>699</c:v>
                </c:pt>
                <c:pt idx="21">
                  <c:v>726</c:v>
                </c:pt>
                <c:pt idx="22">
                  <c:v>740</c:v>
                </c:pt>
                <c:pt idx="23">
                  <c:v>740</c:v>
                </c:pt>
                <c:pt idx="24">
                  <c:v>743</c:v>
                </c:pt>
                <c:pt idx="25">
                  <c:v>770</c:v>
                </c:pt>
                <c:pt idx="26">
                  <c:v>966</c:v>
                </c:pt>
                <c:pt idx="27">
                  <c:v>1221</c:v>
                </c:pt>
                <c:pt idx="28">
                  <c:v>1304</c:v>
                </c:pt>
                <c:pt idx="29">
                  <c:v>1349</c:v>
                </c:pt>
                <c:pt idx="30">
                  <c:v>1378</c:v>
                </c:pt>
                <c:pt idx="31">
                  <c:v>1391</c:v>
                </c:pt>
                <c:pt idx="32">
                  <c:v>1410</c:v>
                </c:pt>
                <c:pt idx="33">
                  <c:v>1456</c:v>
                </c:pt>
                <c:pt idx="34">
                  <c:v>1495</c:v>
                </c:pt>
                <c:pt idx="35">
                  <c:v>1512</c:v>
                </c:pt>
                <c:pt idx="36">
                  <c:v>1539</c:v>
                </c:pt>
                <c:pt idx="37">
                  <c:v>1571</c:v>
                </c:pt>
                <c:pt idx="38">
                  <c:v>1583</c:v>
                </c:pt>
                <c:pt idx="39">
                  <c:v>1603</c:v>
                </c:pt>
                <c:pt idx="40">
                  <c:v>1606</c:v>
                </c:pt>
                <c:pt idx="41">
                  <c:v>1614</c:v>
                </c:pt>
                <c:pt idx="42">
                  <c:v>1621</c:v>
                </c:pt>
                <c:pt idx="43">
                  <c:v>1625</c:v>
                </c:pt>
                <c:pt idx="44">
                  <c:v>1630</c:v>
                </c:pt>
                <c:pt idx="45">
                  <c:v>1630</c:v>
                </c:pt>
                <c:pt idx="46">
                  <c:v>1632</c:v>
                </c:pt>
                <c:pt idx="47">
                  <c:v>1633</c:v>
                </c:pt>
                <c:pt idx="48">
                  <c:v>1636</c:v>
                </c:pt>
                <c:pt idx="49">
                  <c:v>1636</c:v>
                </c:pt>
                <c:pt idx="50">
                  <c:v>1636</c:v>
                </c:pt>
                <c:pt idx="51">
                  <c:v>1636</c:v>
                </c:pt>
                <c:pt idx="52">
                  <c:v>1636</c:v>
                </c:pt>
                <c:pt idx="53">
                  <c:v>1636</c:v>
                </c:pt>
                <c:pt idx="54">
                  <c:v>1639</c:v>
                </c:pt>
                <c:pt idx="55">
                  <c:v>1639</c:v>
                </c:pt>
                <c:pt idx="56">
                  <c:v>1642</c:v>
                </c:pt>
                <c:pt idx="57">
                  <c:v>1645</c:v>
                </c:pt>
                <c:pt idx="58">
                  <c:v>1646</c:v>
                </c:pt>
                <c:pt idx="59">
                  <c:v>1646</c:v>
                </c:pt>
                <c:pt idx="60">
                  <c:v>1648</c:v>
                </c:pt>
                <c:pt idx="61">
                  <c:v>1648</c:v>
                </c:pt>
                <c:pt idx="62">
                  <c:v>1649</c:v>
                </c:pt>
                <c:pt idx="63">
                  <c:v>1651</c:v>
                </c:pt>
                <c:pt idx="64">
                  <c:v>1651</c:v>
                </c:pt>
                <c:pt idx="65">
                  <c:v>1651</c:v>
                </c:pt>
                <c:pt idx="66">
                  <c:v>1652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45816"/>
        <c:axId val="389045424"/>
      </c:lineChart>
      <c:dateAx>
        <c:axId val="38904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" sourceLinked="1"/>
        <c:majorTickMark val="none"/>
        <c:minorTickMark val="none"/>
        <c:tickLblPos val="nextTo"/>
        <c:crossAx val="389045424"/>
        <c:crossesAt val="0"/>
        <c:auto val="1"/>
        <c:lblOffset val="100"/>
        <c:baseTimeUnit val="days"/>
        <c:majorUnit val="5"/>
        <c:majorTimeUnit val="days"/>
      </c:dateAx>
      <c:valAx>
        <c:axId val="38904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0;[Red]0" sourceLinked="0"/>
        <c:majorTickMark val="none"/>
        <c:minorTickMark val="none"/>
        <c:tickLblPos val="nextTo"/>
        <c:crossAx val="38904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Adult</a:t>
            </a:r>
            <a:r>
              <a:rPr lang="en-US" baseline="0"/>
              <a:t> Daily Escapement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'Sockeye Historical Counts'!$A$38</c:f>
              <c:strCache>
                <c:ptCount val="1"/>
                <c:pt idx="0">
                  <c:v>Daily Avg 98-15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'Sockeye Historical Counts'!$E$48:$BS$48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Counts'!$E$38:$BS$38</c:f>
              <c:numCache>
                <c:formatCode>0.00</c:formatCode>
                <c:ptCount val="67"/>
                <c:pt idx="0">
                  <c:v>2.5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</c:v>
                </c:pt>
                <c:pt idx="8">
                  <c:v>3.4444444444444446</c:v>
                </c:pt>
                <c:pt idx="9">
                  <c:v>1.4444444444444444</c:v>
                </c:pt>
                <c:pt idx="10">
                  <c:v>0.1</c:v>
                </c:pt>
                <c:pt idx="11">
                  <c:v>0.1111111111111111</c:v>
                </c:pt>
                <c:pt idx="12">
                  <c:v>13.818181818181818</c:v>
                </c:pt>
                <c:pt idx="13">
                  <c:v>52.166666666666664</c:v>
                </c:pt>
                <c:pt idx="14">
                  <c:v>46.07692307692308</c:v>
                </c:pt>
                <c:pt idx="15">
                  <c:v>113.92857142857143</c:v>
                </c:pt>
                <c:pt idx="16">
                  <c:v>183.21428571428572</c:v>
                </c:pt>
                <c:pt idx="17">
                  <c:v>235.8125</c:v>
                </c:pt>
                <c:pt idx="18">
                  <c:v>136.46666666666667</c:v>
                </c:pt>
                <c:pt idx="19">
                  <c:v>145</c:v>
                </c:pt>
                <c:pt idx="20">
                  <c:v>114.8</c:v>
                </c:pt>
                <c:pt idx="21">
                  <c:v>119</c:v>
                </c:pt>
                <c:pt idx="22">
                  <c:v>95.588235294117652</c:v>
                </c:pt>
                <c:pt idx="23">
                  <c:v>121.64705882352941</c:v>
                </c:pt>
                <c:pt idx="24">
                  <c:v>68.529411764705884</c:v>
                </c:pt>
                <c:pt idx="25">
                  <c:v>55.941176470588232</c:v>
                </c:pt>
                <c:pt idx="26">
                  <c:v>63.470588235294116</c:v>
                </c:pt>
                <c:pt idx="27">
                  <c:v>56.882352941176471</c:v>
                </c:pt>
                <c:pt idx="28">
                  <c:v>63.941176470588232</c:v>
                </c:pt>
                <c:pt idx="29">
                  <c:v>85.17647058823529</c:v>
                </c:pt>
                <c:pt idx="30">
                  <c:v>49.777777777777779</c:v>
                </c:pt>
                <c:pt idx="31">
                  <c:v>41.5</c:v>
                </c:pt>
                <c:pt idx="32">
                  <c:v>42.555555555555557</c:v>
                </c:pt>
                <c:pt idx="33">
                  <c:v>44.6875</c:v>
                </c:pt>
                <c:pt idx="34">
                  <c:v>32.375</c:v>
                </c:pt>
                <c:pt idx="35">
                  <c:v>25.529411764705884</c:v>
                </c:pt>
                <c:pt idx="36">
                  <c:v>24.352941176470587</c:v>
                </c:pt>
                <c:pt idx="37">
                  <c:v>19.8</c:v>
                </c:pt>
                <c:pt idx="38">
                  <c:v>18.75</c:v>
                </c:pt>
                <c:pt idx="39">
                  <c:v>19.25</c:v>
                </c:pt>
                <c:pt idx="40">
                  <c:v>17.733333333333334</c:v>
                </c:pt>
                <c:pt idx="41">
                  <c:v>13.833333333333334</c:v>
                </c:pt>
                <c:pt idx="42">
                  <c:v>9.5714285714285712</c:v>
                </c:pt>
                <c:pt idx="43">
                  <c:v>10.066666666666666</c:v>
                </c:pt>
                <c:pt idx="44">
                  <c:v>7.6428571428571432</c:v>
                </c:pt>
                <c:pt idx="45">
                  <c:v>5.7647058823529411</c:v>
                </c:pt>
                <c:pt idx="46">
                  <c:v>4.8</c:v>
                </c:pt>
                <c:pt idx="47">
                  <c:v>5.384615384615385</c:v>
                </c:pt>
                <c:pt idx="48">
                  <c:v>7.75</c:v>
                </c:pt>
                <c:pt idx="49">
                  <c:v>5.166666666666667</c:v>
                </c:pt>
                <c:pt idx="50">
                  <c:v>6.615384615384615</c:v>
                </c:pt>
                <c:pt idx="51">
                  <c:v>4.1538461538461542</c:v>
                </c:pt>
                <c:pt idx="52">
                  <c:v>2.4545454545454546</c:v>
                </c:pt>
                <c:pt idx="53">
                  <c:v>2</c:v>
                </c:pt>
                <c:pt idx="54">
                  <c:v>3.0909090909090908</c:v>
                </c:pt>
                <c:pt idx="55">
                  <c:v>0.6</c:v>
                </c:pt>
                <c:pt idx="56">
                  <c:v>1.6666666666666667</c:v>
                </c:pt>
                <c:pt idx="57">
                  <c:v>1.8</c:v>
                </c:pt>
                <c:pt idx="58">
                  <c:v>1.4</c:v>
                </c:pt>
                <c:pt idx="59">
                  <c:v>1</c:v>
                </c:pt>
                <c:pt idx="60">
                  <c:v>0.5</c:v>
                </c:pt>
                <c:pt idx="61">
                  <c:v>0.33333333333333331</c:v>
                </c:pt>
                <c:pt idx="62">
                  <c:v>1</c:v>
                </c:pt>
                <c:pt idx="63">
                  <c:v>0.83333333333333337</c:v>
                </c:pt>
                <c:pt idx="64">
                  <c:v>0.33333333333333331</c:v>
                </c:pt>
                <c:pt idx="65">
                  <c:v>0</c:v>
                </c:pt>
                <c:pt idx="66">
                  <c:v>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Counts'!$A$29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'Sockeye Historical Counts'!$E$48:$BS$48</c:f>
              <c:numCache>
                <c:formatCode>m/d</c:formatCode>
                <c:ptCount val="67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  <c:pt idx="63">
                  <c:v>39334</c:v>
                </c:pt>
                <c:pt idx="64">
                  <c:v>39335</c:v>
                </c:pt>
                <c:pt idx="65">
                  <c:v>39336</c:v>
                </c:pt>
                <c:pt idx="66">
                  <c:v>39337</c:v>
                </c:pt>
              </c:numCache>
            </c:numRef>
          </c:cat>
          <c:val>
            <c:numRef>
              <c:f>'Sockeye Historical Counts'!$E$29:$BS$29</c:f>
              <c:numCache>
                <c:formatCode>General</c:formatCode>
                <c:ptCount val="67"/>
                <c:pt idx="7">
                  <c:v>0</c:v>
                </c:pt>
                <c:pt idx="8">
                  <c:v>27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152</c:v>
                </c:pt>
                <c:pt idx="19">
                  <c:v>309</c:v>
                </c:pt>
                <c:pt idx="20">
                  <c:v>197</c:v>
                </c:pt>
                <c:pt idx="21">
                  <c:v>27</c:v>
                </c:pt>
                <c:pt idx="22">
                  <c:v>14</c:v>
                </c:pt>
                <c:pt idx="23">
                  <c:v>0</c:v>
                </c:pt>
                <c:pt idx="24">
                  <c:v>3</c:v>
                </c:pt>
                <c:pt idx="25">
                  <c:v>27</c:v>
                </c:pt>
                <c:pt idx="26">
                  <c:v>196</c:v>
                </c:pt>
                <c:pt idx="27">
                  <c:v>255</c:v>
                </c:pt>
                <c:pt idx="28">
                  <c:v>83</c:v>
                </c:pt>
                <c:pt idx="29">
                  <c:v>45</c:v>
                </c:pt>
                <c:pt idx="30">
                  <c:v>29</c:v>
                </c:pt>
                <c:pt idx="31">
                  <c:v>13</c:v>
                </c:pt>
                <c:pt idx="32">
                  <c:v>19</c:v>
                </c:pt>
                <c:pt idx="33">
                  <c:v>46</c:v>
                </c:pt>
                <c:pt idx="34">
                  <c:v>39</c:v>
                </c:pt>
                <c:pt idx="35">
                  <c:v>17</c:v>
                </c:pt>
                <c:pt idx="36">
                  <c:v>27</c:v>
                </c:pt>
                <c:pt idx="37">
                  <c:v>32</c:v>
                </c:pt>
                <c:pt idx="38">
                  <c:v>12</c:v>
                </c:pt>
                <c:pt idx="39">
                  <c:v>20</c:v>
                </c:pt>
                <c:pt idx="40">
                  <c:v>3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5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97624"/>
        <c:axId val="389047472"/>
      </c:lineChart>
      <c:dateAx>
        <c:axId val="36029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" sourceLinked="1"/>
        <c:majorTickMark val="none"/>
        <c:minorTickMark val="none"/>
        <c:tickLblPos val="nextTo"/>
        <c:crossAx val="389047472"/>
        <c:crosses val="autoZero"/>
        <c:auto val="1"/>
        <c:lblOffset val="100"/>
        <c:baseTimeUnit val="days"/>
        <c:majorUnit val="5"/>
        <c:majorTimeUnit val="days"/>
      </c:dateAx>
      <c:valAx>
        <c:axId val="38904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Fish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36029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Coho Adult Daily Escapment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71062992125968"/>
          <c:y val="0.18890055409740486"/>
          <c:w val="0.79487977827922163"/>
          <c:h val="0.56842993584135248"/>
        </c:manualLayout>
      </c:layout>
      <c:lineChart>
        <c:grouping val="standard"/>
        <c:varyColors val="0"/>
        <c:ser>
          <c:idx val="0"/>
          <c:order val="0"/>
          <c:tx>
            <c:strRef>
              <c:f>'Coho Historical Counts '!$A$21</c:f>
              <c:strCache>
                <c:ptCount val="1"/>
                <c:pt idx="0">
                  <c:v>Daily AVG 03-15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Historical Counts '!$V$26:$BV$26</c:f>
              <c:numCache>
                <c:formatCode>m/d</c:formatCode>
                <c:ptCount val="53"/>
                <c:pt idx="0">
                  <c:v>39288</c:v>
                </c:pt>
                <c:pt idx="1">
                  <c:v>39289</c:v>
                </c:pt>
                <c:pt idx="2">
                  <c:v>39290</c:v>
                </c:pt>
                <c:pt idx="3">
                  <c:v>39291</c:v>
                </c:pt>
                <c:pt idx="4">
                  <c:v>39292</c:v>
                </c:pt>
                <c:pt idx="5">
                  <c:v>39293</c:v>
                </c:pt>
                <c:pt idx="6">
                  <c:v>39294</c:v>
                </c:pt>
                <c:pt idx="7">
                  <c:v>39295</c:v>
                </c:pt>
                <c:pt idx="8">
                  <c:v>39296</c:v>
                </c:pt>
                <c:pt idx="9">
                  <c:v>39297</c:v>
                </c:pt>
                <c:pt idx="10">
                  <c:v>39298</c:v>
                </c:pt>
                <c:pt idx="11">
                  <c:v>39299</c:v>
                </c:pt>
                <c:pt idx="12">
                  <c:v>39300</c:v>
                </c:pt>
                <c:pt idx="13">
                  <c:v>39301</c:v>
                </c:pt>
                <c:pt idx="14">
                  <c:v>39302</c:v>
                </c:pt>
                <c:pt idx="15">
                  <c:v>39303</c:v>
                </c:pt>
                <c:pt idx="16">
                  <c:v>39304</c:v>
                </c:pt>
                <c:pt idx="17">
                  <c:v>39305</c:v>
                </c:pt>
                <c:pt idx="18">
                  <c:v>39306</c:v>
                </c:pt>
                <c:pt idx="19">
                  <c:v>39307</c:v>
                </c:pt>
                <c:pt idx="20">
                  <c:v>39308</c:v>
                </c:pt>
                <c:pt idx="21">
                  <c:v>39309</c:v>
                </c:pt>
                <c:pt idx="22">
                  <c:v>39310</c:v>
                </c:pt>
                <c:pt idx="23">
                  <c:v>39311</c:v>
                </c:pt>
                <c:pt idx="24">
                  <c:v>39312</c:v>
                </c:pt>
                <c:pt idx="25">
                  <c:v>39313</c:v>
                </c:pt>
                <c:pt idx="26">
                  <c:v>39314</c:v>
                </c:pt>
                <c:pt idx="27">
                  <c:v>39315</c:v>
                </c:pt>
                <c:pt idx="28">
                  <c:v>39316</c:v>
                </c:pt>
                <c:pt idx="29">
                  <c:v>39317</c:v>
                </c:pt>
                <c:pt idx="30">
                  <c:v>39318</c:v>
                </c:pt>
                <c:pt idx="31">
                  <c:v>39319</c:v>
                </c:pt>
                <c:pt idx="32">
                  <c:v>39320</c:v>
                </c:pt>
                <c:pt idx="33">
                  <c:v>39321</c:v>
                </c:pt>
                <c:pt idx="34">
                  <c:v>39322</c:v>
                </c:pt>
                <c:pt idx="35">
                  <c:v>39323</c:v>
                </c:pt>
                <c:pt idx="36">
                  <c:v>39324</c:v>
                </c:pt>
                <c:pt idx="37">
                  <c:v>39325</c:v>
                </c:pt>
                <c:pt idx="38">
                  <c:v>39326</c:v>
                </c:pt>
                <c:pt idx="39">
                  <c:v>39327</c:v>
                </c:pt>
                <c:pt idx="40">
                  <c:v>39328</c:v>
                </c:pt>
                <c:pt idx="41">
                  <c:v>39329</c:v>
                </c:pt>
                <c:pt idx="42">
                  <c:v>39330</c:v>
                </c:pt>
                <c:pt idx="43">
                  <c:v>39331</c:v>
                </c:pt>
                <c:pt idx="44">
                  <c:v>39332</c:v>
                </c:pt>
                <c:pt idx="45">
                  <c:v>39333</c:v>
                </c:pt>
                <c:pt idx="46">
                  <c:v>39334</c:v>
                </c:pt>
                <c:pt idx="47">
                  <c:v>39335</c:v>
                </c:pt>
                <c:pt idx="48">
                  <c:v>39336</c:v>
                </c:pt>
                <c:pt idx="49">
                  <c:v>39337</c:v>
                </c:pt>
                <c:pt idx="50">
                  <c:v>39338</c:v>
                </c:pt>
                <c:pt idx="51">
                  <c:v>39339</c:v>
                </c:pt>
                <c:pt idx="52">
                  <c:v>39340</c:v>
                </c:pt>
              </c:numCache>
            </c:numRef>
          </c:cat>
          <c:val>
            <c:numRef>
              <c:f>'Coho Historical Counts '!$V$21:$BV$21</c:f>
              <c:numCache>
                <c:formatCode>0</c:formatCode>
                <c:ptCount val="53"/>
                <c:pt idx="0">
                  <c:v>0.15384615384615385</c:v>
                </c:pt>
                <c:pt idx="1">
                  <c:v>0.92307692307692313</c:v>
                </c:pt>
                <c:pt idx="2">
                  <c:v>0.30769230769230771</c:v>
                </c:pt>
                <c:pt idx="3">
                  <c:v>7.6923076923076927E-2</c:v>
                </c:pt>
                <c:pt idx="4">
                  <c:v>0.15384615384615385</c:v>
                </c:pt>
                <c:pt idx="5">
                  <c:v>0.61538461538461542</c:v>
                </c:pt>
                <c:pt idx="6">
                  <c:v>0.46153846153846156</c:v>
                </c:pt>
                <c:pt idx="7">
                  <c:v>1.2307692307692308</c:v>
                </c:pt>
                <c:pt idx="8">
                  <c:v>1</c:v>
                </c:pt>
                <c:pt idx="9">
                  <c:v>1.2307692307692308</c:v>
                </c:pt>
                <c:pt idx="10">
                  <c:v>0.69230769230769229</c:v>
                </c:pt>
                <c:pt idx="11">
                  <c:v>1.6923076923076923</c:v>
                </c:pt>
                <c:pt idx="12">
                  <c:v>1.6153846153846154</c:v>
                </c:pt>
                <c:pt idx="13">
                  <c:v>0.92307692307692313</c:v>
                </c:pt>
                <c:pt idx="14">
                  <c:v>1.1538461538461537</c:v>
                </c:pt>
                <c:pt idx="15">
                  <c:v>3.3846153846153846</c:v>
                </c:pt>
                <c:pt idx="16">
                  <c:v>1.3846153846153846</c:v>
                </c:pt>
                <c:pt idx="17">
                  <c:v>1.3846153846153846</c:v>
                </c:pt>
                <c:pt idx="18">
                  <c:v>3.3846153846153846</c:v>
                </c:pt>
                <c:pt idx="19">
                  <c:v>3.1538461538461537</c:v>
                </c:pt>
                <c:pt idx="20">
                  <c:v>2.9166666666666665</c:v>
                </c:pt>
                <c:pt idx="21">
                  <c:v>2</c:v>
                </c:pt>
                <c:pt idx="22">
                  <c:v>2.8461538461538463</c:v>
                </c:pt>
                <c:pt idx="23">
                  <c:v>3.8461538461538463</c:v>
                </c:pt>
                <c:pt idx="24">
                  <c:v>4.2307692307692308</c:v>
                </c:pt>
                <c:pt idx="25">
                  <c:v>4.3076923076923075</c:v>
                </c:pt>
                <c:pt idx="26">
                  <c:v>2.7692307692307692</c:v>
                </c:pt>
                <c:pt idx="27">
                  <c:v>2.4615384615384617</c:v>
                </c:pt>
                <c:pt idx="28">
                  <c:v>1.3333333333333333</c:v>
                </c:pt>
                <c:pt idx="29">
                  <c:v>1.3076923076923077</c:v>
                </c:pt>
                <c:pt idx="30">
                  <c:v>2</c:v>
                </c:pt>
                <c:pt idx="31">
                  <c:v>2.1538461538461537</c:v>
                </c:pt>
                <c:pt idx="32">
                  <c:v>0.76923076923076927</c:v>
                </c:pt>
                <c:pt idx="33">
                  <c:v>0.84615384615384615</c:v>
                </c:pt>
                <c:pt idx="34">
                  <c:v>1.9090909090909092</c:v>
                </c:pt>
                <c:pt idx="35">
                  <c:v>1.6666666666666667</c:v>
                </c:pt>
                <c:pt idx="36">
                  <c:v>2.5</c:v>
                </c:pt>
                <c:pt idx="37">
                  <c:v>10.166666666666666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</c:v>
                </c:pt>
                <c:pt idx="41">
                  <c:v>0.16666666666666666</c:v>
                </c:pt>
                <c:pt idx="42">
                  <c:v>1.6666666666666667</c:v>
                </c:pt>
                <c:pt idx="43">
                  <c:v>0.83333333333333337</c:v>
                </c:pt>
                <c:pt idx="44">
                  <c:v>0.16666666666666666</c:v>
                </c:pt>
                <c:pt idx="45">
                  <c:v>0.33333333333333331</c:v>
                </c:pt>
                <c:pt idx="46">
                  <c:v>0</c:v>
                </c:pt>
                <c:pt idx="47">
                  <c:v>0.75</c:v>
                </c:pt>
                <c:pt idx="48">
                  <c:v>0.16666666666666666</c:v>
                </c:pt>
                <c:pt idx="49">
                  <c:v>0.5</c:v>
                </c:pt>
                <c:pt idx="50">
                  <c:v>0.16666666666666666</c:v>
                </c:pt>
                <c:pt idx="51">
                  <c:v>0.66666666666666663</c:v>
                </c:pt>
                <c:pt idx="52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 Historical Counts '!$A$14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'Coho Historical Counts '!$V$26:$BV$26</c:f>
              <c:numCache>
                <c:formatCode>m/d</c:formatCode>
                <c:ptCount val="53"/>
                <c:pt idx="0">
                  <c:v>39288</c:v>
                </c:pt>
                <c:pt idx="1">
                  <c:v>39289</c:v>
                </c:pt>
                <c:pt idx="2">
                  <c:v>39290</c:v>
                </c:pt>
                <c:pt idx="3">
                  <c:v>39291</c:v>
                </c:pt>
                <c:pt idx="4">
                  <c:v>39292</c:v>
                </c:pt>
                <c:pt idx="5">
                  <c:v>39293</c:v>
                </c:pt>
                <c:pt idx="6">
                  <c:v>39294</c:v>
                </c:pt>
                <c:pt idx="7">
                  <c:v>39295</c:v>
                </c:pt>
                <c:pt idx="8">
                  <c:v>39296</c:v>
                </c:pt>
                <c:pt idx="9">
                  <c:v>39297</c:v>
                </c:pt>
                <c:pt idx="10">
                  <c:v>39298</c:v>
                </c:pt>
                <c:pt idx="11">
                  <c:v>39299</c:v>
                </c:pt>
                <c:pt idx="12">
                  <c:v>39300</c:v>
                </c:pt>
                <c:pt idx="13">
                  <c:v>39301</c:v>
                </c:pt>
                <c:pt idx="14">
                  <c:v>39302</c:v>
                </c:pt>
                <c:pt idx="15">
                  <c:v>39303</c:v>
                </c:pt>
                <c:pt idx="16">
                  <c:v>39304</c:v>
                </c:pt>
                <c:pt idx="17">
                  <c:v>39305</c:v>
                </c:pt>
                <c:pt idx="18">
                  <c:v>39306</c:v>
                </c:pt>
                <c:pt idx="19">
                  <c:v>39307</c:v>
                </c:pt>
                <c:pt idx="20">
                  <c:v>39308</c:v>
                </c:pt>
                <c:pt idx="21">
                  <c:v>39309</c:v>
                </c:pt>
                <c:pt idx="22">
                  <c:v>39310</c:v>
                </c:pt>
                <c:pt idx="23">
                  <c:v>39311</c:v>
                </c:pt>
                <c:pt idx="24">
                  <c:v>39312</c:v>
                </c:pt>
                <c:pt idx="25">
                  <c:v>39313</c:v>
                </c:pt>
                <c:pt idx="26">
                  <c:v>39314</c:v>
                </c:pt>
                <c:pt idx="27">
                  <c:v>39315</c:v>
                </c:pt>
                <c:pt idx="28">
                  <c:v>39316</c:v>
                </c:pt>
                <c:pt idx="29">
                  <c:v>39317</c:v>
                </c:pt>
                <c:pt idx="30">
                  <c:v>39318</c:v>
                </c:pt>
                <c:pt idx="31">
                  <c:v>39319</c:v>
                </c:pt>
                <c:pt idx="32">
                  <c:v>39320</c:v>
                </c:pt>
                <c:pt idx="33">
                  <c:v>39321</c:v>
                </c:pt>
                <c:pt idx="34">
                  <c:v>39322</c:v>
                </c:pt>
                <c:pt idx="35">
                  <c:v>39323</c:v>
                </c:pt>
                <c:pt idx="36">
                  <c:v>39324</c:v>
                </c:pt>
                <c:pt idx="37">
                  <c:v>39325</c:v>
                </c:pt>
                <c:pt idx="38">
                  <c:v>39326</c:v>
                </c:pt>
                <c:pt idx="39">
                  <c:v>39327</c:v>
                </c:pt>
                <c:pt idx="40">
                  <c:v>39328</c:v>
                </c:pt>
                <c:pt idx="41">
                  <c:v>39329</c:v>
                </c:pt>
                <c:pt idx="42">
                  <c:v>39330</c:v>
                </c:pt>
                <c:pt idx="43">
                  <c:v>39331</c:v>
                </c:pt>
                <c:pt idx="44">
                  <c:v>39332</c:v>
                </c:pt>
                <c:pt idx="45">
                  <c:v>39333</c:v>
                </c:pt>
                <c:pt idx="46">
                  <c:v>39334</c:v>
                </c:pt>
                <c:pt idx="47">
                  <c:v>39335</c:v>
                </c:pt>
                <c:pt idx="48">
                  <c:v>39336</c:v>
                </c:pt>
                <c:pt idx="49">
                  <c:v>39337</c:v>
                </c:pt>
                <c:pt idx="50">
                  <c:v>39338</c:v>
                </c:pt>
                <c:pt idx="51">
                  <c:v>39339</c:v>
                </c:pt>
                <c:pt idx="52">
                  <c:v>39340</c:v>
                </c:pt>
              </c:numCache>
            </c:numRef>
          </c:cat>
          <c:val>
            <c:numRef>
              <c:f>'Coho Historical Counts '!$V$14:$BV$14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17</c:v>
                </c:pt>
                <c:pt idx="43">
                  <c:v>8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12040"/>
        <c:axId val="391425584"/>
      </c:lineChart>
      <c:dateAx>
        <c:axId val="15801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53181941748868955"/>
              <c:y val="0.88394266369920982"/>
            </c:manualLayout>
          </c:layout>
          <c:overlay val="0"/>
        </c:title>
        <c:numFmt formatCode="m/d" sourceLinked="1"/>
        <c:majorTickMark val="none"/>
        <c:minorTickMark val="none"/>
        <c:tickLblPos val="nextTo"/>
        <c:crossAx val="391425584"/>
        <c:crosses val="autoZero"/>
        <c:auto val="1"/>
        <c:lblOffset val="100"/>
        <c:baseTimeUnit val="days"/>
        <c:majorUnit val="5"/>
        <c:majorTimeUnit val="days"/>
      </c:dateAx>
      <c:valAx>
        <c:axId val="39142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5801204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46859169099073533"/>
          <c:y val="0.19534455590244379"/>
          <c:w val="0.26431372549019611"/>
          <c:h val="0.11954159195447103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Coho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Adult Cumulative Escapment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972549564276119E-2"/>
          <c:y val="0.13077730668281851"/>
          <c:w val="0.90694515967051015"/>
          <c:h val="0.72322380375529982"/>
        </c:manualLayout>
      </c:layout>
      <c:lineChart>
        <c:grouping val="standard"/>
        <c:varyColors val="0"/>
        <c:ser>
          <c:idx val="0"/>
          <c:order val="0"/>
          <c:tx>
            <c:strRef>
              <c:f>'Coho Historical Counts '!$A$22</c:f>
              <c:strCache>
                <c:ptCount val="1"/>
                <c:pt idx="0">
                  <c:v>Daily Cum AVG 03-15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'Coho Historical Counts '!$V$26:$BV$26</c:f>
              <c:numCache>
                <c:formatCode>m/d</c:formatCode>
                <c:ptCount val="53"/>
                <c:pt idx="0">
                  <c:v>39288</c:v>
                </c:pt>
                <c:pt idx="1">
                  <c:v>39289</c:v>
                </c:pt>
                <c:pt idx="2">
                  <c:v>39290</c:v>
                </c:pt>
                <c:pt idx="3">
                  <c:v>39291</c:v>
                </c:pt>
                <c:pt idx="4">
                  <c:v>39292</c:v>
                </c:pt>
                <c:pt idx="5">
                  <c:v>39293</c:v>
                </c:pt>
                <c:pt idx="6">
                  <c:v>39294</c:v>
                </c:pt>
                <c:pt idx="7">
                  <c:v>39295</c:v>
                </c:pt>
                <c:pt idx="8">
                  <c:v>39296</c:v>
                </c:pt>
                <c:pt idx="9">
                  <c:v>39297</c:v>
                </c:pt>
                <c:pt idx="10">
                  <c:v>39298</c:v>
                </c:pt>
                <c:pt idx="11">
                  <c:v>39299</c:v>
                </c:pt>
                <c:pt idx="12">
                  <c:v>39300</c:v>
                </c:pt>
                <c:pt idx="13">
                  <c:v>39301</c:v>
                </c:pt>
                <c:pt idx="14">
                  <c:v>39302</c:v>
                </c:pt>
                <c:pt idx="15">
                  <c:v>39303</c:v>
                </c:pt>
                <c:pt idx="16">
                  <c:v>39304</c:v>
                </c:pt>
                <c:pt idx="17">
                  <c:v>39305</c:v>
                </c:pt>
                <c:pt idx="18">
                  <c:v>39306</c:v>
                </c:pt>
                <c:pt idx="19">
                  <c:v>39307</c:v>
                </c:pt>
                <c:pt idx="20">
                  <c:v>39308</c:v>
                </c:pt>
                <c:pt idx="21">
                  <c:v>39309</c:v>
                </c:pt>
                <c:pt idx="22">
                  <c:v>39310</c:v>
                </c:pt>
                <c:pt idx="23">
                  <c:v>39311</c:v>
                </c:pt>
                <c:pt idx="24">
                  <c:v>39312</c:v>
                </c:pt>
                <c:pt idx="25">
                  <c:v>39313</c:v>
                </c:pt>
                <c:pt idx="26">
                  <c:v>39314</c:v>
                </c:pt>
                <c:pt idx="27">
                  <c:v>39315</c:v>
                </c:pt>
                <c:pt idx="28">
                  <c:v>39316</c:v>
                </c:pt>
                <c:pt idx="29">
                  <c:v>39317</c:v>
                </c:pt>
                <c:pt idx="30">
                  <c:v>39318</c:v>
                </c:pt>
                <c:pt idx="31">
                  <c:v>39319</c:v>
                </c:pt>
                <c:pt idx="32">
                  <c:v>39320</c:v>
                </c:pt>
                <c:pt idx="33">
                  <c:v>39321</c:v>
                </c:pt>
                <c:pt idx="34">
                  <c:v>39322</c:v>
                </c:pt>
                <c:pt idx="35">
                  <c:v>39323</c:v>
                </c:pt>
                <c:pt idx="36">
                  <c:v>39324</c:v>
                </c:pt>
                <c:pt idx="37">
                  <c:v>39325</c:v>
                </c:pt>
                <c:pt idx="38">
                  <c:v>39326</c:v>
                </c:pt>
                <c:pt idx="39">
                  <c:v>39327</c:v>
                </c:pt>
                <c:pt idx="40">
                  <c:v>39328</c:v>
                </c:pt>
                <c:pt idx="41">
                  <c:v>39329</c:v>
                </c:pt>
                <c:pt idx="42">
                  <c:v>39330</c:v>
                </c:pt>
                <c:pt idx="43">
                  <c:v>39331</c:v>
                </c:pt>
                <c:pt idx="44">
                  <c:v>39332</c:v>
                </c:pt>
                <c:pt idx="45">
                  <c:v>39333</c:v>
                </c:pt>
                <c:pt idx="46">
                  <c:v>39334</c:v>
                </c:pt>
                <c:pt idx="47">
                  <c:v>39335</c:v>
                </c:pt>
                <c:pt idx="48">
                  <c:v>39336</c:v>
                </c:pt>
                <c:pt idx="49">
                  <c:v>39337</c:v>
                </c:pt>
                <c:pt idx="50">
                  <c:v>39338</c:v>
                </c:pt>
                <c:pt idx="51">
                  <c:v>39339</c:v>
                </c:pt>
                <c:pt idx="52">
                  <c:v>39340</c:v>
                </c:pt>
              </c:numCache>
            </c:numRef>
          </c:cat>
          <c:val>
            <c:numRef>
              <c:f>'Coho Historical Counts '!$V$22:$BV$22</c:f>
              <c:numCache>
                <c:formatCode>0</c:formatCode>
                <c:ptCount val="53"/>
                <c:pt idx="0">
                  <c:v>0.15384615384615385</c:v>
                </c:pt>
                <c:pt idx="1">
                  <c:v>1.0769230769230769</c:v>
                </c:pt>
                <c:pt idx="2">
                  <c:v>1.3846153846153846</c:v>
                </c:pt>
                <c:pt idx="3">
                  <c:v>1.4615384615384615</c:v>
                </c:pt>
                <c:pt idx="4">
                  <c:v>1.6153846153846154</c:v>
                </c:pt>
                <c:pt idx="5">
                  <c:v>2.2307692307692308</c:v>
                </c:pt>
                <c:pt idx="6">
                  <c:v>2.6923076923076925</c:v>
                </c:pt>
                <c:pt idx="7">
                  <c:v>3.9230769230769229</c:v>
                </c:pt>
                <c:pt idx="8">
                  <c:v>4.9230769230769234</c:v>
                </c:pt>
                <c:pt idx="9">
                  <c:v>6.1538461538461542</c:v>
                </c:pt>
                <c:pt idx="10">
                  <c:v>6.8461538461538458</c:v>
                </c:pt>
                <c:pt idx="11">
                  <c:v>8.5384615384615383</c:v>
                </c:pt>
                <c:pt idx="12">
                  <c:v>10.153846153846153</c:v>
                </c:pt>
                <c:pt idx="13">
                  <c:v>11.076923076923077</c:v>
                </c:pt>
                <c:pt idx="14">
                  <c:v>12.23076923076923</c:v>
                </c:pt>
                <c:pt idx="15">
                  <c:v>15.615384615384615</c:v>
                </c:pt>
                <c:pt idx="16">
                  <c:v>17</c:v>
                </c:pt>
                <c:pt idx="17">
                  <c:v>18.384615384615383</c:v>
                </c:pt>
                <c:pt idx="18">
                  <c:v>21.76923076923077</c:v>
                </c:pt>
                <c:pt idx="19">
                  <c:v>24.923076923076923</c:v>
                </c:pt>
                <c:pt idx="20">
                  <c:v>27.615384615384617</c:v>
                </c:pt>
                <c:pt idx="21">
                  <c:v>29.615384615384617</c:v>
                </c:pt>
                <c:pt idx="22">
                  <c:v>32.46153846153846</c:v>
                </c:pt>
                <c:pt idx="23">
                  <c:v>36.307692307692307</c:v>
                </c:pt>
                <c:pt idx="24">
                  <c:v>40.53846153846154</c:v>
                </c:pt>
                <c:pt idx="25">
                  <c:v>44.846153846153847</c:v>
                </c:pt>
                <c:pt idx="26">
                  <c:v>47.615384615384613</c:v>
                </c:pt>
                <c:pt idx="27">
                  <c:v>50.07692307692308</c:v>
                </c:pt>
                <c:pt idx="28">
                  <c:v>51.307692307692307</c:v>
                </c:pt>
                <c:pt idx="29">
                  <c:v>52.615384615384613</c:v>
                </c:pt>
                <c:pt idx="30">
                  <c:v>54.615384615384613</c:v>
                </c:pt>
                <c:pt idx="31">
                  <c:v>56.769230769230766</c:v>
                </c:pt>
                <c:pt idx="32">
                  <c:v>57.53846153846154</c:v>
                </c:pt>
                <c:pt idx="33">
                  <c:v>58.384615384615387</c:v>
                </c:pt>
                <c:pt idx="34">
                  <c:v>60</c:v>
                </c:pt>
                <c:pt idx="35">
                  <c:v>61.53846153846154</c:v>
                </c:pt>
                <c:pt idx="36">
                  <c:v>63.846153846153847</c:v>
                </c:pt>
                <c:pt idx="37">
                  <c:v>73.230769230769226</c:v>
                </c:pt>
                <c:pt idx="38">
                  <c:v>73.384615384615387</c:v>
                </c:pt>
                <c:pt idx="39">
                  <c:v>73.538461538461533</c:v>
                </c:pt>
                <c:pt idx="40">
                  <c:v>73.538461538461533</c:v>
                </c:pt>
                <c:pt idx="41">
                  <c:v>73.692307692307693</c:v>
                </c:pt>
                <c:pt idx="42">
                  <c:v>75.230769230769226</c:v>
                </c:pt>
                <c:pt idx="43">
                  <c:v>76</c:v>
                </c:pt>
                <c:pt idx="44">
                  <c:v>76.15384615384616</c:v>
                </c:pt>
                <c:pt idx="45">
                  <c:v>76.461538461538467</c:v>
                </c:pt>
                <c:pt idx="46">
                  <c:v>76.461538461538467</c:v>
                </c:pt>
                <c:pt idx="47">
                  <c:v>77.15384615384616</c:v>
                </c:pt>
                <c:pt idx="48">
                  <c:v>77.307692307692307</c:v>
                </c:pt>
                <c:pt idx="49">
                  <c:v>77.769230769230774</c:v>
                </c:pt>
                <c:pt idx="50">
                  <c:v>77.92307692307692</c:v>
                </c:pt>
                <c:pt idx="51">
                  <c:v>78.538461538461533</c:v>
                </c:pt>
                <c:pt idx="52">
                  <c:v>78.692307692307693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'Coho Historical Counts '!$A$37</c:f>
              <c:strCache>
                <c:ptCount val="1"/>
                <c:pt idx="0">
                  <c:v>Cum 2013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'Coho Historical Counts '!$V$26:$BV$26</c:f>
              <c:numCache>
                <c:formatCode>m/d</c:formatCode>
                <c:ptCount val="53"/>
                <c:pt idx="0">
                  <c:v>39288</c:v>
                </c:pt>
                <c:pt idx="1">
                  <c:v>39289</c:v>
                </c:pt>
                <c:pt idx="2">
                  <c:v>39290</c:v>
                </c:pt>
                <c:pt idx="3">
                  <c:v>39291</c:v>
                </c:pt>
                <c:pt idx="4">
                  <c:v>39292</c:v>
                </c:pt>
                <c:pt idx="5">
                  <c:v>39293</c:v>
                </c:pt>
                <c:pt idx="6">
                  <c:v>39294</c:v>
                </c:pt>
                <c:pt idx="7">
                  <c:v>39295</c:v>
                </c:pt>
                <c:pt idx="8">
                  <c:v>39296</c:v>
                </c:pt>
                <c:pt idx="9">
                  <c:v>39297</c:v>
                </c:pt>
                <c:pt idx="10">
                  <c:v>39298</c:v>
                </c:pt>
                <c:pt idx="11">
                  <c:v>39299</c:v>
                </c:pt>
                <c:pt idx="12">
                  <c:v>39300</c:v>
                </c:pt>
                <c:pt idx="13">
                  <c:v>39301</c:v>
                </c:pt>
                <c:pt idx="14">
                  <c:v>39302</c:v>
                </c:pt>
                <c:pt idx="15">
                  <c:v>39303</c:v>
                </c:pt>
                <c:pt idx="16">
                  <c:v>39304</c:v>
                </c:pt>
                <c:pt idx="17">
                  <c:v>39305</c:v>
                </c:pt>
                <c:pt idx="18">
                  <c:v>39306</c:v>
                </c:pt>
                <c:pt idx="19">
                  <c:v>39307</c:v>
                </c:pt>
                <c:pt idx="20">
                  <c:v>39308</c:v>
                </c:pt>
                <c:pt idx="21">
                  <c:v>39309</c:v>
                </c:pt>
                <c:pt idx="22">
                  <c:v>39310</c:v>
                </c:pt>
                <c:pt idx="23">
                  <c:v>39311</c:v>
                </c:pt>
                <c:pt idx="24">
                  <c:v>39312</c:v>
                </c:pt>
                <c:pt idx="25">
                  <c:v>39313</c:v>
                </c:pt>
                <c:pt idx="26">
                  <c:v>39314</c:v>
                </c:pt>
                <c:pt idx="27">
                  <c:v>39315</c:v>
                </c:pt>
                <c:pt idx="28">
                  <c:v>39316</c:v>
                </c:pt>
                <c:pt idx="29">
                  <c:v>39317</c:v>
                </c:pt>
                <c:pt idx="30">
                  <c:v>39318</c:v>
                </c:pt>
                <c:pt idx="31">
                  <c:v>39319</c:v>
                </c:pt>
                <c:pt idx="32">
                  <c:v>39320</c:v>
                </c:pt>
                <c:pt idx="33">
                  <c:v>39321</c:v>
                </c:pt>
                <c:pt idx="34">
                  <c:v>39322</c:v>
                </c:pt>
                <c:pt idx="35">
                  <c:v>39323</c:v>
                </c:pt>
                <c:pt idx="36">
                  <c:v>39324</c:v>
                </c:pt>
                <c:pt idx="37">
                  <c:v>39325</c:v>
                </c:pt>
                <c:pt idx="38">
                  <c:v>39326</c:v>
                </c:pt>
                <c:pt idx="39">
                  <c:v>39327</c:v>
                </c:pt>
                <c:pt idx="40">
                  <c:v>39328</c:v>
                </c:pt>
                <c:pt idx="41">
                  <c:v>39329</c:v>
                </c:pt>
                <c:pt idx="42">
                  <c:v>39330</c:v>
                </c:pt>
                <c:pt idx="43">
                  <c:v>39331</c:v>
                </c:pt>
                <c:pt idx="44">
                  <c:v>39332</c:v>
                </c:pt>
                <c:pt idx="45">
                  <c:v>39333</c:v>
                </c:pt>
                <c:pt idx="46">
                  <c:v>39334</c:v>
                </c:pt>
                <c:pt idx="47">
                  <c:v>39335</c:v>
                </c:pt>
                <c:pt idx="48">
                  <c:v>39336</c:v>
                </c:pt>
                <c:pt idx="49">
                  <c:v>39337</c:v>
                </c:pt>
                <c:pt idx="50">
                  <c:v>39338</c:v>
                </c:pt>
                <c:pt idx="51">
                  <c:v>39339</c:v>
                </c:pt>
                <c:pt idx="52">
                  <c:v>39340</c:v>
                </c:pt>
              </c:numCache>
            </c:numRef>
          </c:cat>
          <c:val>
            <c:numRef>
              <c:f>'Coho Historical Counts '!$V$37:$BV$37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9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39</c:v>
                </c:pt>
                <c:pt idx="43">
                  <c:v>47</c:v>
                </c:pt>
                <c:pt idx="44">
                  <c:v>47</c:v>
                </c:pt>
                <c:pt idx="45">
                  <c:v>50</c:v>
                </c:pt>
                <c:pt idx="46">
                  <c:v>50</c:v>
                </c:pt>
                <c:pt idx="47">
                  <c:v>53</c:v>
                </c:pt>
                <c:pt idx="48">
                  <c:v>53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26368"/>
        <c:axId val="391426760"/>
      </c:lineChart>
      <c:dateAx>
        <c:axId val="3914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/>
          <c:overlay val="0"/>
        </c:title>
        <c:numFmt formatCode="m/d" sourceLinked="1"/>
        <c:majorTickMark val="none"/>
        <c:minorTickMark val="none"/>
        <c:tickLblPos val="nextTo"/>
        <c:crossAx val="391426760"/>
        <c:crosses val="autoZero"/>
        <c:auto val="1"/>
        <c:lblOffset val="100"/>
        <c:baseTimeUnit val="days"/>
        <c:majorUnit val="5"/>
        <c:majorTimeUnit val="days"/>
      </c:dateAx>
      <c:valAx>
        <c:axId val="391426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39142636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58928948671103965"/>
          <c:y val="0.13707399555824751"/>
          <c:w val="0.24578923563998212"/>
          <c:h val="0.109379668887542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Sockeye Adult Cumulative Escapement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36039849857478"/>
          <c:y val="0.13372388451443609"/>
          <c:w val="0.82578048711652974"/>
          <c:h val="0.72271076115485566"/>
        </c:manualLayout>
      </c:layout>
      <c:lineChart>
        <c:grouping val="standard"/>
        <c:varyColors val="0"/>
        <c:ser>
          <c:idx val="0"/>
          <c:order val="0"/>
          <c:tx>
            <c:strRef>
              <c:f>'[1]Sockeye Graphs'!$B$1</c:f>
              <c:strCache>
                <c:ptCount val="1"/>
                <c:pt idx="0">
                  <c:v>Daily Cumulative Average from 1998-2013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'[1]Sockeye Graphs'!$A$2:$A$87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'[1]Sockeye Graphs'!$B$2:$B$87</c:f>
              <c:numCache>
                <c:formatCode>General</c:formatCode>
                <c:ptCount val="86"/>
                <c:pt idx="0">
                  <c:v>0.3125</c:v>
                </c:pt>
                <c:pt idx="1">
                  <c:v>0.3125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0.4375</c:v>
                </c:pt>
                <c:pt idx="7">
                  <c:v>0.4375</c:v>
                </c:pt>
                <c:pt idx="8">
                  <c:v>2.375</c:v>
                </c:pt>
                <c:pt idx="9">
                  <c:v>3.1875</c:v>
                </c:pt>
                <c:pt idx="10">
                  <c:v>3.25</c:v>
                </c:pt>
                <c:pt idx="11">
                  <c:v>3.3125</c:v>
                </c:pt>
                <c:pt idx="12">
                  <c:v>12.8125</c:v>
                </c:pt>
                <c:pt idx="13">
                  <c:v>22.625</c:v>
                </c:pt>
                <c:pt idx="14">
                  <c:v>55.75</c:v>
                </c:pt>
                <c:pt idx="15">
                  <c:v>146.3125</c:v>
                </c:pt>
                <c:pt idx="16">
                  <c:v>298.6875</c:v>
                </c:pt>
                <c:pt idx="17">
                  <c:v>473.6875</c:v>
                </c:pt>
                <c:pt idx="18">
                  <c:v>577.5625</c:v>
                </c:pt>
                <c:pt idx="19">
                  <c:v>716.875</c:v>
                </c:pt>
                <c:pt idx="20">
                  <c:v>811.6875</c:v>
                </c:pt>
                <c:pt idx="21">
                  <c:v>928.3125</c:v>
                </c:pt>
                <c:pt idx="22">
                  <c:v>1026.625</c:v>
                </c:pt>
                <c:pt idx="23">
                  <c:v>1152.3125</c:v>
                </c:pt>
                <c:pt idx="24">
                  <c:v>1222.375</c:v>
                </c:pt>
                <c:pt idx="25">
                  <c:v>1263.25</c:v>
                </c:pt>
                <c:pt idx="26">
                  <c:v>1323.75</c:v>
                </c:pt>
                <c:pt idx="27">
                  <c:v>1371.875</c:v>
                </c:pt>
                <c:pt idx="28">
                  <c:v>1422.8125</c:v>
                </c:pt>
                <c:pt idx="29">
                  <c:v>1492.1875</c:v>
                </c:pt>
                <c:pt idx="30">
                  <c:v>1537.4375</c:v>
                </c:pt>
                <c:pt idx="31">
                  <c:v>1558.1875</c:v>
                </c:pt>
                <c:pt idx="32">
                  <c:v>1591.4375</c:v>
                </c:pt>
                <c:pt idx="33">
                  <c:v>1621</c:v>
                </c:pt>
                <c:pt idx="34">
                  <c:v>1641.25</c:v>
                </c:pt>
                <c:pt idx="35">
                  <c:v>1658.875</c:v>
                </c:pt>
                <c:pt idx="36">
                  <c:v>1677.5</c:v>
                </c:pt>
                <c:pt idx="37">
                  <c:v>1691.3125</c:v>
                </c:pt>
                <c:pt idx="38">
                  <c:v>1704.8125</c:v>
                </c:pt>
                <c:pt idx="39">
                  <c:v>1718.875</c:v>
                </c:pt>
                <c:pt idx="40">
                  <c:v>1726.8125</c:v>
                </c:pt>
                <c:pt idx="41">
                  <c:v>1735.8125</c:v>
                </c:pt>
                <c:pt idx="42">
                  <c:v>1740.8125</c:v>
                </c:pt>
                <c:pt idx="43">
                  <c:v>1745.625</c:v>
                </c:pt>
                <c:pt idx="44">
                  <c:v>1748.125</c:v>
                </c:pt>
                <c:pt idx="45">
                  <c:v>1751.875</c:v>
                </c:pt>
                <c:pt idx="46">
                  <c:v>1754.1875</c:v>
                </c:pt>
                <c:pt idx="47">
                  <c:v>1755.8125</c:v>
                </c:pt>
                <c:pt idx="48">
                  <c:v>1757.75</c:v>
                </c:pt>
                <c:pt idx="49">
                  <c:v>1759.5</c:v>
                </c:pt>
                <c:pt idx="50">
                  <c:v>1762.4375</c:v>
                </c:pt>
                <c:pt idx="51">
                  <c:v>1764.1875</c:v>
                </c:pt>
                <c:pt idx="52">
                  <c:v>1764.9375</c:v>
                </c:pt>
                <c:pt idx="53">
                  <c:v>1765.5</c:v>
                </c:pt>
                <c:pt idx="54">
                  <c:v>1766.125</c:v>
                </c:pt>
                <c:pt idx="55">
                  <c:v>1766.1875</c:v>
                </c:pt>
                <c:pt idx="56">
                  <c:v>1766.5625</c:v>
                </c:pt>
                <c:pt idx="57">
                  <c:v>1767.125</c:v>
                </c:pt>
                <c:pt idx="58">
                  <c:v>1767.6875</c:v>
                </c:pt>
                <c:pt idx="59">
                  <c:v>1767.6875</c:v>
                </c:pt>
                <c:pt idx="60">
                  <c:v>1767.875</c:v>
                </c:pt>
                <c:pt idx="61">
                  <c:v>1767.875</c:v>
                </c:pt>
                <c:pt idx="62">
                  <c:v>1768</c:v>
                </c:pt>
                <c:pt idx="63">
                  <c:v>1768.125</c:v>
                </c:pt>
                <c:pt idx="64">
                  <c:v>1768.1875</c:v>
                </c:pt>
                <c:pt idx="65">
                  <c:v>1768.1875</c:v>
                </c:pt>
                <c:pt idx="66">
                  <c:v>1768.25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'[1]Sockeye Graphs'!$C$1</c:f>
              <c:strCache>
                <c:ptCount val="1"/>
                <c:pt idx="0">
                  <c:v>Cumulative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'[1]Sockeye Graphs'!$A$2:$A$87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'[1]Sockeye Graphs'!$C$2:$C$87</c:f>
              <c:numCache>
                <c:formatCode>General</c:formatCode>
                <c:ptCount val="86"/>
                <c:pt idx="13">
                  <c:v>469</c:v>
                </c:pt>
                <c:pt idx="14">
                  <c:v>538</c:v>
                </c:pt>
                <c:pt idx="15">
                  <c:v>680</c:v>
                </c:pt>
                <c:pt idx="16">
                  <c:v>802</c:v>
                </c:pt>
                <c:pt idx="17">
                  <c:v>913</c:v>
                </c:pt>
                <c:pt idx="18">
                  <c:v>961</c:v>
                </c:pt>
                <c:pt idx="19">
                  <c:v>991</c:v>
                </c:pt>
                <c:pt idx="20">
                  <c:v>1052</c:v>
                </c:pt>
                <c:pt idx="21">
                  <c:v>1079</c:v>
                </c:pt>
                <c:pt idx="22">
                  <c:v>1130</c:v>
                </c:pt>
                <c:pt idx="23">
                  <c:v>1179</c:v>
                </c:pt>
                <c:pt idx="24">
                  <c:v>1195</c:v>
                </c:pt>
                <c:pt idx="25">
                  <c:v>1204</c:v>
                </c:pt>
                <c:pt idx="26">
                  <c:v>1214</c:v>
                </c:pt>
                <c:pt idx="27">
                  <c:v>1229</c:v>
                </c:pt>
                <c:pt idx="28">
                  <c:v>1267</c:v>
                </c:pt>
                <c:pt idx="29">
                  <c:v>1292</c:v>
                </c:pt>
                <c:pt idx="30">
                  <c:v>1318</c:v>
                </c:pt>
                <c:pt idx="31">
                  <c:v>1384</c:v>
                </c:pt>
                <c:pt idx="32">
                  <c:v>1438</c:v>
                </c:pt>
                <c:pt idx="33">
                  <c:v>1465</c:v>
                </c:pt>
                <c:pt idx="34">
                  <c:v>1482</c:v>
                </c:pt>
                <c:pt idx="35">
                  <c:v>1502</c:v>
                </c:pt>
                <c:pt idx="36">
                  <c:v>1535</c:v>
                </c:pt>
                <c:pt idx="37">
                  <c:v>1546</c:v>
                </c:pt>
                <c:pt idx="38">
                  <c:v>1555</c:v>
                </c:pt>
                <c:pt idx="39">
                  <c:v>1572</c:v>
                </c:pt>
                <c:pt idx="40">
                  <c:v>1581</c:v>
                </c:pt>
                <c:pt idx="41">
                  <c:v>1592</c:v>
                </c:pt>
                <c:pt idx="42">
                  <c:v>1602</c:v>
                </c:pt>
                <c:pt idx="43">
                  <c:v>1614</c:v>
                </c:pt>
                <c:pt idx="44">
                  <c:v>1621</c:v>
                </c:pt>
                <c:pt idx="45">
                  <c:v>1627</c:v>
                </c:pt>
                <c:pt idx="46">
                  <c:v>1628</c:v>
                </c:pt>
                <c:pt idx="47">
                  <c:v>1631</c:v>
                </c:pt>
                <c:pt idx="48">
                  <c:v>1631</c:v>
                </c:pt>
                <c:pt idx="49">
                  <c:v>1633</c:v>
                </c:pt>
                <c:pt idx="50">
                  <c:v>1633</c:v>
                </c:pt>
                <c:pt idx="51">
                  <c:v>1634</c:v>
                </c:pt>
                <c:pt idx="52">
                  <c:v>1634</c:v>
                </c:pt>
                <c:pt idx="53">
                  <c:v>1635</c:v>
                </c:pt>
                <c:pt idx="54">
                  <c:v>1635</c:v>
                </c:pt>
                <c:pt idx="55">
                  <c:v>1635</c:v>
                </c:pt>
                <c:pt idx="56">
                  <c:v>1635</c:v>
                </c:pt>
                <c:pt idx="57">
                  <c:v>1635</c:v>
                </c:pt>
                <c:pt idx="58">
                  <c:v>1635</c:v>
                </c:pt>
                <c:pt idx="59">
                  <c:v>1635</c:v>
                </c:pt>
                <c:pt idx="60">
                  <c:v>1635</c:v>
                </c:pt>
                <c:pt idx="61">
                  <c:v>1636</c:v>
                </c:pt>
                <c:pt idx="62">
                  <c:v>1637</c:v>
                </c:pt>
                <c:pt idx="63">
                  <c:v>1637</c:v>
                </c:pt>
                <c:pt idx="64">
                  <c:v>1638</c:v>
                </c:pt>
                <c:pt idx="65">
                  <c:v>1638</c:v>
                </c:pt>
                <c:pt idx="66">
                  <c:v>1638</c:v>
                </c:pt>
                <c:pt idx="67">
                  <c:v>1638</c:v>
                </c:pt>
                <c:pt idx="68">
                  <c:v>1638</c:v>
                </c:pt>
                <c:pt idx="69">
                  <c:v>1638</c:v>
                </c:pt>
                <c:pt idx="70">
                  <c:v>1638</c:v>
                </c:pt>
                <c:pt idx="71">
                  <c:v>1638</c:v>
                </c:pt>
                <c:pt idx="72">
                  <c:v>1638</c:v>
                </c:pt>
                <c:pt idx="73">
                  <c:v>1638</c:v>
                </c:pt>
                <c:pt idx="74">
                  <c:v>1638</c:v>
                </c:pt>
                <c:pt idx="75">
                  <c:v>1638</c:v>
                </c:pt>
                <c:pt idx="76">
                  <c:v>1638</c:v>
                </c:pt>
                <c:pt idx="77">
                  <c:v>1638</c:v>
                </c:pt>
                <c:pt idx="78">
                  <c:v>1638</c:v>
                </c:pt>
                <c:pt idx="79">
                  <c:v>1638</c:v>
                </c:pt>
                <c:pt idx="80">
                  <c:v>1638</c:v>
                </c:pt>
                <c:pt idx="81">
                  <c:v>1638</c:v>
                </c:pt>
                <c:pt idx="82">
                  <c:v>1638</c:v>
                </c:pt>
                <c:pt idx="83">
                  <c:v>1638</c:v>
                </c:pt>
                <c:pt idx="84">
                  <c:v>1638</c:v>
                </c:pt>
                <c:pt idx="85">
                  <c:v>1638</c:v>
                </c:pt>
              </c:numCache>
            </c:numRef>
          </c:val>
          <c:smooth val="0"/>
        </c:ser>
        <c:ser>
          <c:idx val="2"/>
          <c:order val="2"/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-7.0237043569825889E-3"/>
                  <c:y val="1.90476190476191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-7.4919513141148253E-2"/>
                  <c:y val="-1.14285714285714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>
                <c:manualLayout>
                  <c:x val="-6.3213339212843833E-2"/>
                  <c:y val="-2.28571428571429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'[1]Sockeye Graphs'!$D$2:$D$68</c:f>
              <c:numCache>
                <c:formatCode>General</c:formatCode>
                <c:ptCount val="67"/>
                <c:pt idx="17">
                  <c:v>473.69</c:v>
                </c:pt>
                <c:pt idx="21">
                  <c:v>928.31</c:v>
                </c:pt>
                <c:pt idx="27">
                  <c:v>1371.88</c:v>
                </c:pt>
                <c:pt idx="37">
                  <c:v>1691.31</c:v>
                </c:pt>
                <c:pt idx="66">
                  <c:v>1768.25</c:v>
                </c:pt>
              </c:numCache>
            </c:numRef>
          </c:val>
          <c:smooth val="0"/>
        </c:ser>
        <c:ser>
          <c:idx val="3"/>
          <c:order val="3"/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13"/>
              <c:layout>
                <c:manualLayout>
                  <c:x val="-7.02370435698263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7.257827835548719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-2.3412347856608812E-3"/>
                  <c:y val="-7.619047619047633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>
                <c:manualLayout>
                  <c:x val="-4.6824695713217554E-3"/>
                  <c:y val="2.2857142857142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>
                <c:manualLayout>
                  <c:x val="-4.2142226141895833E-2"/>
                  <c:y val="4.19047619047619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'[1]Sockeye Graphs'!$E$2:$E$66</c:f>
              <c:numCache>
                <c:formatCode>General</c:formatCode>
                <c:ptCount val="65"/>
                <c:pt idx="13">
                  <c:v>469</c:v>
                </c:pt>
                <c:pt idx="17">
                  <c:v>913</c:v>
                </c:pt>
                <c:pt idx="27">
                  <c:v>1229</c:v>
                </c:pt>
                <c:pt idx="39">
                  <c:v>1572</c:v>
                </c:pt>
                <c:pt idx="64">
                  <c:v>1638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27544"/>
        <c:axId val="391427936"/>
      </c:lineChart>
      <c:catAx>
        <c:axId val="39142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91427936"/>
        <c:crosses val="autoZero"/>
        <c:auto val="1"/>
        <c:lblAlgn val="ctr"/>
        <c:lblOffset val="100"/>
        <c:noMultiLvlLbl val="0"/>
      </c:catAx>
      <c:valAx>
        <c:axId val="39142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91427544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7235481026043458"/>
          <c:y val="0.49555875515560677"/>
          <c:w val="0.50185547465493563"/>
          <c:h val="0.14983487064116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Sockeye Adult Daily Escapement</a:t>
            </a:r>
          </a:p>
        </c:rich>
      </c:tx>
      <c:layout>
        <c:manualLayout>
          <c:xMode val="edge"/>
          <c:yMode val="edge"/>
          <c:x val="0.21294009956940527"/>
          <c:y val="2.60485057801607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29462957850785"/>
          <c:y val="0.10404877583481574"/>
          <c:w val="0.82444008555870063"/>
          <c:h val="0.75154847852693862"/>
        </c:manualLayout>
      </c:layout>
      <c:lineChart>
        <c:grouping val="standard"/>
        <c:varyColors val="0"/>
        <c:ser>
          <c:idx val="0"/>
          <c:order val="0"/>
          <c:tx>
            <c:strRef>
              <c:f>'[1]Sockeye Graphs'!$O$1</c:f>
              <c:strCache>
                <c:ptCount val="1"/>
                <c:pt idx="0">
                  <c:v>Daily Average 1998-2013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'[1]Sockeye Graphs'!$N$2:$N$87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'[1]Sockeye Graphs'!$O$2:$O$87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4.4285714285714288</c:v>
                </c:pt>
                <c:pt idx="5">
                  <c:v>1.8571428571428572</c:v>
                </c:pt>
                <c:pt idx="6">
                  <c:v>0.125</c:v>
                </c:pt>
                <c:pt idx="7">
                  <c:v>0.14285714285714285</c:v>
                </c:pt>
                <c:pt idx="8">
                  <c:v>16.888888888888889</c:v>
                </c:pt>
                <c:pt idx="9">
                  <c:v>15.7</c:v>
                </c:pt>
                <c:pt idx="10">
                  <c:v>48.18181818181818</c:v>
                </c:pt>
                <c:pt idx="11">
                  <c:v>120.75</c:v>
                </c:pt>
                <c:pt idx="12">
                  <c:v>203.16666666666666</c:v>
                </c:pt>
                <c:pt idx="13">
                  <c:v>200</c:v>
                </c:pt>
                <c:pt idx="14">
                  <c:v>127.84615384615384</c:v>
                </c:pt>
                <c:pt idx="15">
                  <c:v>159.21428571428572</c:v>
                </c:pt>
                <c:pt idx="16">
                  <c:v>116.69230769230769</c:v>
                </c:pt>
                <c:pt idx="17">
                  <c:v>133.28571428571428</c:v>
                </c:pt>
                <c:pt idx="18">
                  <c:v>104.86666666666666</c:v>
                </c:pt>
                <c:pt idx="19">
                  <c:v>134.06666666666666</c:v>
                </c:pt>
                <c:pt idx="20">
                  <c:v>74.733333333333334</c:v>
                </c:pt>
                <c:pt idx="21">
                  <c:v>43.6</c:v>
                </c:pt>
                <c:pt idx="22">
                  <c:v>64.533333333333331</c:v>
                </c:pt>
                <c:pt idx="23">
                  <c:v>51.333333333333336</c:v>
                </c:pt>
                <c:pt idx="24">
                  <c:v>54.333333333333336</c:v>
                </c:pt>
                <c:pt idx="25">
                  <c:v>74</c:v>
                </c:pt>
                <c:pt idx="26">
                  <c:v>45.25</c:v>
                </c:pt>
                <c:pt idx="27">
                  <c:v>23.714285714285715</c:v>
                </c:pt>
                <c:pt idx="28">
                  <c:v>33.25</c:v>
                </c:pt>
                <c:pt idx="29">
                  <c:v>33.785714285714285</c:v>
                </c:pt>
                <c:pt idx="30">
                  <c:v>23.142857142857142</c:v>
                </c:pt>
                <c:pt idx="31">
                  <c:v>18.8</c:v>
                </c:pt>
                <c:pt idx="32">
                  <c:v>19.866666666666667</c:v>
                </c:pt>
                <c:pt idx="33">
                  <c:v>17</c:v>
                </c:pt>
                <c:pt idx="34">
                  <c:v>15.428571428571429</c:v>
                </c:pt>
                <c:pt idx="35">
                  <c:v>16.071428571428573</c:v>
                </c:pt>
                <c:pt idx="36">
                  <c:v>9.7692307692307701</c:v>
                </c:pt>
                <c:pt idx="37">
                  <c:v>9</c:v>
                </c:pt>
                <c:pt idx="38">
                  <c:v>6.666666666666667</c:v>
                </c:pt>
                <c:pt idx="39">
                  <c:v>5.9230769230769234</c:v>
                </c:pt>
                <c:pt idx="40">
                  <c:v>3.3333333333333335</c:v>
                </c:pt>
                <c:pt idx="41">
                  <c:v>4</c:v>
                </c:pt>
                <c:pt idx="42">
                  <c:v>2.8461538461538463</c:v>
                </c:pt>
                <c:pt idx="43">
                  <c:v>2.3636363636363638</c:v>
                </c:pt>
                <c:pt idx="44">
                  <c:v>3.1</c:v>
                </c:pt>
                <c:pt idx="45">
                  <c:v>2.8</c:v>
                </c:pt>
                <c:pt idx="46">
                  <c:v>4.2727272727272725</c:v>
                </c:pt>
                <c:pt idx="47">
                  <c:v>2.5454545454545454</c:v>
                </c:pt>
                <c:pt idx="48">
                  <c:v>1.3333333333333333</c:v>
                </c:pt>
                <c:pt idx="49">
                  <c:v>1</c:v>
                </c:pt>
                <c:pt idx="50">
                  <c:v>1.1111111111111112</c:v>
                </c:pt>
                <c:pt idx="51">
                  <c:v>0.125</c:v>
                </c:pt>
                <c:pt idx="52">
                  <c:v>0.8571428571428571</c:v>
                </c:pt>
                <c:pt idx="53">
                  <c:v>1.125</c:v>
                </c:pt>
                <c:pt idx="54">
                  <c:v>1.125</c:v>
                </c:pt>
                <c:pt idx="55">
                  <c:v>0</c:v>
                </c:pt>
                <c:pt idx="56">
                  <c:v>0.375</c:v>
                </c:pt>
                <c:pt idx="57">
                  <c:v>0</c:v>
                </c:pt>
                <c:pt idx="58">
                  <c:v>0.2857142857142857</c:v>
                </c:pt>
                <c:pt idx="59">
                  <c:v>0.5</c:v>
                </c:pt>
                <c:pt idx="60">
                  <c:v>0.25</c:v>
                </c:pt>
                <c:pt idx="61">
                  <c:v>0</c:v>
                </c:pt>
                <c:pt idx="62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'[1]Sockeye Graphs'!$P$1</c:f>
              <c:strCache>
                <c:ptCount val="1"/>
                <c:pt idx="0">
                  <c:v>Sockeye Daily Totals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'[1]Sockeye Graphs'!$N$2:$N$87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'[1]Sockeye Graphs'!$P$2:$P$87</c:f>
              <c:numCache>
                <c:formatCode>General</c:formatCode>
                <c:ptCount val="86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469</c:v>
                </c:pt>
                <c:pt idx="14">
                  <c:v>69</c:v>
                </c:pt>
                <c:pt idx="15">
                  <c:v>142</c:v>
                </c:pt>
                <c:pt idx="16">
                  <c:v>122</c:v>
                </c:pt>
                <c:pt idx="17">
                  <c:v>111</c:v>
                </c:pt>
                <c:pt idx="18">
                  <c:v>48</c:v>
                </c:pt>
                <c:pt idx="19">
                  <c:v>30</c:v>
                </c:pt>
                <c:pt idx="20">
                  <c:v>61</c:v>
                </c:pt>
                <c:pt idx="21">
                  <c:v>27</c:v>
                </c:pt>
                <c:pt idx="22">
                  <c:v>51</c:v>
                </c:pt>
                <c:pt idx="23">
                  <c:v>49</c:v>
                </c:pt>
                <c:pt idx="24">
                  <c:v>16</c:v>
                </c:pt>
                <c:pt idx="25">
                  <c:v>9</c:v>
                </c:pt>
                <c:pt idx="26">
                  <c:v>10</c:v>
                </c:pt>
                <c:pt idx="27">
                  <c:v>15</c:v>
                </c:pt>
                <c:pt idx="28">
                  <c:v>38</c:v>
                </c:pt>
                <c:pt idx="29">
                  <c:v>25</c:v>
                </c:pt>
                <c:pt idx="30">
                  <c:v>26</c:v>
                </c:pt>
                <c:pt idx="31">
                  <c:v>66</c:v>
                </c:pt>
                <c:pt idx="32">
                  <c:v>54</c:v>
                </c:pt>
                <c:pt idx="33">
                  <c:v>27</c:v>
                </c:pt>
                <c:pt idx="34">
                  <c:v>17</c:v>
                </c:pt>
                <c:pt idx="35">
                  <c:v>20</c:v>
                </c:pt>
                <c:pt idx="36">
                  <c:v>33</c:v>
                </c:pt>
                <c:pt idx="37">
                  <c:v>11</c:v>
                </c:pt>
                <c:pt idx="38">
                  <c:v>9</c:v>
                </c:pt>
                <c:pt idx="39">
                  <c:v>17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7</c:v>
                </c:pt>
                <c:pt idx="45">
                  <c:v>6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428720"/>
        <c:axId val="391429112"/>
      </c:lineChart>
      <c:catAx>
        <c:axId val="39142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1429112"/>
        <c:crosses val="autoZero"/>
        <c:auto val="1"/>
        <c:lblAlgn val="ctr"/>
        <c:lblOffset val="100"/>
        <c:noMultiLvlLbl val="0"/>
      </c:catAx>
      <c:valAx>
        <c:axId val="39142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9142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015439202618861"/>
          <c:y val="0.42322671854812527"/>
          <c:w val="0.33743772241992881"/>
          <c:h val="0.1422450956588097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Coho Adult Cumulative Escapement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172352221943781E-2"/>
          <c:y val="0.11545173408828291"/>
          <c:w val="0.8229959314837203"/>
          <c:h val="0.74699372716376133"/>
        </c:manualLayout>
      </c:layout>
      <c:lineChart>
        <c:grouping val="standard"/>
        <c:varyColors val="0"/>
        <c:ser>
          <c:idx val="0"/>
          <c:order val="0"/>
          <c:tx>
            <c:strRef>
              <c:f>'[1]Coho Graphs'!$B$1</c:f>
              <c:strCache>
                <c:ptCount val="1"/>
                <c:pt idx="0">
                  <c:v>Daily Cumulative Average 2004-2013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'[1]Coho Graphs'!$A$2:$A$87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'[1]Coho Graphs'!$B$2:$B$87</c:f>
              <c:numCache>
                <c:formatCode>General</c:formatCode>
                <c:ptCount val="86"/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0.9</c:v>
                </c:pt>
                <c:pt idx="23">
                  <c:v>1.1000000000000001</c:v>
                </c:pt>
                <c:pt idx="24">
                  <c:v>1.4</c:v>
                </c:pt>
                <c:pt idx="25">
                  <c:v>1.8</c:v>
                </c:pt>
                <c:pt idx="26">
                  <c:v>2.4</c:v>
                </c:pt>
                <c:pt idx="27">
                  <c:v>2.4</c:v>
                </c:pt>
                <c:pt idx="28">
                  <c:v>3</c:v>
                </c:pt>
                <c:pt idx="29">
                  <c:v>3.9</c:v>
                </c:pt>
                <c:pt idx="30">
                  <c:v>4.5999999999999996</c:v>
                </c:pt>
                <c:pt idx="31">
                  <c:v>5.2</c:v>
                </c:pt>
                <c:pt idx="32">
                  <c:v>8.4</c:v>
                </c:pt>
                <c:pt idx="33">
                  <c:v>9.5</c:v>
                </c:pt>
                <c:pt idx="34">
                  <c:v>10.3</c:v>
                </c:pt>
                <c:pt idx="35">
                  <c:v>11.8</c:v>
                </c:pt>
                <c:pt idx="36">
                  <c:v>13.6</c:v>
                </c:pt>
                <c:pt idx="37">
                  <c:v>14.7</c:v>
                </c:pt>
                <c:pt idx="38">
                  <c:v>16</c:v>
                </c:pt>
                <c:pt idx="39">
                  <c:v>18.7</c:v>
                </c:pt>
                <c:pt idx="40">
                  <c:v>21.5</c:v>
                </c:pt>
                <c:pt idx="41">
                  <c:v>25</c:v>
                </c:pt>
                <c:pt idx="42">
                  <c:v>27.9</c:v>
                </c:pt>
                <c:pt idx="43">
                  <c:v>30.5</c:v>
                </c:pt>
                <c:pt idx="44">
                  <c:v>33.299999999999997</c:v>
                </c:pt>
                <c:pt idx="45">
                  <c:v>34.299999999999997</c:v>
                </c:pt>
                <c:pt idx="46">
                  <c:v>35.299999999999997</c:v>
                </c:pt>
                <c:pt idx="47">
                  <c:v>36.1</c:v>
                </c:pt>
                <c:pt idx="48">
                  <c:v>37.9</c:v>
                </c:pt>
                <c:pt idx="49">
                  <c:v>38.6</c:v>
                </c:pt>
                <c:pt idx="50">
                  <c:v>39.1</c:v>
                </c:pt>
                <c:pt idx="51">
                  <c:v>40.5</c:v>
                </c:pt>
                <c:pt idx="52">
                  <c:v>40.799999999999997</c:v>
                </c:pt>
                <c:pt idx="53">
                  <c:v>41.1</c:v>
                </c:pt>
                <c:pt idx="54">
                  <c:v>41.5</c:v>
                </c:pt>
                <c:pt idx="55">
                  <c:v>41.5</c:v>
                </c:pt>
                <c:pt idx="56">
                  <c:v>41.7</c:v>
                </c:pt>
                <c:pt idx="57">
                  <c:v>41.7</c:v>
                </c:pt>
                <c:pt idx="58">
                  <c:v>41.7</c:v>
                </c:pt>
                <c:pt idx="59">
                  <c:v>43.4</c:v>
                </c:pt>
                <c:pt idx="60">
                  <c:v>44.3</c:v>
                </c:pt>
                <c:pt idx="61">
                  <c:v>44.3</c:v>
                </c:pt>
                <c:pt idx="62">
                  <c:v>44.6</c:v>
                </c:pt>
                <c:pt idx="63">
                  <c:v>44.6</c:v>
                </c:pt>
                <c:pt idx="64">
                  <c:v>45.2</c:v>
                </c:pt>
                <c:pt idx="65">
                  <c:v>45.2</c:v>
                </c:pt>
                <c:pt idx="66">
                  <c:v>45.3</c:v>
                </c:pt>
                <c:pt idx="67">
                  <c:v>45.3</c:v>
                </c:pt>
                <c:pt idx="68">
                  <c:v>45.3</c:v>
                </c:pt>
                <c:pt idx="69">
                  <c:v>45.3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'[1]Coho Graphs'!$C$1</c:f>
              <c:strCache>
                <c:ptCount val="1"/>
                <c:pt idx="0">
                  <c:v>Cumulative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'[1]Coho Graphs'!$A$2:$A$87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'[1]Coho Graphs'!$C$2:$C$87</c:f>
              <c:numCache>
                <c:formatCode>General</c:formatCode>
                <c:ptCount val="86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18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30</c:v>
                </c:pt>
                <c:pt idx="67">
                  <c:v>32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41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43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</c:numCache>
            </c:numRef>
          </c:val>
          <c:smooth val="0"/>
        </c:ser>
        <c:ser>
          <c:idx val="2"/>
          <c:order val="2"/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35"/>
              <c:layout>
                <c:manualLayout>
                  <c:x val="-6.89223057644110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>
                <c:manualLayout>
                  <c:x val="-4.8036758563074267E-2"/>
                  <c:y val="-3.17258883248731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>
                <c:manualLayout>
                  <c:x val="-5.847953216374268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>
                <c:manualLayout>
                  <c:x val="-6.2656806057137734E-2"/>
                  <c:y val="3.525098702763684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>
                <c:manualLayout>
                  <c:x val="-2.9131227017675537E-2"/>
                  <c:y val="-2.61445745677729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'[1]Coho Graphs'!$D$2:$D$68</c:f>
              <c:numCache>
                <c:formatCode>General</c:formatCode>
                <c:ptCount val="67"/>
                <c:pt idx="35">
                  <c:v>12</c:v>
                </c:pt>
                <c:pt idx="41">
                  <c:v>25</c:v>
                </c:pt>
                <c:pt idx="44">
                  <c:v>33</c:v>
                </c:pt>
                <c:pt idx="59">
                  <c:v>43</c:v>
                </c:pt>
                <c:pt idx="66">
                  <c:v>45</c:v>
                </c:pt>
              </c:numCache>
            </c:numRef>
          </c:val>
          <c:smooth val="0"/>
        </c:ser>
        <c:ser>
          <c:idx val="3"/>
          <c:order val="3"/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41"/>
              <c:layout>
                <c:manualLayout>
                  <c:x val="-2.2974101921470418E-2"/>
                  <c:y val="3.17258883248731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>
                <c:manualLayout>
                  <c:x val="-1.0442773600668387E-2"/>
                  <c:y val="1.76254935138184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>
                <c:manualLayout>
                  <c:x val="-6.2656641604010134E-3"/>
                  <c:y val="2.46756909193458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>
                <c:manualLayout>
                  <c:x val="-2.0885547201336691E-3"/>
                  <c:y val="1.76254935138184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>
                <c:manualLayout>
                  <c:x val="-8.3542188805346695E-3"/>
                  <c:y val="3.17258883248731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'[1]Coho Graphs'!$E$2:$E$80</c:f>
              <c:numCache>
                <c:formatCode>General</c:formatCode>
                <c:ptCount val="79"/>
                <c:pt idx="41">
                  <c:v>11</c:v>
                </c:pt>
                <c:pt idx="55">
                  <c:v>23</c:v>
                </c:pt>
                <c:pt idx="68">
                  <c:v>38</c:v>
                </c:pt>
                <c:pt idx="72">
                  <c:v>42</c:v>
                </c:pt>
                <c:pt idx="78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461552"/>
        <c:axId val="392461944"/>
      </c:lineChart>
      <c:catAx>
        <c:axId val="39246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694318558151072"/>
              <c:y val="0.9375446034070537"/>
            </c:manualLayout>
          </c:layout>
          <c:overlay val="0"/>
        </c:title>
        <c:numFmt formatCode="m/d;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92461944"/>
        <c:crosses val="autoZero"/>
        <c:auto val="1"/>
        <c:lblAlgn val="ctr"/>
        <c:lblOffset val="100"/>
        <c:noMultiLvlLbl val="0"/>
      </c:catAx>
      <c:valAx>
        <c:axId val="39246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461552"/>
        <c:crosses val="autoZero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9.3539835183238967E-2"/>
          <c:y val="0.1169221374593612"/>
          <c:w val="0.42423713759591103"/>
          <c:h val="0.1323450270701432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Mean Comunlative</a:t>
            </a:r>
            <a:r>
              <a:rPr lang="en-US" sz="2400" baseline="0"/>
              <a:t> from Two Weir Sites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69034406215412"/>
          <c:y val="0.15332276591448982"/>
          <c:w val="0.67774120546535421"/>
          <c:h val="0.65487520252946041"/>
        </c:manualLayout>
      </c:layout>
      <c:lineChart>
        <c:grouping val="standard"/>
        <c:varyColors val="0"/>
        <c:ser>
          <c:idx val="0"/>
          <c:order val="0"/>
          <c:tx>
            <c:strRef>
              <c:f>'Sockeye Historical Counts'!$A$42</c:f>
              <c:strCache>
                <c:ptCount val="1"/>
                <c:pt idx="0">
                  <c:v>Mean Marsh -1988-1997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cat>
            <c:numRef>
              <c:f>'Sockeye Historical Counts'!$E$4:$BO$4</c:f>
              <c:numCache>
                <c:formatCode>m/d</c:formatCode>
                <c:ptCount val="63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</c:numCache>
            </c:numRef>
          </c:cat>
          <c:val>
            <c:numRef>
              <c:f>'Sockeye Historical Counts'!$E$42:$BN$42</c:f>
              <c:numCache>
                <c:formatCode>0.00;[Red]0.00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3.1111111111111112</c:v>
                </c:pt>
                <c:pt idx="13">
                  <c:v>6</c:v>
                </c:pt>
                <c:pt idx="14">
                  <c:v>19.888888888888889</c:v>
                </c:pt>
                <c:pt idx="15">
                  <c:v>55.777777777777779</c:v>
                </c:pt>
                <c:pt idx="16">
                  <c:v>73.888888888888886</c:v>
                </c:pt>
                <c:pt idx="17">
                  <c:v>149</c:v>
                </c:pt>
                <c:pt idx="18">
                  <c:v>192.11111111111111</c:v>
                </c:pt>
                <c:pt idx="19">
                  <c:v>280</c:v>
                </c:pt>
                <c:pt idx="20">
                  <c:v>385.11111111111109</c:v>
                </c:pt>
                <c:pt idx="21">
                  <c:v>516.22222222222217</c:v>
                </c:pt>
                <c:pt idx="22">
                  <c:v>587.66666666666663</c:v>
                </c:pt>
                <c:pt idx="23">
                  <c:v>631.22222222222217</c:v>
                </c:pt>
                <c:pt idx="24">
                  <c:v>723.33333333333337</c:v>
                </c:pt>
                <c:pt idx="25">
                  <c:v>815.77777777777783</c:v>
                </c:pt>
                <c:pt idx="26">
                  <c:v>932.66666666666663</c:v>
                </c:pt>
                <c:pt idx="27">
                  <c:v>1067</c:v>
                </c:pt>
                <c:pt idx="28">
                  <c:v>1134.8888888888889</c:v>
                </c:pt>
                <c:pt idx="29">
                  <c:v>1215.8888888888889</c:v>
                </c:pt>
                <c:pt idx="30">
                  <c:v>1372.4444444444443</c:v>
                </c:pt>
                <c:pt idx="31">
                  <c:v>1401.2222222222222</c:v>
                </c:pt>
                <c:pt idx="32">
                  <c:v>1526</c:v>
                </c:pt>
                <c:pt idx="33">
                  <c:v>1592.6666666666667</c:v>
                </c:pt>
                <c:pt idx="34">
                  <c:v>1648.8888888888889</c:v>
                </c:pt>
                <c:pt idx="35">
                  <c:v>1684.5555555555557</c:v>
                </c:pt>
                <c:pt idx="36">
                  <c:v>1739.2222222222222</c:v>
                </c:pt>
                <c:pt idx="37">
                  <c:v>1799.6666666666667</c:v>
                </c:pt>
                <c:pt idx="38">
                  <c:v>1834.4444444444443</c:v>
                </c:pt>
                <c:pt idx="39">
                  <c:v>1872.1111111111111</c:v>
                </c:pt>
                <c:pt idx="40">
                  <c:v>1913.7777777777778</c:v>
                </c:pt>
                <c:pt idx="41">
                  <c:v>1949.1111111111111</c:v>
                </c:pt>
                <c:pt idx="42">
                  <c:v>1968.6666666666667</c:v>
                </c:pt>
                <c:pt idx="43">
                  <c:v>1991</c:v>
                </c:pt>
                <c:pt idx="44">
                  <c:v>2002</c:v>
                </c:pt>
                <c:pt idx="45">
                  <c:v>2014.7777777777778</c:v>
                </c:pt>
                <c:pt idx="46">
                  <c:v>2045.2222222222222</c:v>
                </c:pt>
                <c:pt idx="47">
                  <c:v>2054.5555555555557</c:v>
                </c:pt>
                <c:pt idx="48">
                  <c:v>2061.3333333333335</c:v>
                </c:pt>
                <c:pt idx="49">
                  <c:v>2063.1111111111113</c:v>
                </c:pt>
                <c:pt idx="50">
                  <c:v>2066.3333333333335</c:v>
                </c:pt>
                <c:pt idx="51">
                  <c:v>2068</c:v>
                </c:pt>
                <c:pt idx="52">
                  <c:v>2099</c:v>
                </c:pt>
                <c:pt idx="53">
                  <c:v>2107.8888888888887</c:v>
                </c:pt>
                <c:pt idx="54">
                  <c:v>2107.8888888888887</c:v>
                </c:pt>
                <c:pt idx="55">
                  <c:v>2107.8888888888887</c:v>
                </c:pt>
                <c:pt idx="56">
                  <c:v>2107.8888888888887</c:v>
                </c:pt>
                <c:pt idx="57">
                  <c:v>2107.8888888888887</c:v>
                </c:pt>
                <c:pt idx="58">
                  <c:v>2107.8888888888887</c:v>
                </c:pt>
                <c:pt idx="59">
                  <c:v>2107.8888888888887</c:v>
                </c:pt>
                <c:pt idx="60">
                  <c:v>2107.8888888888887</c:v>
                </c:pt>
                <c:pt idx="61">
                  <c:v>2107.8888888888887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Counts'!$A$46</c:f>
              <c:strCache>
                <c:ptCount val="1"/>
                <c:pt idx="0">
                  <c:v>Mean  1998-2014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'Sockeye Historical Counts'!$E$4:$BO$4</c:f>
              <c:numCache>
                <c:formatCode>m/d</c:formatCode>
                <c:ptCount val="63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</c:numCache>
            </c:numRef>
          </c:cat>
          <c:val>
            <c:numRef>
              <c:f>'Sockeye Historical Counts'!$E$46:$BN$46</c:f>
              <c:numCache>
                <c:formatCode>0.00;[Red]0.00</c:formatCode>
                <c:ptCount val="62"/>
                <c:pt idx="0">
                  <c:v>0.29411764705882354</c:v>
                </c:pt>
                <c:pt idx="1">
                  <c:v>0.29411764705882354</c:v>
                </c:pt>
                <c:pt idx="2">
                  <c:v>0.35294117647058826</c:v>
                </c:pt>
                <c:pt idx="3">
                  <c:v>0.35294117647058826</c:v>
                </c:pt>
                <c:pt idx="4">
                  <c:v>0.35294117647058826</c:v>
                </c:pt>
                <c:pt idx="5">
                  <c:v>0.35294117647058826</c:v>
                </c:pt>
                <c:pt idx="6">
                  <c:v>0.41176470588235292</c:v>
                </c:pt>
                <c:pt idx="7">
                  <c:v>0.41176470588235292</c:v>
                </c:pt>
                <c:pt idx="8">
                  <c:v>2.2352941176470589</c:v>
                </c:pt>
                <c:pt idx="9">
                  <c:v>3</c:v>
                </c:pt>
                <c:pt idx="10">
                  <c:v>3.0588235294117645</c:v>
                </c:pt>
                <c:pt idx="11">
                  <c:v>3.1176470588235294</c:v>
                </c:pt>
                <c:pt idx="12">
                  <c:v>12.058823529411764</c:v>
                </c:pt>
                <c:pt idx="13">
                  <c:v>48.882352941176471</c:v>
                </c:pt>
                <c:pt idx="14">
                  <c:v>84.117647058823536</c:v>
                </c:pt>
                <c:pt idx="15">
                  <c:v>177.70588235294119</c:v>
                </c:pt>
                <c:pt idx="16">
                  <c:v>328.29411764705884</c:v>
                </c:pt>
                <c:pt idx="17">
                  <c:v>499.52941176470586</c:v>
                </c:pt>
                <c:pt idx="18">
                  <c:v>600.11764705882354</c:v>
                </c:pt>
                <c:pt idx="19">
                  <c:v>733</c:v>
                </c:pt>
                <c:pt idx="20">
                  <c:v>825.82352941176475</c:v>
                </c:pt>
                <c:pt idx="21">
                  <c:v>937.17647058823525</c:v>
                </c:pt>
                <c:pt idx="22">
                  <c:v>1032.7058823529412</c:v>
                </c:pt>
                <c:pt idx="23">
                  <c:v>1153.8823529411766</c:v>
                </c:pt>
                <c:pt idx="24">
                  <c:v>1220.7647058823529</c:v>
                </c:pt>
                <c:pt idx="25">
                  <c:v>1259.7647058823529</c:v>
                </c:pt>
                <c:pt idx="26">
                  <c:v>1317.2941176470588</c:v>
                </c:pt>
                <c:pt idx="27">
                  <c:v>1363.4705882352941</c:v>
                </c:pt>
                <c:pt idx="28">
                  <c:v>1413.6470588235295</c:v>
                </c:pt>
                <c:pt idx="29">
                  <c:v>1480.4117647058824</c:v>
                </c:pt>
                <c:pt idx="30">
                  <c:v>1524.5294117647059</c:v>
                </c:pt>
                <c:pt idx="31">
                  <c:v>1547.9411764705883</c:v>
                </c:pt>
                <c:pt idx="32">
                  <c:v>1582.4117647058824</c:v>
                </c:pt>
                <c:pt idx="33">
                  <c:v>1611.8235294117646</c:v>
                </c:pt>
                <c:pt idx="34">
                  <c:v>1631.8823529411766</c:v>
                </c:pt>
                <c:pt idx="35">
                  <c:v>1649.6470588235295</c:v>
                </c:pt>
                <c:pt idx="36">
                  <c:v>1669.1176470588234</c:v>
                </c:pt>
                <c:pt idx="37">
                  <c:v>1682.7647058823529</c:v>
                </c:pt>
                <c:pt idx="38">
                  <c:v>1696</c:v>
                </c:pt>
                <c:pt idx="39">
                  <c:v>1710.2352941176471</c:v>
                </c:pt>
                <c:pt idx="40">
                  <c:v>1718.2352941176471</c:v>
                </c:pt>
                <c:pt idx="41">
                  <c:v>1727.3529411764705</c:v>
                </c:pt>
                <c:pt idx="42">
                  <c:v>1732.6470588235295</c:v>
                </c:pt>
                <c:pt idx="43">
                  <c:v>1737.8823529411766</c:v>
                </c:pt>
                <c:pt idx="44">
                  <c:v>1740.6470588235295</c:v>
                </c:pt>
                <c:pt idx="45">
                  <c:v>1744.5294117647059</c:v>
                </c:pt>
                <c:pt idx="46">
                  <c:v>1746.7647058823529</c:v>
                </c:pt>
                <c:pt idx="47">
                  <c:v>1748.4705882352941</c:v>
                </c:pt>
                <c:pt idx="48">
                  <c:v>1750.2941176470588</c:v>
                </c:pt>
                <c:pt idx="49">
                  <c:v>1752.0588235294117</c:v>
                </c:pt>
                <c:pt idx="50">
                  <c:v>1754.8235294117646</c:v>
                </c:pt>
                <c:pt idx="51">
                  <c:v>1756.5294117647059</c:v>
                </c:pt>
                <c:pt idx="52">
                  <c:v>1757.2352941176471</c:v>
                </c:pt>
                <c:pt idx="53">
                  <c:v>1757.8235294117646</c:v>
                </c:pt>
                <c:pt idx="54">
                  <c:v>1758.4117647058824</c:v>
                </c:pt>
                <c:pt idx="55">
                  <c:v>1758.4705882352941</c:v>
                </c:pt>
                <c:pt idx="56">
                  <c:v>1758.8235294117646</c:v>
                </c:pt>
                <c:pt idx="57">
                  <c:v>1759.3529411764705</c:v>
                </c:pt>
                <c:pt idx="58">
                  <c:v>1759.8823529411766</c:v>
                </c:pt>
                <c:pt idx="59">
                  <c:v>1759.8823529411766</c:v>
                </c:pt>
                <c:pt idx="60">
                  <c:v>1760.0588235294117</c:v>
                </c:pt>
                <c:pt idx="61">
                  <c:v>1760.1176470588234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69016"/>
        <c:axId val="388369408"/>
      </c:lineChart>
      <c:dateAx>
        <c:axId val="388369016"/>
        <c:scaling>
          <c:orientation val="minMax"/>
          <c:max val="3751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Date</a:t>
                </a:r>
              </a:p>
            </c:rich>
          </c:tx>
          <c:overlay val="0"/>
        </c:title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en-US"/>
          </a:p>
        </c:txPr>
        <c:crossAx val="388369408"/>
        <c:crosses val="autoZero"/>
        <c:auto val="1"/>
        <c:lblOffset val="80"/>
        <c:baseTimeUnit val="days"/>
        <c:majorUnit val="5"/>
        <c:majorTimeUnit val="days"/>
        <c:minorUnit val="5"/>
        <c:minorTimeUnit val="days"/>
      </c:dateAx>
      <c:valAx>
        <c:axId val="38836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Number of Fsih</a:t>
                </a:r>
              </a:p>
            </c:rich>
          </c:tx>
          <c:overlay val="0"/>
        </c:title>
        <c:numFmt formatCode="0.00;[Red]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369016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522927967337619"/>
          <c:y val="0.45293782929688681"/>
          <c:w val="0.1777336832895888"/>
          <c:h val="6.92306410439881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Adult Daily Escapement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172352221943781E-2"/>
          <c:y val="0.11545173408828296"/>
          <c:w val="0.82299593148372074"/>
          <c:h val="0.74699372716376156"/>
        </c:manualLayout>
      </c:layout>
      <c:lineChart>
        <c:grouping val="standard"/>
        <c:varyColors val="0"/>
        <c:ser>
          <c:idx val="0"/>
          <c:order val="0"/>
          <c:tx>
            <c:strRef>
              <c:f>'[1]Coho Graphs'!$Q$1</c:f>
              <c:strCache>
                <c:ptCount val="1"/>
                <c:pt idx="0">
                  <c:v>Daily Average 2004-2013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'[1]Coho Graphs'!$P$2:$P$87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'[1]Coho Graphs'!$Q$2:$Q$87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0.6</c:v>
                </c:pt>
                <c:pt idx="10">
                  <c:v>0</c:v>
                </c:pt>
                <c:pt idx="11">
                  <c:v>0.6</c:v>
                </c:pt>
                <c:pt idx="12">
                  <c:v>0.9</c:v>
                </c:pt>
                <c:pt idx="13">
                  <c:v>0.7</c:v>
                </c:pt>
                <c:pt idx="14">
                  <c:v>0.6</c:v>
                </c:pt>
                <c:pt idx="15">
                  <c:v>3.2</c:v>
                </c:pt>
                <c:pt idx="16">
                  <c:v>1.1000000000000001</c:v>
                </c:pt>
                <c:pt idx="17">
                  <c:v>0.8</c:v>
                </c:pt>
                <c:pt idx="18">
                  <c:v>1.8</c:v>
                </c:pt>
                <c:pt idx="19">
                  <c:v>1.9</c:v>
                </c:pt>
                <c:pt idx="20">
                  <c:v>1.3333333333333333</c:v>
                </c:pt>
                <c:pt idx="21">
                  <c:v>1.4</c:v>
                </c:pt>
                <c:pt idx="22">
                  <c:v>3</c:v>
                </c:pt>
                <c:pt idx="23">
                  <c:v>3.2</c:v>
                </c:pt>
                <c:pt idx="24">
                  <c:v>3.6</c:v>
                </c:pt>
                <c:pt idx="25">
                  <c:v>2.9</c:v>
                </c:pt>
                <c:pt idx="26">
                  <c:v>2.6</c:v>
                </c:pt>
                <c:pt idx="27">
                  <c:v>2.8</c:v>
                </c:pt>
                <c:pt idx="28">
                  <c:v>1.1111111111111112</c:v>
                </c:pt>
                <c:pt idx="29">
                  <c:v>1</c:v>
                </c:pt>
                <c:pt idx="30">
                  <c:v>0.8</c:v>
                </c:pt>
                <c:pt idx="31">
                  <c:v>1.8</c:v>
                </c:pt>
                <c:pt idx="32">
                  <c:v>0.7</c:v>
                </c:pt>
                <c:pt idx="33">
                  <c:v>0.5</c:v>
                </c:pt>
                <c:pt idx="34">
                  <c:v>1.5555555555555556</c:v>
                </c:pt>
                <c:pt idx="35">
                  <c:v>0.3</c:v>
                </c:pt>
                <c:pt idx="36">
                  <c:v>0.3</c:v>
                </c:pt>
                <c:pt idx="37">
                  <c:v>0.4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1.7</c:v>
                </c:pt>
                <c:pt idx="43">
                  <c:v>0.9</c:v>
                </c:pt>
                <c:pt idx="44">
                  <c:v>0</c:v>
                </c:pt>
                <c:pt idx="45">
                  <c:v>0.3</c:v>
                </c:pt>
                <c:pt idx="46">
                  <c:v>0</c:v>
                </c:pt>
                <c:pt idx="47">
                  <c:v>0.6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'[1]Coho Graphs'!$R$1</c:f>
              <c:strCache>
                <c:ptCount val="1"/>
                <c:pt idx="0">
                  <c:v>Coho Daily Totals 2014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'[1]Coho Graphs'!$P$2:$P$87</c:f>
              <c:numCache>
                <c:formatCode>General</c:formatCode>
                <c:ptCount val="86"/>
                <c:pt idx="0">
                  <c:v>41828</c:v>
                </c:pt>
                <c:pt idx="1">
                  <c:v>41829</c:v>
                </c:pt>
                <c:pt idx="2">
                  <c:v>41830</c:v>
                </c:pt>
                <c:pt idx="3">
                  <c:v>41831</c:v>
                </c:pt>
                <c:pt idx="4">
                  <c:v>41832</c:v>
                </c:pt>
                <c:pt idx="5">
                  <c:v>41833</c:v>
                </c:pt>
                <c:pt idx="6">
                  <c:v>41834</c:v>
                </c:pt>
                <c:pt idx="7">
                  <c:v>41835</c:v>
                </c:pt>
                <c:pt idx="8">
                  <c:v>41836</c:v>
                </c:pt>
                <c:pt idx="9">
                  <c:v>41837</c:v>
                </c:pt>
                <c:pt idx="10">
                  <c:v>41838</c:v>
                </c:pt>
                <c:pt idx="11">
                  <c:v>41839</c:v>
                </c:pt>
                <c:pt idx="12">
                  <c:v>41840</c:v>
                </c:pt>
                <c:pt idx="13">
                  <c:v>41841</c:v>
                </c:pt>
                <c:pt idx="14">
                  <c:v>41842</c:v>
                </c:pt>
                <c:pt idx="15">
                  <c:v>41843</c:v>
                </c:pt>
                <c:pt idx="16">
                  <c:v>41844</c:v>
                </c:pt>
                <c:pt idx="17">
                  <c:v>41845</c:v>
                </c:pt>
                <c:pt idx="18">
                  <c:v>41846</c:v>
                </c:pt>
                <c:pt idx="19">
                  <c:v>41847</c:v>
                </c:pt>
                <c:pt idx="20">
                  <c:v>41848</c:v>
                </c:pt>
                <c:pt idx="21">
                  <c:v>41849</c:v>
                </c:pt>
                <c:pt idx="22">
                  <c:v>41850</c:v>
                </c:pt>
                <c:pt idx="23">
                  <c:v>41851</c:v>
                </c:pt>
                <c:pt idx="24">
                  <c:v>41852</c:v>
                </c:pt>
                <c:pt idx="25">
                  <c:v>41853</c:v>
                </c:pt>
                <c:pt idx="26">
                  <c:v>41854</c:v>
                </c:pt>
                <c:pt idx="27">
                  <c:v>41855</c:v>
                </c:pt>
                <c:pt idx="28">
                  <c:v>41856</c:v>
                </c:pt>
                <c:pt idx="29">
                  <c:v>41857</c:v>
                </c:pt>
                <c:pt idx="30">
                  <c:v>41858</c:v>
                </c:pt>
                <c:pt idx="31">
                  <c:v>41859</c:v>
                </c:pt>
                <c:pt idx="32">
                  <c:v>41860</c:v>
                </c:pt>
                <c:pt idx="33">
                  <c:v>41861</c:v>
                </c:pt>
                <c:pt idx="34">
                  <c:v>41862</c:v>
                </c:pt>
                <c:pt idx="35">
                  <c:v>41863</c:v>
                </c:pt>
                <c:pt idx="36">
                  <c:v>41864</c:v>
                </c:pt>
                <c:pt idx="37">
                  <c:v>41865</c:v>
                </c:pt>
                <c:pt idx="38">
                  <c:v>41866</c:v>
                </c:pt>
                <c:pt idx="39">
                  <c:v>41867</c:v>
                </c:pt>
                <c:pt idx="40">
                  <c:v>41868</c:v>
                </c:pt>
                <c:pt idx="41">
                  <c:v>41869</c:v>
                </c:pt>
                <c:pt idx="42">
                  <c:v>41870</c:v>
                </c:pt>
                <c:pt idx="43">
                  <c:v>41871</c:v>
                </c:pt>
                <c:pt idx="44">
                  <c:v>41872</c:v>
                </c:pt>
                <c:pt idx="45">
                  <c:v>41873</c:v>
                </c:pt>
                <c:pt idx="46">
                  <c:v>41874</c:v>
                </c:pt>
                <c:pt idx="47">
                  <c:v>41875</c:v>
                </c:pt>
                <c:pt idx="48">
                  <c:v>41876</c:v>
                </c:pt>
                <c:pt idx="49">
                  <c:v>41877</c:v>
                </c:pt>
                <c:pt idx="50">
                  <c:v>41878</c:v>
                </c:pt>
                <c:pt idx="51">
                  <c:v>41879</c:v>
                </c:pt>
                <c:pt idx="52">
                  <c:v>41880</c:v>
                </c:pt>
                <c:pt idx="53">
                  <c:v>41881</c:v>
                </c:pt>
                <c:pt idx="54">
                  <c:v>41882</c:v>
                </c:pt>
                <c:pt idx="55">
                  <c:v>41883</c:v>
                </c:pt>
                <c:pt idx="56">
                  <c:v>41884</c:v>
                </c:pt>
                <c:pt idx="57">
                  <c:v>41885</c:v>
                </c:pt>
                <c:pt idx="58">
                  <c:v>41886</c:v>
                </c:pt>
                <c:pt idx="59">
                  <c:v>41887</c:v>
                </c:pt>
                <c:pt idx="60">
                  <c:v>41888</c:v>
                </c:pt>
                <c:pt idx="61">
                  <c:v>41889</c:v>
                </c:pt>
                <c:pt idx="62">
                  <c:v>41890</c:v>
                </c:pt>
                <c:pt idx="63">
                  <c:v>41891</c:v>
                </c:pt>
                <c:pt idx="64">
                  <c:v>41892</c:v>
                </c:pt>
                <c:pt idx="65">
                  <c:v>41893</c:v>
                </c:pt>
                <c:pt idx="66">
                  <c:v>41894</c:v>
                </c:pt>
                <c:pt idx="67">
                  <c:v>41895</c:v>
                </c:pt>
                <c:pt idx="68">
                  <c:v>41896</c:v>
                </c:pt>
                <c:pt idx="69">
                  <c:v>41897</c:v>
                </c:pt>
                <c:pt idx="70">
                  <c:v>41898</c:v>
                </c:pt>
                <c:pt idx="71">
                  <c:v>41899</c:v>
                </c:pt>
                <c:pt idx="72">
                  <c:v>41900</c:v>
                </c:pt>
                <c:pt idx="73">
                  <c:v>41901</c:v>
                </c:pt>
                <c:pt idx="74">
                  <c:v>41902</c:v>
                </c:pt>
                <c:pt idx="75">
                  <c:v>41903</c:v>
                </c:pt>
                <c:pt idx="76">
                  <c:v>41904</c:v>
                </c:pt>
                <c:pt idx="77">
                  <c:v>41905</c:v>
                </c:pt>
                <c:pt idx="78">
                  <c:v>41906</c:v>
                </c:pt>
                <c:pt idx="79">
                  <c:v>41907</c:v>
                </c:pt>
                <c:pt idx="80">
                  <c:v>41908</c:v>
                </c:pt>
                <c:pt idx="81">
                  <c:v>41909</c:v>
                </c:pt>
                <c:pt idx="82">
                  <c:v>41910</c:v>
                </c:pt>
                <c:pt idx="83">
                  <c:v>41911</c:v>
                </c:pt>
                <c:pt idx="84">
                  <c:v>41912</c:v>
                </c:pt>
                <c:pt idx="85">
                  <c:v>41913</c:v>
                </c:pt>
              </c:numCache>
            </c:numRef>
          </c:cat>
          <c:val>
            <c:numRef>
              <c:f>'[1]Coho Graphs'!$R$2:$R$87</c:f>
              <c:numCache>
                <c:formatCode>General</c:formatCode>
                <c:ptCount val="86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462728"/>
        <c:axId val="392463120"/>
      </c:lineChart>
      <c:catAx>
        <c:axId val="39246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694318558151072"/>
              <c:y val="0.93754460340705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92463120"/>
        <c:crosses val="autoZero"/>
        <c:auto val="1"/>
        <c:lblAlgn val="ctr"/>
        <c:lblOffset val="100"/>
        <c:noMultiLvlLbl val="0"/>
      </c:catAx>
      <c:valAx>
        <c:axId val="39246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462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6306547207914789E-2"/>
          <c:y val="0.12123064248948619"/>
          <c:w val="0.29232579536843561"/>
          <c:h val="0.1018736871089083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3884572697002"/>
          <c:y val="1.95758427086957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52497225305107"/>
          <c:y val="0.11745513866231648"/>
          <c:w val="0.62597114317425084"/>
          <c:h val="0.75530179445351309"/>
        </c:manualLayout>
      </c:layout>
      <c:lineChart>
        <c:grouping val="standard"/>
        <c:varyColors val="0"/>
        <c:ser>
          <c:idx val="0"/>
          <c:order val="0"/>
          <c:tx>
            <c:v>2002 Sockeye run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'Sockeye Historical Counts'!$T$4:$BG$4</c:f>
              <c:numCache>
                <c:formatCode>m/d</c:formatCode>
                <c:ptCount val="40"/>
                <c:pt idx="0">
                  <c:v>37460</c:v>
                </c:pt>
                <c:pt idx="1">
                  <c:v>37461</c:v>
                </c:pt>
                <c:pt idx="2">
                  <c:v>37462</c:v>
                </c:pt>
                <c:pt idx="3">
                  <c:v>37463</c:v>
                </c:pt>
                <c:pt idx="4">
                  <c:v>37464</c:v>
                </c:pt>
                <c:pt idx="5">
                  <c:v>37465</c:v>
                </c:pt>
                <c:pt idx="6">
                  <c:v>37466</c:v>
                </c:pt>
                <c:pt idx="7">
                  <c:v>37467</c:v>
                </c:pt>
                <c:pt idx="8">
                  <c:v>37468</c:v>
                </c:pt>
                <c:pt idx="9">
                  <c:v>37469</c:v>
                </c:pt>
                <c:pt idx="10">
                  <c:v>37470</c:v>
                </c:pt>
                <c:pt idx="11">
                  <c:v>37471</c:v>
                </c:pt>
                <c:pt idx="12">
                  <c:v>37472</c:v>
                </c:pt>
                <c:pt idx="13">
                  <c:v>37473</c:v>
                </c:pt>
                <c:pt idx="14">
                  <c:v>37474</c:v>
                </c:pt>
                <c:pt idx="15">
                  <c:v>37475</c:v>
                </c:pt>
                <c:pt idx="16">
                  <c:v>37476</c:v>
                </c:pt>
                <c:pt idx="17">
                  <c:v>37477</c:v>
                </c:pt>
                <c:pt idx="18">
                  <c:v>37478</c:v>
                </c:pt>
                <c:pt idx="19">
                  <c:v>37479</c:v>
                </c:pt>
                <c:pt idx="20">
                  <c:v>37480</c:v>
                </c:pt>
                <c:pt idx="21">
                  <c:v>37481</c:v>
                </c:pt>
                <c:pt idx="22">
                  <c:v>37482</c:v>
                </c:pt>
                <c:pt idx="23">
                  <c:v>37483</c:v>
                </c:pt>
                <c:pt idx="24">
                  <c:v>37484</c:v>
                </c:pt>
                <c:pt idx="25">
                  <c:v>37485</c:v>
                </c:pt>
                <c:pt idx="26">
                  <c:v>37486</c:v>
                </c:pt>
                <c:pt idx="27">
                  <c:v>37487</c:v>
                </c:pt>
                <c:pt idx="28">
                  <c:v>37488</c:v>
                </c:pt>
                <c:pt idx="29">
                  <c:v>37489</c:v>
                </c:pt>
                <c:pt idx="30">
                  <c:v>37490</c:v>
                </c:pt>
                <c:pt idx="31">
                  <c:v>37491</c:v>
                </c:pt>
                <c:pt idx="32">
                  <c:v>37492</c:v>
                </c:pt>
                <c:pt idx="33">
                  <c:v>37493</c:v>
                </c:pt>
                <c:pt idx="34">
                  <c:v>37494</c:v>
                </c:pt>
                <c:pt idx="35">
                  <c:v>37495</c:v>
                </c:pt>
                <c:pt idx="36">
                  <c:v>37496</c:v>
                </c:pt>
                <c:pt idx="37">
                  <c:v>37497</c:v>
                </c:pt>
                <c:pt idx="38">
                  <c:v>37498</c:v>
                </c:pt>
                <c:pt idx="39">
                  <c:v>37499</c:v>
                </c:pt>
              </c:numCache>
            </c:numRef>
          </c:cat>
          <c:val>
            <c:numRef>
              <c:f>'Sockeye Historical Counts'!$T$18:$BG$18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328</c:v>
                </c:pt>
                <c:pt idx="3">
                  <c:v>173</c:v>
                </c:pt>
                <c:pt idx="4">
                  <c:v>476</c:v>
                </c:pt>
                <c:pt idx="5">
                  <c:v>300</c:v>
                </c:pt>
                <c:pt idx="6">
                  <c:v>363</c:v>
                </c:pt>
                <c:pt idx="7">
                  <c:v>162</c:v>
                </c:pt>
                <c:pt idx="8">
                  <c:v>59</c:v>
                </c:pt>
                <c:pt idx="9">
                  <c:v>91</c:v>
                </c:pt>
                <c:pt idx="10">
                  <c:v>40</c:v>
                </c:pt>
                <c:pt idx="11">
                  <c:v>86</c:v>
                </c:pt>
                <c:pt idx="12">
                  <c:v>76</c:v>
                </c:pt>
                <c:pt idx="13">
                  <c:v>65</c:v>
                </c:pt>
                <c:pt idx="14">
                  <c:v>49</c:v>
                </c:pt>
                <c:pt idx="15">
                  <c:v>67</c:v>
                </c:pt>
                <c:pt idx="17">
                  <c:v>62</c:v>
                </c:pt>
                <c:pt idx="18">
                  <c:v>28</c:v>
                </c:pt>
                <c:pt idx="19">
                  <c:v>30</c:v>
                </c:pt>
                <c:pt idx="21">
                  <c:v>42</c:v>
                </c:pt>
                <c:pt idx="23">
                  <c:v>36</c:v>
                </c:pt>
                <c:pt idx="26">
                  <c:v>11</c:v>
                </c:pt>
                <c:pt idx="28">
                  <c:v>19</c:v>
                </c:pt>
                <c:pt idx="30">
                  <c:v>15</c:v>
                </c:pt>
                <c:pt idx="32">
                  <c:v>1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62544"/>
        <c:axId val="388161368"/>
      </c:lineChart>
      <c:dateAx>
        <c:axId val="388162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16136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38816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16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401775804661487"/>
          <c:y val="0.14845024077391344"/>
          <c:w val="0.2763596004439513"/>
          <c:h val="7.01468699391299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763965963744"/>
          <c:y val="0.21533442088091451"/>
          <c:w val="0.7388087310395921"/>
          <c:h val="0.60083439651876969"/>
        </c:manualLayout>
      </c:layout>
      <c:lineChart>
        <c:grouping val="standard"/>
        <c:varyColors val="0"/>
        <c:ser>
          <c:idx val="0"/>
          <c:order val="0"/>
          <c:tx>
            <c:strRef>
              <c:f>'Sockeye Historical Counts'!$A$52</c:f>
              <c:strCache>
                <c:ptCount val="1"/>
                <c:pt idx="0">
                  <c:v>Cum 2001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Counts'!$E$52:$BO$52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154</c:v>
                </c:pt>
                <c:pt idx="13">
                  <c:v>287</c:v>
                </c:pt>
                <c:pt idx="14">
                  <c:v>572</c:v>
                </c:pt>
                <c:pt idx="15">
                  <c:v>872</c:v>
                </c:pt>
                <c:pt idx="16">
                  <c:v>2060</c:v>
                </c:pt>
                <c:pt idx="17">
                  <c:v>2465</c:v>
                </c:pt>
                <c:pt idx="18">
                  <c:v>2491</c:v>
                </c:pt>
                <c:pt idx="19">
                  <c:v>2621</c:v>
                </c:pt>
                <c:pt idx="20">
                  <c:v>2907</c:v>
                </c:pt>
                <c:pt idx="21">
                  <c:v>3204</c:v>
                </c:pt>
                <c:pt idx="22">
                  <c:v>3295</c:v>
                </c:pt>
                <c:pt idx="23">
                  <c:v>3600</c:v>
                </c:pt>
                <c:pt idx="24">
                  <c:v>3751</c:v>
                </c:pt>
                <c:pt idx="25">
                  <c:v>3810</c:v>
                </c:pt>
                <c:pt idx="26">
                  <c:v>3855</c:v>
                </c:pt>
                <c:pt idx="27">
                  <c:v>3925</c:v>
                </c:pt>
                <c:pt idx="28">
                  <c:v>3951</c:v>
                </c:pt>
                <c:pt idx="29">
                  <c:v>3962</c:v>
                </c:pt>
                <c:pt idx="30">
                  <c:v>3978</c:v>
                </c:pt>
                <c:pt idx="31">
                  <c:v>3978</c:v>
                </c:pt>
                <c:pt idx="32">
                  <c:v>3991</c:v>
                </c:pt>
                <c:pt idx="33">
                  <c:v>3991</c:v>
                </c:pt>
                <c:pt idx="34">
                  <c:v>4000</c:v>
                </c:pt>
                <c:pt idx="35">
                  <c:v>4002</c:v>
                </c:pt>
                <c:pt idx="36">
                  <c:v>4002</c:v>
                </c:pt>
                <c:pt idx="37">
                  <c:v>4002</c:v>
                </c:pt>
                <c:pt idx="38">
                  <c:v>4002</c:v>
                </c:pt>
                <c:pt idx="39">
                  <c:v>4025</c:v>
                </c:pt>
                <c:pt idx="40">
                  <c:v>4025</c:v>
                </c:pt>
                <c:pt idx="41">
                  <c:v>4029</c:v>
                </c:pt>
                <c:pt idx="42">
                  <c:v>4034</c:v>
                </c:pt>
                <c:pt idx="43">
                  <c:v>4034</c:v>
                </c:pt>
                <c:pt idx="44">
                  <c:v>4034</c:v>
                </c:pt>
                <c:pt idx="45">
                  <c:v>4034</c:v>
                </c:pt>
                <c:pt idx="46">
                  <c:v>4034</c:v>
                </c:pt>
                <c:pt idx="47">
                  <c:v>4034</c:v>
                </c:pt>
                <c:pt idx="48">
                  <c:v>4034</c:v>
                </c:pt>
                <c:pt idx="49">
                  <c:v>4034</c:v>
                </c:pt>
                <c:pt idx="50">
                  <c:v>4034</c:v>
                </c:pt>
                <c:pt idx="51">
                  <c:v>4034</c:v>
                </c:pt>
                <c:pt idx="52">
                  <c:v>4034</c:v>
                </c:pt>
                <c:pt idx="53">
                  <c:v>4034</c:v>
                </c:pt>
                <c:pt idx="54">
                  <c:v>4034</c:v>
                </c:pt>
                <c:pt idx="55">
                  <c:v>4034</c:v>
                </c:pt>
                <c:pt idx="56">
                  <c:v>4034</c:v>
                </c:pt>
                <c:pt idx="57">
                  <c:v>4034</c:v>
                </c:pt>
                <c:pt idx="58">
                  <c:v>4034</c:v>
                </c:pt>
                <c:pt idx="59">
                  <c:v>4034</c:v>
                </c:pt>
                <c:pt idx="60">
                  <c:v>4034</c:v>
                </c:pt>
                <c:pt idx="61">
                  <c:v>4034</c:v>
                </c:pt>
                <c:pt idx="62">
                  <c:v>4034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'Sockeye Historical Counts'!$A$53</c:f>
              <c:strCache>
                <c:ptCount val="1"/>
                <c:pt idx="0">
                  <c:v>Cum 2002</c:v>
                </c:pt>
              </c:strCache>
            </c:strRef>
          </c:tx>
          <c:marker>
            <c:symbol val="square"/>
            <c:size val="4"/>
          </c:marker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Counts'!$E$53:$BO$53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328</c:v>
                </c:pt>
                <c:pt idx="18">
                  <c:v>501</c:v>
                </c:pt>
                <c:pt idx="19">
                  <c:v>977</c:v>
                </c:pt>
                <c:pt idx="20">
                  <c:v>1277</c:v>
                </c:pt>
                <c:pt idx="21">
                  <c:v>1640</c:v>
                </c:pt>
                <c:pt idx="22">
                  <c:v>1802</c:v>
                </c:pt>
                <c:pt idx="23">
                  <c:v>1861</c:v>
                </c:pt>
                <c:pt idx="24">
                  <c:v>1952</c:v>
                </c:pt>
                <c:pt idx="25">
                  <c:v>1992</c:v>
                </c:pt>
                <c:pt idx="26">
                  <c:v>2078</c:v>
                </c:pt>
                <c:pt idx="27">
                  <c:v>2154</c:v>
                </c:pt>
                <c:pt idx="28">
                  <c:v>2219</c:v>
                </c:pt>
                <c:pt idx="29">
                  <c:v>2268</c:v>
                </c:pt>
                <c:pt idx="30">
                  <c:v>2335</c:v>
                </c:pt>
                <c:pt idx="31">
                  <c:v>2335</c:v>
                </c:pt>
                <c:pt idx="32">
                  <c:v>2397</c:v>
                </c:pt>
                <c:pt idx="33">
                  <c:v>2425</c:v>
                </c:pt>
                <c:pt idx="34">
                  <c:v>2455</c:v>
                </c:pt>
                <c:pt idx="35">
                  <c:v>2455</c:v>
                </c:pt>
                <c:pt idx="36">
                  <c:v>2497</c:v>
                </c:pt>
                <c:pt idx="37">
                  <c:v>2497</c:v>
                </c:pt>
                <c:pt idx="38">
                  <c:v>2533</c:v>
                </c:pt>
                <c:pt idx="39">
                  <c:v>2533</c:v>
                </c:pt>
                <c:pt idx="40">
                  <c:v>2533</c:v>
                </c:pt>
                <c:pt idx="41">
                  <c:v>2544</c:v>
                </c:pt>
                <c:pt idx="42">
                  <c:v>2544</c:v>
                </c:pt>
                <c:pt idx="43">
                  <c:v>2563</c:v>
                </c:pt>
                <c:pt idx="44">
                  <c:v>2563</c:v>
                </c:pt>
                <c:pt idx="45">
                  <c:v>2578</c:v>
                </c:pt>
                <c:pt idx="46">
                  <c:v>2578</c:v>
                </c:pt>
                <c:pt idx="47">
                  <c:v>2579</c:v>
                </c:pt>
                <c:pt idx="48">
                  <c:v>2579</c:v>
                </c:pt>
                <c:pt idx="49">
                  <c:v>2579</c:v>
                </c:pt>
                <c:pt idx="50">
                  <c:v>2579</c:v>
                </c:pt>
                <c:pt idx="51">
                  <c:v>2580</c:v>
                </c:pt>
                <c:pt idx="52">
                  <c:v>2580</c:v>
                </c:pt>
                <c:pt idx="53">
                  <c:v>2580</c:v>
                </c:pt>
                <c:pt idx="54">
                  <c:v>2580</c:v>
                </c:pt>
                <c:pt idx="55">
                  <c:v>2580</c:v>
                </c:pt>
                <c:pt idx="56">
                  <c:v>2580</c:v>
                </c:pt>
                <c:pt idx="57">
                  <c:v>2580</c:v>
                </c:pt>
                <c:pt idx="58">
                  <c:v>2580</c:v>
                </c:pt>
                <c:pt idx="59">
                  <c:v>2580</c:v>
                </c:pt>
                <c:pt idx="60">
                  <c:v>2580</c:v>
                </c:pt>
                <c:pt idx="61">
                  <c:v>2580</c:v>
                </c:pt>
                <c:pt idx="62">
                  <c:v>2580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'Sockeye Historical Counts'!$A$54</c:f>
              <c:strCache>
                <c:ptCount val="1"/>
                <c:pt idx="0">
                  <c:v>Cum 2003</c:v>
                </c:pt>
              </c:strCache>
            </c:strRef>
          </c:tx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Counts'!$E$54:$BO$54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</c:v>
                </c:pt>
                <c:pt idx="18">
                  <c:v>409</c:v>
                </c:pt>
                <c:pt idx="19">
                  <c:v>773</c:v>
                </c:pt>
                <c:pt idx="20">
                  <c:v>1167</c:v>
                </c:pt>
                <c:pt idx="21">
                  <c:v>1446</c:v>
                </c:pt>
                <c:pt idx="22">
                  <c:v>1578</c:v>
                </c:pt>
                <c:pt idx="23">
                  <c:v>1754</c:v>
                </c:pt>
                <c:pt idx="24">
                  <c:v>1849</c:v>
                </c:pt>
                <c:pt idx="25">
                  <c:v>1893</c:v>
                </c:pt>
                <c:pt idx="26">
                  <c:v>1981</c:v>
                </c:pt>
                <c:pt idx="27">
                  <c:v>2067</c:v>
                </c:pt>
                <c:pt idx="28">
                  <c:v>2195</c:v>
                </c:pt>
                <c:pt idx="29">
                  <c:v>2265</c:v>
                </c:pt>
                <c:pt idx="30">
                  <c:v>2348</c:v>
                </c:pt>
                <c:pt idx="31">
                  <c:v>2382</c:v>
                </c:pt>
                <c:pt idx="32">
                  <c:v>2440</c:v>
                </c:pt>
                <c:pt idx="33">
                  <c:v>2458</c:v>
                </c:pt>
                <c:pt idx="34">
                  <c:v>2469</c:v>
                </c:pt>
                <c:pt idx="35">
                  <c:v>2551</c:v>
                </c:pt>
                <c:pt idx="36">
                  <c:v>2573</c:v>
                </c:pt>
                <c:pt idx="37">
                  <c:v>2613</c:v>
                </c:pt>
                <c:pt idx="38">
                  <c:v>2654</c:v>
                </c:pt>
                <c:pt idx="39">
                  <c:v>2698</c:v>
                </c:pt>
                <c:pt idx="40">
                  <c:v>2730</c:v>
                </c:pt>
                <c:pt idx="41">
                  <c:v>2745</c:v>
                </c:pt>
                <c:pt idx="42">
                  <c:v>2754</c:v>
                </c:pt>
                <c:pt idx="43">
                  <c:v>2757</c:v>
                </c:pt>
                <c:pt idx="44">
                  <c:v>2757</c:v>
                </c:pt>
                <c:pt idx="45">
                  <c:v>2759</c:v>
                </c:pt>
                <c:pt idx="46">
                  <c:v>2759</c:v>
                </c:pt>
                <c:pt idx="47">
                  <c:v>2759</c:v>
                </c:pt>
                <c:pt idx="48">
                  <c:v>2769</c:v>
                </c:pt>
                <c:pt idx="49">
                  <c:v>2769</c:v>
                </c:pt>
                <c:pt idx="50">
                  <c:v>2778</c:v>
                </c:pt>
                <c:pt idx="51">
                  <c:v>2778</c:v>
                </c:pt>
                <c:pt idx="52">
                  <c:v>2778</c:v>
                </c:pt>
                <c:pt idx="53">
                  <c:v>2778</c:v>
                </c:pt>
                <c:pt idx="54">
                  <c:v>2778</c:v>
                </c:pt>
                <c:pt idx="55">
                  <c:v>2778</c:v>
                </c:pt>
                <c:pt idx="56">
                  <c:v>2778</c:v>
                </c:pt>
                <c:pt idx="57">
                  <c:v>2778</c:v>
                </c:pt>
                <c:pt idx="58">
                  <c:v>2778</c:v>
                </c:pt>
                <c:pt idx="59">
                  <c:v>2778</c:v>
                </c:pt>
                <c:pt idx="60">
                  <c:v>2778</c:v>
                </c:pt>
                <c:pt idx="61">
                  <c:v>2778</c:v>
                </c:pt>
                <c:pt idx="62">
                  <c:v>2778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'Sockeye Historical Counts'!$A$55</c:f>
              <c:strCache>
                <c:ptCount val="1"/>
                <c:pt idx="0">
                  <c:v>Cum 2004</c:v>
                </c:pt>
              </c:strCache>
            </c:strRef>
          </c:tx>
          <c:marker>
            <c:symbol val="x"/>
            <c:size val="5"/>
          </c:marker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Counts'!$E$55:$BO$55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113</c:v>
                </c:pt>
                <c:pt idx="15">
                  <c:v>213</c:v>
                </c:pt>
                <c:pt idx="16">
                  <c:v>231</c:v>
                </c:pt>
                <c:pt idx="17">
                  <c:v>231</c:v>
                </c:pt>
                <c:pt idx="18">
                  <c:v>233</c:v>
                </c:pt>
                <c:pt idx="19">
                  <c:v>235</c:v>
                </c:pt>
                <c:pt idx="20">
                  <c:v>248</c:v>
                </c:pt>
                <c:pt idx="21">
                  <c:v>272</c:v>
                </c:pt>
                <c:pt idx="22">
                  <c:v>593</c:v>
                </c:pt>
                <c:pt idx="23">
                  <c:v>894</c:v>
                </c:pt>
                <c:pt idx="24">
                  <c:v>937</c:v>
                </c:pt>
                <c:pt idx="25">
                  <c:v>963</c:v>
                </c:pt>
                <c:pt idx="26">
                  <c:v>1004</c:v>
                </c:pt>
                <c:pt idx="27">
                  <c:v>1063</c:v>
                </c:pt>
                <c:pt idx="28">
                  <c:v>1093</c:v>
                </c:pt>
                <c:pt idx="29">
                  <c:v>1102</c:v>
                </c:pt>
                <c:pt idx="30">
                  <c:v>1119</c:v>
                </c:pt>
                <c:pt idx="31">
                  <c:v>1181</c:v>
                </c:pt>
                <c:pt idx="32">
                  <c:v>1220</c:v>
                </c:pt>
                <c:pt idx="33">
                  <c:v>1367</c:v>
                </c:pt>
                <c:pt idx="34">
                  <c:v>1405</c:v>
                </c:pt>
                <c:pt idx="35">
                  <c:v>1427</c:v>
                </c:pt>
                <c:pt idx="36">
                  <c:v>1458</c:v>
                </c:pt>
                <c:pt idx="37">
                  <c:v>1470</c:v>
                </c:pt>
                <c:pt idx="38">
                  <c:v>1491</c:v>
                </c:pt>
                <c:pt idx="39">
                  <c:v>1500</c:v>
                </c:pt>
                <c:pt idx="40">
                  <c:v>1514</c:v>
                </c:pt>
                <c:pt idx="41">
                  <c:v>1520</c:v>
                </c:pt>
                <c:pt idx="42">
                  <c:v>1521</c:v>
                </c:pt>
                <c:pt idx="43">
                  <c:v>1528</c:v>
                </c:pt>
                <c:pt idx="44">
                  <c:v>1535</c:v>
                </c:pt>
                <c:pt idx="45">
                  <c:v>1535</c:v>
                </c:pt>
                <c:pt idx="46">
                  <c:v>1536</c:v>
                </c:pt>
                <c:pt idx="47">
                  <c:v>1543</c:v>
                </c:pt>
                <c:pt idx="48">
                  <c:v>1543</c:v>
                </c:pt>
                <c:pt idx="49">
                  <c:v>1556</c:v>
                </c:pt>
                <c:pt idx="50">
                  <c:v>1584</c:v>
                </c:pt>
                <c:pt idx="51">
                  <c:v>1599</c:v>
                </c:pt>
                <c:pt idx="52">
                  <c:v>1602</c:v>
                </c:pt>
                <c:pt idx="53">
                  <c:v>1606</c:v>
                </c:pt>
                <c:pt idx="54">
                  <c:v>1606</c:v>
                </c:pt>
                <c:pt idx="55">
                  <c:v>1607</c:v>
                </c:pt>
                <c:pt idx="56">
                  <c:v>1607</c:v>
                </c:pt>
                <c:pt idx="57">
                  <c:v>1610</c:v>
                </c:pt>
                <c:pt idx="58">
                  <c:v>1611</c:v>
                </c:pt>
                <c:pt idx="59">
                  <c:v>1611</c:v>
                </c:pt>
                <c:pt idx="60">
                  <c:v>1611</c:v>
                </c:pt>
                <c:pt idx="61">
                  <c:v>1611</c:v>
                </c:pt>
                <c:pt idx="62">
                  <c:v>1611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'Sockeye Historical Counts'!$A$56</c:f>
              <c:strCache>
                <c:ptCount val="1"/>
                <c:pt idx="0">
                  <c:v>Cum 2005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Counts'!$E$56:$BO$56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276</c:v>
                </c:pt>
                <c:pt idx="18">
                  <c:v>400</c:v>
                </c:pt>
                <c:pt idx="19">
                  <c:v>422</c:v>
                </c:pt>
                <c:pt idx="20">
                  <c:v>424</c:v>
                </c:pt>
                <c:pt idx="21">
                  <c:v>426</c:v>
                </c:pt>
                <c:pt idx="22">
                  <c:v>457</c:v>
                </c:pt>
                <c:pt idx="23">
                  <c:v>617</c:v>
                </c:pt>
                <c:pt idx="24">
                  <c:v>709</c:v>
                </c:pt>
                <c:pt idx="25">
                  <c:v>781</c:v>
                </c:pt>
                <c:pt idx="26">
                  <c:v>821</c:v>
                </c:pt>
                <c:pt idx="27">
                  <c:v>856</c:v>
                </c:pt>
                <c:pt idx="28">
                  <c:v>906</c:v>
                </c:pt>
                <c:pt idx="29">
                  <c:v>927</c:v>
                </c:pt>
                <c:pt idx="30">
                  <c:v>978</c:v>
                </c:pt>
                <c:pt idx="31">
                  <c:v>992</c:v>
                </c:pt>
                <c:pt idx="32">
                  <c:v>1020</c:v>
                </c:pt>
                <c:pt idx="33">
                  <c:v>1057</c:v>
                </c:pt>
                <c:pt idx="34">
                  <c:v>1071</c:v>
                </c:pt>
                <c:pt idx="35">
                  <c:v>1087</c:v>
                </c:pt>
                <c:pt idx="36">
                  <c:v>1103</c:v>
                </c:pt>
                <c:pt idx="37">
                  <c:v>1168</c:v>
                </c:pt>
                <c:pt idx="38">
                  <c:v>1186</c:v>
                </c:pt>
                <c:pt idx="39">
                  <c:v>1204</c:v>
                </c:pt>
                <c:pt idx="40">
                  <c:v>1211</c:v>
                </c:pt>
                <c:pt idx="41">
                  <c:v>1252</c:v>
                </c:pt>
                <c:pt idx="42">
                  <c:v>1269</c:v>
                </c:pt>
                <c:pt idx="43">
                  <c:v>1278</c:v>
                </c:pt>
                <c:pt idx="44">
                  <c:v>1285</c:v>
                </c:pt>
                <c:pt idx="45">
                  <c:v>1294</c:v>
                </c:pt>
                <c:pt idx="46">
                  <c:v>1306</c:v>
                </c:pt>
                <c:pt idx="47">
                  <c:v>1309</c:v>
                </c:pt>
                <c:pt idx="48">
                  <c:v>1319</c:v>
                </c:pt>
                <c:pt idx="49">
                  <c:v>1325</c:v>
                </c:pt>
                <c:pt idx="50">
                  <c:v>1330</c:v>
                </c:pt>
                <c:pt idx="51">
                  <c:v>1330</c:v>
                </c:pt>
                <c:pt idx="52">
                  <c:v>1334</c:v>
                </c:pt>
                <c:pt idx="53">
                  <c:v>1336</c:v>
                </c:pt>
                <c:pt idx="54">
                  <c:v>1341</c:v>
                </c:pt>
                <c:pt idx="55">
                  <c:v>1341</c:v>
                </c:pt>
                <c:pt idx="56">
                  <c:v>1341</c:v>
                </c:pt>
                <c:pt idx="57">
                  <c:v>1341</c:v>
                </c:pt>
                <c:pt idx="58">
                  <c:v>1341</c:v>
                </c:pt>
                <c:pt idx="59">
                  <c:v>1341</c:v>
                </c:pt>
                <c:pt idx="60">
                  <c:v>1341</c:v>
                </c:pt>
                <c:pt idx="61">
                  <c:v>1341</c:v>
                </c:pt>
                <c:pt idx="62">
                  <c:v>1341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'Sockeye Historical Counts'!$A$57</c:f>
              <c:strCache>
                <c:ptCount val="1"/>
                <c:pt idx="0">
                  <c:v>Cum 2006</c:v>
                </c:pt>
              </c:strCache>
            </c:strRef>
          </c:tx>
          <c:marker>
            <c:symbol val="circle"/>
            <c:size val="4"/>
          </c:marker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Counts'!$E$57:$BO$57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205</c:v>
                </c:pt>
                <c:pt idx="23">
                  <c:v>564</c:v>
                </c:pt>
                <c:pt idx="24">
                  <c:v>614</c:v>
                </c:pt>
                <c:pt idx="25">
                  <c:v>616</c:v>
                </c:pt>
                <c:pt idx="26">
                  <c:v>619</c:v>
                </c:pt>
                <c:pt idx="27">
                  <c:v>622</c:v>
                </c:pt>
                <c:pt idx="28">
                  <c:v>776</c:v>
                </c:pt>
                <c:pt idx="29">
                  <c:v>860</c:v>
                </c:pt>
                <c:pt idx="30">
                  <c:v>899</c:v>
                </c:pt>
                <c:pt idx="31">
                  <c:v>940</c:v>
                </c:pt>
                <c:pt idx="32">
                  <c:v>958</c:v>
                </c:pt>
                <c:pt idx="33">
                  <c:v>970</c:v>
                </c:pt>
                <c:pt idx="34">
                  <c:v>1003</c:v>
                </c:pt>
                <c:pt idx="35">
                  <c:v>1018</c:v>
                </c:pt>
                <c:pt idx="36">
                  <c:v>1088</c:v>
                </c:pt>
                <c:pt idx="37">
                  <c:v>1095</c:v>
                </c:pt>
                <c:pt idx="38">
                  <c:v>1100</c:v>
                </c:pt>
                <c:pt idx="39">
                  <c:v>1116</c:v>
                </c:pt>
                <c:pt idx="40">
                  <c:v>1124</c:v>
                </c:pt>
                <c:pt idx="41">
                  <c:v>1135</c:v>
                </c:pt>
                <c:pt idx="42">
                  <c:v>1151</c:v>
                </c:pt>
                <c:pt idx="43">
                  <c:v>1160</c:v>
                </c:pt>
                <c:pt idx="44">
                  <c:v>1166</c:v>
                </c:pt>
                <c:pt idx="45">
                  <c:v>1176</c:v>
                </c:pt>
                <c:pt idx="46">
                  <c:v>1179</c:v>
                </c:pt>
                <c:pt idx="47">
                  <c:v>1180</c:v>
                </c:pt>
                <c:pt idx="48">
                  <c:v>1183</c:v>
                </c:pt>
                <c:pt idx="49">
                  <c:v>1184</c:v>
                </c:pt>
                <c:pt idx="50">
                  <c:v>1185</c:v>
                </c:pt>
                <c:pt idx="51">
                  <c:v>1189</c:v>
                </c:pt>
                <c:pt idx="52">
                  <c:v>1189</c:v>
                </c:pt>
                <c:pt idx="53">
                  <c:v>1192</c:v>
                </c:pt>
                <c:pt idx="54">
                  <c:v>1192</c:v>
                </c:pt>
                <c:pt idx="55">
                  <c:v>1192</c:v>
                </c:pt>
                <c:pt idx="56">
                  <c:v>1192</c:v>
                </c:pt>
                <c:pt idx="57">
                  <c:v>1192</c:v>
                </c:pt>
                <c:pt idx="58">
                  <c:v>1192</c:v>
                </c:pt>
                <c:pt idx="59">
                  <c:v>1192</c:v>
                </c:pt>
                <c:pt idx="60">
                  <c:v>1192</c:v>
                </c:pt>
                <c:pt idx="61">
                  <c:v>1192</c:v>
                </c:pt>
                <c:pt idx="62">
                  <c:v>1192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'Sockeye Historical Counts'!$A$58</c:f>
              <c:strCache>
                <c:ptCount val="1"/>
                <c:pt idx="0">
                  <c:v>Cum 2007</c:v>
                </c:pt>
              </c:strCache>
            </c:strRef>
          </c:tx>
          <c:marker>
            <c:symbol val="plus"/>
            <c:size val="4"/>
          </c:marker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Counts'!$E$58:$BO$58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226</c:v>
                </c:pt>
                <c:pt idx="20">
                  <c:v>240</c:v>
                </c:pt>
                <c:pt idx="21">
                  <c:v>241</c:v>
                </c:pt>
                <c:pt idx="22">
                  <c:v>244</c:v>
                </c:pt>
                <c:pt idx="23">
                  <c:v>324</c:v>
                </c:pt>
                <c:pt idx="24">
                  <c:v>495</c:v>
                </c:pt>
                <c:pt idx="25">
                  <c:v>529</c:v>
                </c:pt>
                <c:pt idx="26">
                  <c:v>542</c:v>
                </c:pt>
                <c:pt idx="27">
                  <c:v>549</c:v>
                </c:pt>
                <c:pt idx="28">
                  <c:v>585</c:v>
                </c:pt>
                <c:pt idx="29">
                  <c:v>710</c:v>
                </c:pt>
                <c:pt idx="30">
                  <c:v>747</c:v>
                </c:pt>
                <c:pt idx="31">
                  <c:v>748</c:v>
                </c:pt>
                <c:pt idx="32">
                  <c:v>753</c:v>
                </c:pt>
                <c:pt idx="33">
                  <c:v>762</c:v>
                </c:pt>
                <c:pt idx="34">
                  <c:v>784</c:v>
                </c:pt>
                <c:pt idx="35">
                  <c:v>832</c:v>
                </c:pt>
                <c:pt idx="36">
                  <c:v>838</c:v>
                </c:pt>
                <c:pt idx="37">
                  <c:v>848</c:v>
                </c:pt>
                <c:pt idx="38">
                  <c:v>859</c:v>
                </c:pt>
                <c:pt idx="39">
                  <c:v>864</c:v>
                </c:pt>
                <c:pt idx="40">
                  <c:v>868</c:v>
                </c:pt>
                <c:pt idx="41">
                  <c:v>878</c:v>
                </c:pt>
                <c:pt idx="42">
                  <c:v>878</c:v>
                </c:pt>
                <c:pt idx="43">
                  <c:v>882</c:v>
                </c:pt>
                <c:pt idx="44">
                  <c:v>884</c:v>
                </c:pt>
                <c:pt idx="45">
                  <c:v>892</c:v>
                </c:pt>
                <c:pt idx="46">
                  <c:v>900</c:v>
                </c:pt>
                <c:pt idx="47">
                  <c:v>901</c:v>
                </c:pt>
                <c:pt idx="48">
                  <c:v>901</c:v>
                </c:pt>
                <c:pt idx="49">
                  <c:v>901</c:v>
                </c:pt>
                <c:pt idx="50">
                  <c:v>901</c:v>
                </c:pt>
                <c:pt idx="51">
                  <c:v>903</c:v>
                </c:pt>
                <c:pt idx="52">
                  <c:v>903</c:v>
                </c:pt>
                <c:pt idx="53">
                  <c:v>903</c:v>
                </c:pt>
                <c:pt idx="54">
                  <c:v>903</c:v>
                </c:pt>
                <c:pt idx="55">
                  <c:v>903</c:v>
                </c:pt>
                <c:pt idx="56">
                  <c:v>903</c:v>
                </c:pt>
                <c:pt idx="57">
                  <c:v>903</c:v>
                </c:pt>
                <c:pt idx="58">
                  <c:v>903</c:v>
                </c:pt>
                <c:pt idx="59">
                  <c:v>903</c:v>
                </c:pt>
                <c:pt idx="60">
                  <c:v>903</c:v>
                </c:pt>
                <c:pt idx="61">
                  <c:v>903</c:v>
                </c:pt>
                <c:pt idx="62">
                  <c:v>903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'Sockeye Historical Counts'!$A$59</c:f>
              <c:strCache>
                <c:ptCount val="1"/>
                <c:pt idx="0">
                  <c:v>Cum 2008</c:v>
                </c:pt>
              </c:strCache>
            </c:strRef>
          </c:tx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Counts'!$E$59:$BO$59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527</c:v>
                </c:pt>
                <c:pt idx="18">
                  <c:v>871</c:v>
                </c:pt>
                <c:pt idx="19">
                  <c:v>971</c:v>
                </c:pt>
                <c:pt idx="20">
                  <c:v>1003</c:v>
                </c:pt>
                <c:pt idx="21">
                  <c:v>1012</c:v>
                </c:pt>
                <c:pt idx="22">
                  <c:v>1079</c:v>
                </c:pt>
                <c:pt idx="23">
                  <c:v>1191</c:v>
                </c:pt>
                <c:pt idx="24">
                  <c:v>1237</c:v>
                </c:pt>
                <c:pt idx="25">
                  <c:v>1268</c:v>
                </c:pt>
                <c:pt idx="26">
                  <c:v>1285</c:v>
                </c:pt>
                <c:pt idx="27">
                  <c:v>1306</c:v>
                </c:pt>
                <c:pt idx="28">
                  <c:v>1326</c:v>
                </c:pt>
                <c:pt idx="29">
                  <c:v>1328</c:v>
                </c:pt>
                <c:pt idx="30">
                  <c:v>1337</c:v>
                </c:pt>
                <c:pt idx="31">
                  <c:v>1351</c:v>
                </c:pt>
                <c:pt idx="32">
                  <c:v>1366</c:v>
                </c:pt>
                <c:pt idx="33">
                  <c:v>1371</c:v>
                </c:pt>
                <c:pt idx="34">
                  <c:v>1393</c:v>
                </c:pt>
                <c:pt idx="35">
                  <c:v>1402</c:v>
                </c:pt>
                <c:pt idx="36">
                  <c:v>1423</c:v>
                </c:pt>
                <c:pt idx="37">
                  <c:v>1441</c:v>
                </c:pt>
                <c:pt idx="38">
                  <c:v>1444</c:v>
                </c:pt>
                <c:pt idx="39">
                  <c:v>1447</c:v>
                </c:pt>
                <c:pt idx="40">
                  <c:v>1447</c:v>
                </c:pt>
                <c:pt idx="41">
                  <c:v>1456</c:v>
                </c:pt>
                <c:pt idx="42">
                  <c:v>1458</c:v>
                </c:pt>
                <c:pt idx="43">
                  <c:v>1459</c:v>
                </c:pt>
                <c:pt idx="44">
                  <c:v>1460</c:v>
                </c:pt>
                <c:pt idx="45">
                  <c:v>1462</c:v>
                </c:pt>
                <c:pt idx="46">
                  <c:v>1462</c:v>
                </c:pt>
                <c:pt idx="47">
                  <c:v>1462</c:v>
                </c:pt>
                <c:pt idx="48">
                  <c:v>1462</c:v>
                </c:pt>
                <c:pt idx="49">
                  <c:v>1462</c:v>
                </c:pt>
                <c:pt idx="50">
                  <c:v>1463</c:v>
                </c:pt>
                <c:pt idx="51">
                  <c:v>1463</c:v>
                </c:pt>
                <c:pt idx="52">
                  <c:v>1463</c:v>
                </c:pt>
                <c:pt idx="53">
                  <c:v>1463</c:v>
                </c:pt>
                <c:pt idx="54">
                  <c:v>1463</c:v>
                </c:pt>
                <c:pt idx="55">
                  <c:v>1463</c:v>
                </c:pt>
                <c:pt idx="56">
                  <c:v>1463</c:v>
                </c:pt>
                <c:pt idx="57">
                  <c:v>1463</c:v>
                </c:pt>
                <c:pt idx="58">
                  <c:v>1463</c:v>
                </c:pt>
                <c:pt idx="59">
                  <c:v>1463</c:v>
                </c:pt>
                <c:pt idx="60">
                  <c:v>1463</c:v>
                </c:pt>
                <c:pt idx="61">
                  <c:v>1463</c:v>
                </c:pt>
                <c:pt idx="62">
                  <c:v>1463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'Sockeye Historical Counts'!$A$60</c:f>
              <c:strCache>
                <c:ptCount val="1"/>
                <c:pt idx="0">
                  <c:v>Cum 2009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Counts'!$E$60:$BO$60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358</c:v>
                </c:pt>
                <c:pt idx="17">
                  <c:v>940</c:v>
                </c:pt>
                <c:pt idx="18">
                  <c:v>1208</c:v>
                </c:pt>
                <c:pt idx="19">
                  <c:v>1745</c:v>
                </c:pt>
                <c:pt idx="20">
                  <c:v>2009</c:v>
                </c:pt>
                <c:pt idx="21">
                  <c:v>2269</c:v>
                </c:pt>
                <c:pt idx="22">
                  <c:v>2355</c:v>
                </c:pt>
                <c:pt idx="23">
                  <c:v>2536</c:v>
                </c:pt>
                <c:pt idx="24">
                  <c:v>2606</c:v>
                </c:pt>
                <c:pt idx="25">
                  <c:v>2706</c:v>
                </c:pt>
                <c:pt idx="26">
                  <c:v>2718</c:v>
                </c:pt>
                <c:pt idx="27">
                  <c:v>2732</c:v>
                </c:pt>
                <c:pt idx="28">
                  <c:v>2776</c:v>
                </c:pt>
                <c:pt idx="29">
                  <c:v>2852</c:v>
                </c:pt>
                <c:pt idx="30">
                  <c:v>2873</c:v>
                </c:pt>
                <c:pt idx="31">
                  <c:v>2910</c:v>
                </c:pt>
                <c:pt idx="32">
                  <c:v>2984</c:v>
                </c:pt>
                <c:pt idx="33">
                  <c:v>3016</c:v>
                </c:pt>
                <c:pt idx="34">
                  <c:v>3080</c:v>
                </c:pt>
                <c:pt idx="35">
                  <c:v>3111</c:v>
                </c:pt>
                <c:pt idx="36">
                  <c:v>3124</c:v>
                </c:pt>
                <c:pt idx="37">
                  <c:v>3137</c:v>
                </c:pt>
                <c:pt idx="38">
                  <c:v>3174</c:v>
                </c:pt>
                <c:pt idx="39">
                  <c:v>3235</c:v>
                </c:pt>
                <c:pt idx="40">
                  <c:v>3252</c:v>
                </c:pt>
                <c:pt idx="41">
                  <c:v>3268</c:v>
                </c:pt>
                <c:pt idx="42">
                  <c:v>3282</c:v>
                </c:pt>
                <c:pt idx="43">
                  <c:v>3297</c:v>
                </c:pt>
                <c:pt idx="44">
                  <c:v>3305</c:v>
                </c:pt>
                <c:pt idx="45">
                  <c:v>3314</c:v>
                </c:pt>
                <c:pt idx="46">
                  <c:v>3318</c:v>
                </c:pt>
                <c:pt idx="47">
                  <c:v>3323</c:v>
                </c:pt>
                <c:pt idx="48">
                  <c:v>3328</c:v>
                </c:pt>
                <c:pt idx="49">
                  <c:v>3329</c:v>
                </c:pt>
                <c:pt idx="50">
                  <c:v>3330</c:v>
                </c:pt>
                <c:pt idx="51">
                  <c:v>3330</c:v>
                </c:pt>
                <c:pt idx="52">
                  <c:v>3334</c:v>
                </c:pt>
                <c:pt idx="53">
                  <c:v>3334</c:v>
                </c:pt>
                <c:pt idx="54">
                  <c:v>3334</c:v>
                </c:pt>
                <c:pt idx="55">
                  <c:v>3334</c:v>
                </c:pt>
                <c:pt idx="56">
                  <c:v>3334</c:v>
                </c:pt>
                <c:pt idx="57">
                  <c:v>3334</c:v>
                </c:pt>
                <c:pt idx="58">
                  <c:v>3334</c:v>
                </c:pt>
                <c:pt idx="59">
                  <c:v>3334</c:v>
                </c:pt>
                <c:pt idx="60">
                  <c:v>3334</c:v>
                </c:pt>
                <c:pt idx="61">
                  <c:v>3334</c:v>
                </c:pt>
                <c:pt idx="62">
                  <c:v>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63720"/>
        <c:axId val="388162936"/>
      </c:lineChart>
      <c:dateAx>
        <c:axId val="38816372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16293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8816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163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575286718460971"/>
          <c:y val="0.21747387141255461"/>
          <c:w val="0.13423603403625686"/>
          <c:h val="0.47910340176381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9933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997780244174"/>
          <c:y val="3.4257748776509243E-2"/>
          <c:w val="0.70699223085460594"/>
          <c:h val="0.81892332789559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'Sockeye Historical Counts'!$A$14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Counts'!$E$14:$BN$14</c:f>
              <c:numCache>
                <c:formatCode>General</c:formatCode>
                <c:ptCount val="62"/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2">
                  <c:v>3</c:v>
                </c:pt>
                <c:pt idx="13">
                  <c:v>17</c:v>
                </c:pt>
                <c:pt idx="14">
                  <c:v>17</c:v>
                </c:pt>
                <c:pt idx="15">
                  <c:v>43</c:v>
                </c:pt>
                <c:pt idx="16">
                  <c:v>487</c:v>
                </c:pt>
                <c:pt idx="17">
                  <c:v>184</c:v>
                </c:pt>
                <c:pt idx="18">
                  <c:v>56</c:v>
                </c:pt>
                <c:pt idx="19">
                  <c:v>48</c:v>
                </c:pt>
                <c:pt idx="20">
                  <c:v>4</c:v>
                </c:pt>
                <c:pt idx="21">
                  <c:v>154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0</c:v>
                </c:pt>
                <c:pt idx="26">
                  <c:v>138</c:v>
                </c:pt>
                <c:pt idx="27">
                  <c:v>48</c:v>
                </c:pt>
                <c:pt idx="28">
                  <c:v>0</c:v>
                </c:pt>
                <c:pt idx="29">
                  <c:v>115</c:v>
                </c:pt>
                <c:pt idx="30">
                  <c:v>56</c:v>
                </c:pt>
                <c:pt idx="31">
                  <c:v>0</c:v>
                </c:pt>
                <c:pt idx="32">
                  <c:v>56</c:v>
                </c:pt>
                <c:pt idx="33">
                  <c:v>40</c:v>
                </c:pt>
                <c:pt idx="34">
                  <c:v>29</c:v>
                </c:pt>
                <c:pt idx="35">
                  <c:v>25</c:v>
                </c:pt>
                <c:pt idx="36">
                  <c:v>24</c:v>
                </c:pt>
                <c:pt idx="37">
                  <c:v>17</c:v>
                </c:pt>
                <c:pt idx="38">
                  <c:v>13</c:v>
                </c:pt>
                <c:pt idx="39">
                  <c:v>9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'Sockeye Historical Counts'!$A$15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Counts'!$E$15:$BN$15</c:f>
              <c:numCache>
                <c:formatCode>General</c:formatCode>
                <c:ptCount val="62"/>
                <c:pt idx="29">
                  <c:v>386</c:v>
                </c:pt>
                <c:pt idx="30">
                  <c:v>206</c:v>
                </c:pt>
                <c:pt idx="31">
                  <c:v>1</c:v>
                </c:pt>
                <c:pt idx="32">
                  <c:v>7</c:v>
                </c:pt>
                <c:pt idx="35">
                  <c:v>4</c:v>
                </c:pt>
                <c:pt idx="36">
                  <c:v>14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1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9">
                  <c:v>7</c:v>
                </c:pt>
                <c:pt idx="50">
                  <c:v>2</c:v>
                </c:pt>
                <c:pt idx="51">
                  <c:v>6</c:v>
                </c:pt>
                <c:pt idx="57">
                  <c:v>3</c:v>
                </c:pt>
                <c:pt idx="58">
                  <c:v>7</c:v>
                </c:pt>
                <c:pt idx="60">
                  <c:v>1</c:v>
                </c:pt>
              </c:numCache>
            </c:numRef>
          </c:val>
        </c:ser>
        <c:ser>
          <c:idx val="2"/>
          <c:order val="2"/>
          <c:tx>
            <c:strRef>
              <c:f>'Sockeye Historical Counts'!$A$16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Counts'!$E$16:$BN$16</c:f>
              <c:numCache>
                <c:formatCode>General</c:formatCode>
                <c:ptCount val="62"/>
                <c:pt idx="15">
                  <c:v>518</c:v>
                </c:pt>
                <c:pt idx="16">
                  <c:v>178</c:v>
                </c:pt>
                <c:pt idx="17">
                  <c:v>78</c:v>
                </c:pt>
                <c:pt idx="18">
                  <c:v>21</c:v>
                </c:pt>
                <c:pt idx="19">
                  <c:v>3</c:v>
                </c:pt>
                <c:pt idx="21">
                  <c:v>200</c:v>
                </c:pt>
                <c:pt idx="22">
                  <c:v>180</c:v>
                </c:pt>
                <c:pt idx="23">
                  <c:v>133</c:v>
                </c:pt>
                <c:pt idx="24">
                  <c:v>44</c:v>
                </c:pt>
                <c:pt idx="25">
                  <c:v>38</c:v>
                </c:pt>
                <c:pt idx="26">
                  <c:v>24</c:v>
                </c:pt>
                <c:pt idx="27">
                  <c:v>5</c:v>
                </c:pt>
                <c:pt idx="28">
                  <c:v>33</c:v>
                </c:pt>
                <c:pt idx="30">
                  <c:v>48</c:v>
                </c:pt>
                <c:pt idx="31">
                  <c:v>17</c:v>
                </c:pt>
                <c:pt idx="32">
                  <c:v>3</c:v>
                </c:pt>
                <c:pt idx="33">
                  <c:v>30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40">
                  <c:v>3</c:v>
                </c:pt>
                <c:pt idx="41">
                  <c:v>5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</c:ser>
        <c:ser>
          <c:idx val="3"/>
          <c:order val="3"/>
          <c:tx>
            <c:strRef>
              <c:f>'Sockeye Historical Counts'!$A$17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Counts'!$E$17:$BN$17</c:f>
              <c:numCache>
                <c:formatCode>General</c:formatCode>
                <c:ptCount val="62"/>
                <c:pt idx="0">
                  <c:v>4</c:v>
                </c:pt>
                <c:pt idx="2">
                  <c:v>1</c:v>
                </c:pt>
                <c:pt idx="12">
                  <c:v>149</c:v>
                </c:pt>
                <c:pt idx="13">
                  <c:v>133</c:v>
                </c:pt>
                <c:pt idx="14">
                  <c:v>285</c:v>
                </c:pt>
                <c:pt idx="15">
                  <c:v>300</c:v>
                </c:pt>
                <c:pt idx="16">
                  <c:v>1188</c:v>
                </c:pt>
                <c:pt idx="17">
                  <c:v>405</c:v>
                </c:pt>
                <c:pt idx="18">
                  <c:v>26</c:v>
                </c:pt>
                <c:pt idx="19">
                  <c:v>130</c:v>
                </c:pt>
                <c:pt idx="20">
                  <c:v>286</c:v>
                </c:pt>
                <c:pt idx="21">
                  <c:v>297</c:v>
                </c:pt>
                <c:pt idx="22">
                  <c:v>91</c:v>
                </c:pt>
                <c:pt idx="23">
                  <c:v>305</c:v>
                </c:pt>
                <c:pt idx="24">
                  <c:v>151</c:v>
                </c:pt>
                <c:pt idx="25">
                  <c:v>59</c:v>
                </c:pt>
                <c:pt idx="26">
                  <c:v>45</c:v>
                </c:pt>
                <c:pt idx="27">
                  <c:v>70</c:v>
                </c:pt>
                <c:pt idx="28">
                  <c:v>26</c:v>
                </c:pt>
                <c:pt idx="29">
                  <c:v>11</c:v>
                </c:pt>
                <c:pt idx="30">
                  <c:v>16</c:v>
                </c:pt>
                <c:pt idx="32">
                  <c:v>13</c:v>
                </c:pt>
                <c:pt idx="34">
                  <c:v>9</c:v>
                </c:pt>
                <c:pt idx="35">
                  <c:v>2</c:v>
                </c:pt>
                <c:pt idx="39">
                  <c:v>23</c:v>
                </c:pt>
                <c:pt idx="41">
                  <c:v>4</c:v>
                </c:pt>
                <c:pt idx="42">
                  <c:v>5</c:v>
                </c:pt>
              </c:numCache>
            </c:numRef>
          </c:val>
        </c:ser>
        <c:ser>
          <c:idx val="4"/>
          <c:order val="4"/>
          <c:tx>
            <c:strRef>
              <c:f>'Sockeye Historical Counts'!$A$18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Counts'!$E$18:$BN$18</c:f>
              <c:numCache>
                <c:formatCode>General</c:formatCode>
                <c:ptCount val="62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328</c:v>
                </c:pt>
                <c:pt idx="18">
                  <c:v>173</c:v>
                </c:pt>
                <c:pt idx="19">
                  <c:v>476</c:v>
                </c:pt>
                <c:pt idx="20">
                  <c:v>300</c:v>
                </c:pt>
                <c:pt idx="21">
                  <c:v>363</c:v>
                </c:pt>
                <c:pt idx="22">
                  <c:v>162</c:v>
                </c:pt>
                <c:pt idx="23">
                  <c:v>59</c:v>
                </c:pt>
                <c:pt idx="24">
                  <c:v>91</c:v>
                </c:pt>
                <c:pt idx="25">
                  <c:v>40</c:v>
                </c:pt>
                <c:pt idx="26">
                  <c:v>86</c:v>
                </c:pt>
                <c:pt idx="27">
                  <c:v>76</c:v>
                </c:pt>
                <c:pt idx="28">
                  <c:v>65</c:v>
                </c:pt>
                <c:pt idx="29">
                  <c:v>49</c:v>
                </c:pt>
                <c:pt idx="30">
                  <c:v>67</c:v>
                </c:pt>
                <c:pt idx="32">
                  <c:v>62</c:v>
                </c:pt>
                <c:pt idx="33">
                  <c:v>28</c:v>
                </c:pt>
                <c:pt idx="34">
                  <c:v>30</c:v>
                </c:pt>
                <c:pt idx="36">
                  <c:v>42</c:v>
                </c:pt>
                <c:pt idx="38">
                  <c:v>36</c:v>
                </c:pt>
                <c:pt idx="41">
                  <c:v>11</c:v>
                </c:pt>
                <c:pt idx="43">
                  <c:v>19</c:v>
                </c:pt>
                <c:pt idx="45">
                  <c:v>15</c:v>
                </c:pt>
                <c:pt idx="47">
                  <c:v>1</c:v>
                </c:pt>
                <c:pt idx="51">
                  <c:v>1</c:v>
                </c:pt>
              </c:numCache>
            </c:numRef>
          </c:val>
        </c:ser>
        <c:ser>
          <c:idx val="6"/>
          <c:order val="5"/>
          <c:tx>
            <c:strRef>
              <c:f>'Sockeye Historical Counts'!$A$19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Counts'!$E$19:$BN$19</c:f>
              <c:numCache>
                <c:formatCode>General</c:formatCode>
                <c:ptCount val="62"/>
                <c:pt idx="17">
                  <c:v>158</c:v>
                </c:pt>
                <c:pt idx="18">
                  <c:v>251</c:v>
                </c:pt>
                <c:pt idx="19">
                  <c:v>364</c:v>
                </c:pt>
                <c:pt idx="20">
                  <c:v>394</c:v>
                </c:pt>
                <c:pt idx="21">
                  <c:v>279</c:v>
                </c:pt>
                <c:pt idx="22">
                  <c:v>132</c:v>
                </c:pt>
                <c:pt idx="23">
                  <c:v>176</c:v>
                </c:pt>
                <c:pt idx="24">
                  <c:v>95</c:v>
                </c:pt>
                <c:pt idx="25">
                  <c:v>44</c:v>
                </c:pt>
                <c:pt idx="26">
                  <c:v>88</c:v>
                </c:pt>
                <c:pt idx="27">
                  <c:v>86</c:v>
                </c:pt>
                <c:pt idx="28">
                  <c:v>128</c:v>
                </c:pt>
                <c:pt idx="29">
                  <c:v>70</c:v>
                </c:pt>
                <c:pt idx="30">
                  <c:v>83</c:v>
                </c:pt>
                <c:pt idx="31">
                  <c:v>34</c:v>
                </c:pt>
                <c:pt idx="32">
                  <c:v>58</c:v>
                </c:pt>
                <c:pt idx="33">
                  <c:v>18</c:v>
                </c:pt>
                <c:pt idx="34">
                  <c:v>11</c:v>
                </c:pt>
                <c:pt idx="35">
                  <c:v>82</c:v>
                </c:pt>
                <c:pt idx="36">
                  <c:v>22</c:v>
                </c:pt>
                <c:pt idx="37">
                  <c:v>40</c:v>
                </c:pt>
                <c:pt idx="38">
                  <c:v>41</c:v>
                </c:pt>
                <c:pt idx="39">
                  <c:v>44</c:v>
                </c:pt>
                <c:pt idx="40">
                  <c:v>32</c:v>
                </c:pt>
                <c:pt idx="41">
                  <c:v>15</c:v>
                </c:pt>
                <c:pt idx="42">
                  <c:v>9</c:v>
                </c:pt>
                <c:pt idx="43">
                  <c:v>3</c:v>
                </c:pt>
                <c:pt idx="45">
                  <c:v>2</c:v>
                </c:pt>
                <c:pt idx="48">
                  <c:v>10</c:v>
                </c:pt>
                <c:pt idx="50">
                  <c:v>9</c:v>
                </c:pt>
              </c:numCache>
            </c:numRef>
          </c:val>
        </c:ser>
        <c:ser>
          <c:idx val="5"/>
          <c:order val="6"/>
          <c:tx>
            <c:strRef>
              <c:f>'Sockeye Historical Counts'!$A$20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Counts'!$E$20:$BO$20</c:f>
              <c:numCache>
                <c:formatCode>General</c:formatCode>
                <c:ptCount val="63"/>
                <c:pt idx="6">
                  <c:v>1</c:v>
                </c:pt>
                <c:pt idx="13">
                  <c:v>5</c:v>
                </c:pt>
                <c:pt idx="14">
                  <c:v>107</c:v>
                </c:pt>
                <c:pt idx="15">
                  <c:v>100</c:v>
                </c:pt>
                <c:pt idx="16">
                  <c:v>18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13</c:v>
                </c:pt>
                <c:pt idx="21">
                  <c:v>24</c:v>
                </c:pt>
                <c:pt idx="22">
                  <c:v>321</c:v>
                </c:pt>
                <c:pt idx="23">
                  <c:v>301</c:v>
                </c:pt>
                <c:pt idx="24">
                  <c:v>43</c:v>
                </c:pt>
                <c:pt idx="25">
                  <c:v>26</c:v>
                </c:pt>
                <c:pt idx="26">
                  <c:v>41</c:v>
                </c:pt>
                <c:pt idx="27">
                  <c:v>59</c:v>
                </c:pt>
                <c:pt idx="28">
                  <c:v>30</c:v>
                </c:pt>
                <c:pt idx="29">
                  <c:v>9</c:v>
                </c:pt>
                <c:pt idx="30">
                  <c:v>17</c:v>
                </c:pt>
                <c:pt idx="31">
                  <c:v>62</c:v>
                </c:pt>
                <c:pt idx="32">
                  <c:v>39</c:v>
                </c:pt>
                <c:pt idx="33">
                  <c:v>147</c:v>
                </c:pt>
                <c:pt idx="34">
                  <c:v>38</c:v>
                </c:pt>
                <c:pt idx="35">
                  <c:v>22</c:v>
                </c:pt>
                <c:pt idx="36">
                  <c:v>31</c:v>
                </c:pt>
                <c:pt idx="37">
                  <c:v>12</c:v>
                </c:pt>
                <c:pt idx="38">
                  <c:v>21</c:v>
                </c:pt>
                <c:pt idx="39">
                  <c:v>9</c:v>
                </c:pt>
                <c:pt idx="40">
                  <c:v>14</c:v>
                </c:pt>
                <c:pt idx="41">
                  <c:v>6</c:v>
                </c:pt>
                <c:pt idx="42">
                  <c:v>1</c:v>
                </c:pt>
                <c:pt idx="43">
                  <c:v>7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7</c:v>
                </c:pt>
                <c:pt idx="48">
                  <c:v>0</c:v>
                </c:pt>
                <c:pt idx="49">
                  <c:v>13</c:v>
                </c:pt>
                <c:pt idx="50">
                  <c:v>28</c:v>
                </c:pt>
                <c:pt idx="51">
                  <c:v>15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7"/>
          <c:order val="7"/>
          <c:tx>
            <c:strRef>
              <c:f>'Sockeye Historical Counts'!$A$21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Counts'!$E$21:$BO$21</c:f>
              <c:numCache>
                <c:formatCode>General</c:formatCode>
                <c:ptCount val="63"/>
                <c:pt idx="17">
                  <c:v>276</c:v>
                </c:pt>
                <c:pt idx="18">
                  <c:v>124</c:v>
                </c:pt>
                <c:pt idx="19">
                  <c:v>22</c:v>
                </c:pt>
                <c:pt idx="20">
                  <c:v>2</c:v>
                </c:pt>
                <c:pt idx="21">
                  <c:v>2</c:v>
                </c:pt>
                <c:pt idx="22">
                  <c:v>31</c:v>
                </c:pt>
                <c:pt idx="23">
                  <c:v>160</c:v>
                </c:pt>
                <c:pt idx="24">
                  <c:v>92</c:v>
                </c:pt>
                <c:pt idx="25">
                  <c:v>72</c:v>
                </c:pt>
                <c:pt idx="26">
                  <c:v>40</c:v>
                </c:pt>
                <c:pt idx="27">
                  <c:v>35</c:v>
                </c:pt>
                <c:pt idx="28">
                  <c:v>50</c:v>
                </c:pt>
                <c:pt idx="29">
                  <c:v>21</c:v>
                </c:pt>
                <c:pt idx="30">
                  <c:v>51</c:v>
                </c:pt>
                <c:pt idx="31">
                  <c:v>14</c:v>
                </c:pt>
                <c:pt idx="32">
                  <c:v>28</c:v>
                </c:pt>
                <c:pt idx="33">
                  <c:v>37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65</c:v>
                </c:pt>
                <c:pt idx="38">
                  <c:v>18</c:v>
                </c:pt>
                <c:pt idx="39">
                  <c:v>18</c:v>
                </c:pt>
                <c:pt idx="40">
                  <c:v>7</c:v>
                </c:pt>
                <c:pt idx="41">
                  <c:v>41</c:v>
                </c:pt>
                <c:pt idx="42">
                  <c:v>17</c:v>
                </c:pt>
                <c:pt idx="43">
                  <c:v>9</c:v>
                </c:pt>
                <c:pt idx="44">
                  <c:v>7</c:v>
                </c:pt>
                <c:pt idx="45">
                  <c:v>9</c:v>
                </c:pt>
                <c:pt idx="46">
                  <c:v>12</c:v>
                </c:pt>
                <c:pt idx="47">
                  <c:v>3</c:v>
                </c:pt>
                <c:pt idx="48">
                  <c:v>10</c:v>
                </c:pt>
                <c:pt idx="49">
                  <c:v>6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5</c:v>
                </c:pt>
              </c:numCache>
            </c:numRef>
          </c:val>
        </c:ser>
        <c:ser>
          <c:idx val="8"/>
          <c:order val="8"/>
          <c:tx>
            <c:strRef>
              <c:f>'Sockeye Historical Counts'!$A$22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Counts'!$E$22:$BO$22</c:f>
              <c:numCache>
                <c:formatCode>General</c:formatCode>
                <c:ptCount val="63"/>
                <c:pt idx="22">
                  <c:v>205</c:v>
                </c:pt>
                <c:pt idx="23">
                  <c:v>359</c:v>
                </c:pt>
                <c:pt idx="24">
                  <c:v>50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154</c:v>
                </c:pt>
                <c:pt idx="29">
                  <c:v>84</c:v>
                </c:pt>
                <c:pt idx="30">
                  <c:v>39</c:v>
                </c:pt>
                <c:pt idx="31">
                  <c:v>41</c:v>
                </c:pt>
                <c:pt idx="32">
                  <c:v>18</c:v>
                </c:pt>
                <c:pt idx="33">
                  <c:v>12</c:v>
                </c:pt>
                <c:pt idx="34">
                  <c:v>33</c:v>
                </c:pt>
                <c:pt idx="35">
                  <c:v>15</c:v>
                </c:pt>
                <c:pt idx="36">
                  <c:v>70</c:v>
                </c:pt>
                <c:pt idx="37">
                  <c:v>7</c:v>
                </c:pt>
                <c:pt idx="38">
                  <c:v>5</c:v>
                </c:pt>
                <c:pt idx="39">
                  <c:v>16</c:v>
                </c:pt>
                <c:pt idx="40">
                  <c:v>8</c:v>
                </c:pt>
                <c:pt idx="41">
                  <c:v>11</c:v>
                </c:pt>
                <c:pt idx="42">
                  <c:v>16</c:v>
                </c:pt>
                <c:pt idx="43">
                  <c:v>9</c:v>
                </c:pt>
                <c:pt idx="44">
                  <c:v>6</c:v>
                </c:pt>
                <c:pt idx="45">
                  <c:v>10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9"/>
          <c:order val="9"/>
          <c:tx>
            <c:strRef>
              <c:f>'Sockeye Historical Counts'!$A$23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'Sockeye Historical Counts'!$E$23:$BO$23</c:f>
              <c:numCache>
                <c:formatCode>General</c:formatCode>
                <c:ptCount val="63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9">
                  <c:v>219</c:v>
                </c:pt>
                <c:pt idx="20">
                  <c:v>14</c:v>
                </c:pt>
                <c:pt idx="21">
                  <c:v>1</c:v>
                </c:pt>
                <c:pt idx="22">
                  <c:v>3</c:v>
                </c:pt>
                <c:pt idx="23">
                  <c:v>80</c:v>
                </c:pt>
                <c:pt idx="24">
                  <c:v>171</c:v>
                </c:pt>
                <c:pt idx="25">
                  <c:v>34</c:v>
                </c:pt>
                <c:pt idx="26">
                  <c:v>13</c:v>
                </c:pt>
                <c:pt idx="27">
                  <c:v>7</c:v>
                </c:pt>
                <c:pt idx="28">
                  <c:v>36</c:v>
                </c:pt>
                <c:pt idx="29">
                  <c:v>125</c:v>
                </c:pt>
                <c:pt idx="30">
                  <c:v>37</c:v>
                </c:pt>
                <c:pt idx="31">
                  <c:v>1</c:v>
                </c:pt>
                <c:pt idx="32">
                  <c:v>5</c:v>
                </c:pt>
                <c:pt idx="33">
                  <c:v>9</c:v>
                </c:pt>
                <c:pt idx="34">
                  <c:v>22</c:v>
                </c:pt>
                <c:pt idx="35">
                  <c:v>48</c:v>
                </c:pt>
                <c:pt idx="36">
                  <c:v>6</c:v>
                </c:pt>
                <c:pt idx="37">
                  <c:v>10</c:v>
                </c:pt>
                <c:pt idx="38">
                  <c:v>11</c:v>
                </c:pt>
                <c:pt idx="39">
                  <c:v>5</c:v>
                </c:pt>
                <c:pt idx="40">
                  <c:v>4</c:v>
                </c:pt>
                <c:pt idx="41">
                  <c:v>10</c:v>
                </c:pt>
                <c:pt idx="43">
                  <c:v>4</c:v>
                </c:pt>
                <c:pt idx="44">
                  <c:v>2</c:v>
                </c:pt>
                <c:pt idx="45">
                  <c:v>8</c:v>
                </c:pt>
                <c:pt idx="46">
                  <c:v>8</c:v>
                </c:pt>
                <c:pt idx="47">
                  <c:v>1</c:v>
                </c:pt>
                <c:pt idx="5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163328"/>
        <c:axId val="389042896"/>
      </c:barChart>
      <c:dateAx>
        <c:axId val="388163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04289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8904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163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38623751387965"/>
          <c:y val="0.26916802610114193"/>
          <c:w val="0.14206437291897889"/>
          <c:h val="0.344208809135399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'Sockeye Historical Counts'!$A$52</c:f>
              <c:strCache>
                <c:ptCount val="1"/>
                <c:pt idx="0">
                  <c:v>Cum 2001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'Sockeye Historical Counts'!$E$52:$BN$52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154</c:v>
                </c:pt>
                <c:pt idx="13">
                  <c:v>287</c:v>
                </c:pt>
                <c:pt idx="14">
                  <c:v>572</c:v>
                </c:pt>
                <c:pt idx="15">
                  <c:v>872</c:v>
                </c:pt>
                <c:pt idx="16">
                  <c:v>2060</c:v>
                </c:pt>
                <c:pt idx="17">
                  <c:v>2465</c:v>
                </c:pt>
                <c:pt idx="18">
                  <c:v>2491</c:v>
                </c:pt>
                <c:pt idx="19">
                  <c:v>2621</c:v>
                </c:pt>
                <c:pt idx="20">
                  <c:v>2907</c:v>
                </c:pt>
                <c:pt idx="21">
                  <c:v>3204</c:v>
                </c:pt>
                <c:pt idx="22">
                  <c:v>3295</c:v>
                </c:pt>
                <c:pt idx="23">
                  <c:v>3600</c:v>
                </c:pt>
                <c:pt idx="24">
                  <c:v>3751</c:v>
                </c:pt>
                <c:pt idx="25">
                  <c:v>3810</c:v>
                </c:pt>
                <c:pt idx="26">
                  <c:v>3855</c:v>
                </c:pt>
                <c:pt idx="27">
                  <c:v>3925</c:v>
                </c:pt>
                <c:pt idx="28">
                  <c:v>3951</c:v>
                </c:pt>
                <c:pt idx="29">
                  <c:v>3962</c:v>
                </c:pt>
                <c:pt idx="30">
                  <c:v>3978</c:v>
                </c:pt>
                <c:pt idx="31">
                  <c:v>3978</c:v>
                </c:pt>
                <c:pt idx="32">
                  <c:v>3991</c:v>
                </c:pt>
                <c:pt idx="33">
                  <c:v>3991</c:v>
                </c:pt>
                <c:pt idx="34">
                  <c:v>4000</c:v>
                </c:pt>
                <c:pt idx="35">
                  <c:v>4002</c:v>
                </c:pt>
                <c:pt idx="36">
                  <c:v>4002</c:v>
                </c:pt>
                <c:pt idx="37">
                  <c:v>4002</c:v>
                </c:pt>
                <c:pt idx="38">
                  <c:v>4002</c:v>
                </c:pt>
                <c:pt idx="39">
                  <c:v>4025</c:v>
                </c:pt>
                <c:pt idx="40">
                  <c:v>4025</c:v>
                </c:pt>
                <c:pt idx="41">
                  <c:v>4029</c:v>
                </c:pt>
                <c:pt idx="42">
                  <c:v>4034</c:v>
                </c:pt>
                <c:pt idx="43">
                  <c:v>4034</c:v>
                </c:pt>
                <c:pt idx="44">
                  <c:v>4034</c:v>
                </c:pt>
                <c:pt idx="45">
                  <c:v>4034</c:v>
                </c:pt>
                <c:pt idx="46">
                  <c:v>4034</c:v>
                </c:pt>
                <c:pt idx="47">
                  <c:v>4034</c:v>
                </c:pt>
                <c:pt idx="48">
                  <c:v>4034</c:v>
                </c:pt>
                <c:pt idx="49">
                  <c:v>4034</c:v>
                </c:pt>
                <c:pt idx="50">
                  <c:v>4034</c:v>
                </c:pt>
                <c:pt idx="51">
                  <c:v>4034</c:v>
                </c:pt>
                <c:pt idx="52">
                  <c:v>4034</c:v>
                </c:pt>
                <c:pt idx="53">
                  <c:v>4034</c:v>
                </c:pt>
                <c:pt idx="54">
                  <c:v>4034</c:v>
                </c:pt>
                <c:pt idx="55">
                  <c:v>4034</c:v>
                </c:pt>
                <c:pt idx="56">
                  <c:v>4034</c:v>
                </c:pt>
                <c:pt idx="57">
                  <c:v>4034</c:v>
                </c:pt>
                <c:pt idx="58">
                  <c:v>4034</c:v>
                </c:pt>
                <c:pt idx="59">
                  <c:v>4034</c:v>
                </c:pt>
                <c:pt idx="60">
                  <c:v>4034</c:v>
                </c:pt>
                <c:pt idx="61">
                  <c:v>4034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'Sockeye Historical Counts'!$A$53</c:f>
              <c:strCache>
                <c:ptCount val="1"/>
                <c:pt idx="0">
                  <c:v>Cum 2002</c:v>
                </c:pt>
              </c:strCache>
            </c:strRef>
          </c:tx>
          <c:val>
            <c:numRef>
              <c:f>'Sockeye Historical Counts'!$E$53:$BS$53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328</c:v>
                </c:pt>
                <c:pt idx="18">
                  <c:v>501</c:v>
                </c:pt>
                <c:pt idx="19">
                  <c:v>977</c:v>
                </c:pt>
                <c:pt idx="20">
                  <c:v>1277</c:v>
                </c:pt>
                <c:pt idx="21">
                  <c:v>1640</c:v>
                </c:pt>
                <c:pt idx="22">
                  <c:v>1802</c:v>
                </c:pt>
                <c:pt idx="23">
                  <c:v>1861</c:v>
                </c:pt>
                <c:pt idx="24">
                  <c:v>1952</c:v>
                </c:pt>
                <c:pt idx="25">
                  <c:v>1992</c:v>
                </c:pt>
                <c:pt idx="26">
                  <c:v>2078</c:v>
                </c:pt>
                <c:pt idx="27">
                  <c:v>2154</c:v>
                </c:pt>
                <c:pt idx="28">
                  <c:v>2219</c:v>
                </c:pt>
                <c:pt idx="29">
                  <c:v>2268</c:v>
                </c:pt>
                <c:pt idx="30">
                  <c:v>2335</c:v>
                </c:pt>
                <c:pt idx="31">
                  <c:v>2335</c:v>
                </c:pt>
                <c:pt idx="32">
                  <c:v>2397</c:v>
                </c:pt>
                <c:pt idx="33">
                  <c:v>2425</c:v>
                </c:pt>
                <c:pt idx="34">
                  <c:v>2455</c:v>
                </c:pt>
                <c:pt idx="35">
                  <c:v>2455</c:v>
                </c:pt>
                <c:pt idx="36">
                  <c:v>2497</c:v>
                </c:pt>
                <c:pt idx="37">
                  <c:v>2497</c:v>
                </c:pt>
                <c:pt idx="38">
                  <c:v>2533</c:v>
                </c:pt>
                <c:pt idx="39">
                  <c:v>2533</c:v>
                </c:pt>
                <c:pt idx="40">
                  <c:v>2533</c:v>
                </c:pt>
                <c:pt idx="41">
                  <c:v>2544</c:v>
                </c:pt>
                <c:pt idx="42">
                  <c:v>2544</c:v>
                </c:pt>
                <c:pt idx="43">
                  <c:v>2563</c:v>
                </c:pt>
                <c:pt idx="44">
                  <c:v>2563</c:v>
                </c:pt>
                <c:pt idx="45">
                  <c:v>2578</c:v>
                </c:pt>
                <c:pt idx="46">
                  <c:v>2578</c:v>
                </c:pt>
                <c:pt idx="47">
                  <c:v>2579</c:v>
                </c:pt>
                <c:pt idx="48">
                  <c:v>2579</c:v>
                </c:pt>
                <c:pt idx="49">
                  <c:v>2579</c:v>
                </c:pt>
                <c:pt idx="50">
                  <c:v>2579</c:v>
                </c:pt>
                <c:pt idx="51">
                  <c:v>2580</c:v>
                </c:pt>
                <c:pt idx="52">
                  <c:v>2580</c:v>
                </c:pt>
                <c:pt idx="53">
                  <c:v>2580</c:v>
                </c:pt>
                <c:pt idx="54">
                  <c:v>2580</c:v>
                </c:pt>
                <c:pt idx="55">
                  <c:v>2580</c:v>
                </c:pt>
                <c:pt idx="56">
                  <c:v>2580</c:v>
                </c:pt>
                <c:pt idx="57">
                  <c:v>2580</c:v>
                </c:pt>
                <c:pt idx="58">
                  <c:v>2580</c:v>
                </c:pt>
                <c:pt idx="59">
                  <c:v>2580</c:v>
                </c:pt>
                <c:pt idx="60">
                  <c:v>2580</c:v>
                </c:pt>
                <c:pt idx="61">
                  <c:v>2580</c:v>
                </c:pt>
                <c:pt idx="62">
                  <c:v>2580</c:v>
                </c:pt>
                <c:pt idx="63">
                  <c:v>2580</c:v>
                </c:pt>
                <c:pt idx="64">
                  <c:v>2580</c:v>
                </c:pt>
                <c:pt idx="65">
                  <c:v>2580</c:v>
                </c:pt>
                <c:pt idx="66">
                  <c:v>2580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'Sockeye Historical Counts'!$A$54</c:f>
              <c:strCache>
                <c:ptCount val="1"/>
                <c:pt idx="0">
                  <c:v>Cum 2003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Counts'!$E$54:$BN$54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</c:v>
                </c:pt>
                <c:pt idx="18">
                  <c:v>409</c:v>
                </c:pt>
                <c:pt idx="19">
                  <c:v>773</c:v>
                </c:pt>
                <c:pt idx="20">
                  <c:v>1167</c:v>
                </c:pt>
                <c:pt idx="21">
                  <c:v>1446</c:v>
                </c:pt>
                <c:pt idx="22">
                  <c:v>1578</c:v>
                </c:pt>
                <c:pt idx="23">
                  <c:v>1754</c:v>
                </c:pt>
                <c:pt idx="24">
                  <c:v>1849</c:v>
                </c:pt>
                <c:pt idx="25">
                  <c:v>1893</c:v>
                </c:pt>
                <c:pt idx="26">
                  <c:v>1981</c:v>
                </c:pt>
                <c:pt idx="27">
                  <c:v>2067</c:v>
                </c:pt>
                <c:pt idx="28">
                  <c:v>2195</c:v>
                </c:pt>
                <c:pt idx="29">
                  <c:v>2265</c:v>
                </c:pt>
                <c:pt idx="30">
                  <c:v>2348</c:v>
                </c:pt>
                <c:pt idx="31">
                  <c:v>2382</c:v>
                </c:pt>
                <c:pt idx="32">
                  <c:v>2440</c:v>
                </c:pt>
                <c:pt idx="33">
                  <c:v>2458</c:v>
                </c:pt>
                <c:pt idx="34">
                  <c:v>2469</c:v>
                </c:pt>
                <c:pt idx="35">
                  <c:v>2551</c:v>
                </c:pt>
                <c:pt idx="36">
                  <c:v>2573</c:v>
                </c:pt>
                <c:pt idx="37">
                  <c:v>2613</c:v>
                </c:pt>
                <c:pt idx="38">
                  <c:v>2654</c:v>
                </c:pt>
                <c:pt idx="39">
                  <c:v>2698</c:v>
                </c:pt>
                <c:pt idx="40">
                  <c:v>2730</c:v>
                </c:pt>
                <c:pt idx="41">
                  <c:v>2745</c:v>
                </c:pt>
                <c:pt idx="42">
                  <c:v>2754</c:v>
                </c:pt>
                <c:pt idx="43">
                  <c:v>2757</c:v>
                </c:pt>
                <c:pt idx="44">
                  <c:v>2757</c:v>
                </c:pt>
                <c:pt idx="45">
                  <c:v>2759</c:v>
                </c:pt>
                <c:pt idx="46">
                  <c:v>2759</c:v>
                </c:pt>
                <c:pt idx="47">
                  <c:v>2759</c:v>
                </c:pt>
                <c:pt idx="48">
                  <c:v>2769</c:v>
                </c:pt>
                <c:pt idx="49">
                  <c:v>2769</c:v>
                </c:pt>
                <c:pt idx="50">
                  <c:v>2778</c:v>
                </c:pt>
                <c:pt idx="51">
                  <c:v>2778</c:v>
                </c:pt>
                <c:pt idx="52">
                  <c:v>2778</c:v>
                </c:pt>
                <c:pt idx="53">
                  <c:v>2778</c:v>
                </c:pt>
                <c:pt idx="54">
                  <c:v>2778</c:v>
                </c:pt>
                <c:pt idx="55">
                  <c:v>2778</c:v>
                </c:pt>
                <c:pt idx="56">
                  <c:v>2778</c:v>
                </c:pt>
                <c:pt idx="57">
                  <c:v>2778</c:v>
                </c:pt>
                <c:pt idx="58">
                  <c:v>2778</c:v>
                </c:pt>
                <c:pt idx="59">
                  <c:v>2778</c:v>
                </c:pt>
                <c:pt idx="60">
                  <c:v>2778</c:v>
                </c:pt>
                <c:pt idx="61">
                  <c:v>2778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'Sockeye Historical Counts'!$A$55</c:f>
              <c:strCache>
                <c:ptCount val="1"/>
                <c:pt idx="0">
                  <c:v>Cum 2004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'Sockeye Historical Counts'!$E$48:$BO$48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'Sockeye Historical Counts'!$E$55:$BO$55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113</c:v>
                </c:pt>
                <c:pt idx="15">
                  <c:v>213</c:v>
                </c:pt>
                <c:pt idx="16">
                  <c:v>231</c:v>
                </c:pt>
                <c:pt idx="17">
                  <c:v>231</c:v>
                </c:pt>
                <c:pt idx="18">
                  <c:v>233</c:v>
                </c:pt>
                <c:pt idx="19">
                  <c:v>235</c:v>
                </c:pt>
                <c:pt idx="20">
                  <c:v>248</c:v>
                </c:pt>
                <c:pt idx="21">
                  <c:v>272</c:v>
                </c:pt>
                <c:pt idx="22">
                  <c:v>593</c:v>
                </c:pt>
                <c:pt idx="23">
                  <c:v>894</c:v>
                </c:pt>
                <c:pt idx="24">
                  <c:v>937</c:v>
                </c:pt>
                <c:pt idx="25">
                  <c:v>963</c:v>
                </c:pt>
                <c:pt idx="26">
                  <c:v>1004</c:v>
                </c:pt>
                <c:pt idx="27">
                  <c:v>1063</c:v>
                </c:pt>
                <c:pt idx="28">
                  <c:v>1093</c:v>
                </c:pt>
                <c:pt idx="29">
                  <c:v>1102</c:v>
                </c:pt>
                <c:pt idx="30">
                  <c:v>1119</c:v>
                </c:pt>
                <c:pt idx="31">
                  <c:v>1181</c:v>
                </c:pt>
                <c:pt idx="32">
                  <c:v>1220</c:v>
                </c:pt>
                <c:pt idx="33">
                  <c:v>1367</c:v>
                </c:pt>
                <c:pt idx="34">
                  <c:v>1405</c:v>
                </c:pt>
                <c:pt idx="35">
                  <c:v>1427</c:v>
                </c:pt>
                <c:pt idx="36">
                  <c:v>1458</c:v>
                </c:pt>
                <c:pt idx="37">
                  <c:v>1470</c:v>
                </c:pt>
                <c:pt idx="38">
                  <c:v>1491</c:v>
                </c:pt>
                <c:pt idx="39">
                  <c:v>1500</c:v>
                </c:pt>
                <c:pt idx="40">
                  <c:v>1514</c:v>
                </c:pt>
                <c:pt idx="41">
                  <c:v>1520</c:v>
                </c:pt>
                <c:pt idx="42">
                  <c:v>1521</c:v>
                </c:pt>
                <c:pt idx="43">
                  <c:v>1528</c:v>
                </c:pt>
                <c:pt idx="44">
                  <c:v>1535</c:v>
                </c:pt>
                <c:pt idx="45">
                  <c:v>1535</c:v>
                </c:pt>
                <c:pt idx="46">
                  <c:v>1536</c:v>
                </c:pt>
                <c:pt idx="47">
                  <c:v>1543</c:v>
                </c:pt>
                <c:pt idx="48">
                  <c:v>1543</c:v>
                </c:pt>
                <c:pt idx="49">
                  <c:v>1556</c:v>
                </c:pt>
                <c:pt idx="50">
                  <c:v>1584</c:v>
                </c:pt>
                <c:pt idx="51">
                  <c:v>1599</c:v>
                </c:pt>
                <c:pt idx="52">
                  <c:v>1602</c:v>
                </c:pt>
                <c:pt idx="53">
                  <c:v>1606</c:v>
                </c:pt>
                <c:pt idx="54">
                  <c:v>1606</c:v>
                </c:pt>
                <c:pt idx="55">
                  <c:v>1607</c:v>
                </c:pt>
                <c:pt idx="56">
                  <c:v>1607</c:v>
                </c:pt>
                <c:pt idx="57">
                  <c:v>1610</c:v>
                </c:pt>
                <c:pt idx="58">
                  <c:v>1611</c:v>
                </c:pt>
                <c:pt idx="59">
                  <c:v>1611</c:v>
                </c:pt>
                <c:pt idx="60">
                  <c:v>1611</c:v>
                </c:pt>
                <c:pt idx="61">
                  <c:v>1611</c:v>
                </c:pt>
                <c:pt idx="62">
                  <c:v>1611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'Sockeye Historical Counts'!$A$56</c:f>
              <c:strCache>
                <c:ptCount val="1"/>
                <c:pt idx="0">
                  <c:v>Cum 2005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'Sockeye Historical Counts'!$E$56:$BO$56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276</c:v>
                </c:pt>
                <c:pt idx="18">
                  <c:v>400</c:v>
                </c:pt>
                <c:pt idx="19">
                  <c:v>422</c:v>
                </c:pt>
                <c:pt idx="20">
                  <c:v>424</c:v>
                </c:pt>
                <c:pt idx="21">
                  <c:v>426</c:v>
                </c:pt>
                <c:pt idx="22">
                  <c:v>457</c:v>
                </c:pt>
                <c:pt idx="23">
                  <c:v>617</c:v>
                </c:pt>
                <c:pt idx="24">
                  <c:v>709</c:v>
                </c:pt>
                <c:pt idx="25">
                  <c:v>781</c:v>
                </c:pt>
                <c:pt idx="26">
                  <c:v>821</c:v>
                </c:pt>
                <c:pt idx="27">
                  <c:v>856</c:v>
                </c:pt>
                <c:pt idx="28">
                  <c:v>906</c:v>
                </c:pt>
                <c:pt idx="29">
                  <c:v>927</c:v>
                </c:pt>
                <c:pt idx="30">
                  <c:v>978</c:v>
                </c:pt>
                <c:pt idx="31">
                  <c:v>992</c:v>
                </c:pt>
                <c:pt idx="32">
                  <c:v>1020</c:v>
                </c:pt>
                <c:pt idx="33">
                  <c:v>1057</c:v>
                </c:pt>
                <c:pt idx="34">
                  <c:v>1071</c:v>
                </c:pt>
                <c:pt idx="35">
                  <c:v>1087</c:v>
                </c:pt>
                <c:pt idx="36">
                  <c:v>1103</c:v>
                </c:pt>
                <c:pt idx="37">
                  <c:v>1168</c:v>
                </c:pt>
                <c:pt idx="38">
                  <c:v>1186</c:v>
                </c:pt>
                <c:pt idx="39">
                  <c:v>1204</c:v>
                </c:pt>
                <c:pt idx="40">
                  <c:v>1211</c:v>
                </c:pt>
                <c:pt idx="41">
                  <c:v>1252</c:v>
                </c:pt>
                <c:pt idx="42">
                  <c:v>1269</c:v>
                </c:pt>
                <c:pt idx="43">
                  <c:v>1278</c:v>
                </c:pt>
                <c:pt idx="44">
                  <c:v>1285</c:v>
                </c:pt>
                <c:pt idx="45">
                  <c:v>1294</c:v>
                </c:pt>
                <c:pt idx="46">
                  <c:v>1306</c:v>
                </c:pt>
                <c:pt idx="47">
                  <c:v>1309</c:v>
                </c:pt>
                <c:pt idx="48">
                  <c:v>1319</c:v>
                </c:pt>
                <c:pt idx="49">
                  <c:v>1325</c:v>
                </c:pt>
                <c:pt idx="50">
                  <c:v>1330</c:v>
                </c:pt>
                <c:pt idx="51">
                  <c:v>1330</c:v>
                </c:pt>
                <c:pt idx="52">
                  <c:v>1334</c:v>
                </c:pt>
                <c:pt idx="53">
                  <c:v>1336</c:v>
                </c:pt>
                <c:pt idx="54">
                  <c:v>1341</c:v>
                </c:pt>
                <c:pt idx="55">
                  <c:v>1341</c:v>
                </c:pt>
                <c:pt idx="56">
                  <c:v>1341</c:v>
                </c:pt>
                <c:pt idx="57">
                  <c:v>1341</c:v>
                </c:pt>
                <c:pt idx="58">
                  <c:v>1341</c:v>
                </c:pt>
                <c:pt idx="59">
                  <c:v>1341</c:v>
                </c:pt>
                <c:pt idx="60">
                  <c:v>1341</c:v>
                </c:pt>
                <c:pt idx="61">
                  <c:v>1341</c:v>
                </c:pt>
                <c:pt idx="62">
                  <c:v>1341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'Sockeye Historical Counts'!$A$57</c:f>
              <c:strCache>
                <c:ptCount val="1"/>
                <c:pt idx="0">
                  <c:v>Cum 2006</c:v>
                </c:pt>
              </c:strCache>
            </c:strRef>
          </c:tx>
          <c:spPr>
            <a:ln w="38100">
              <a:solidFill>
                <a:srgbClr val="CC99FF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CC99FF"/>
              </a:solidFill>
              <a:ln w="9525">
                <a:noFill/>
              </a:ln>
            </c:spPr>
          </c:marker>
          <c:val>
            <c:numRef>
              <c:f>'Sockeye Historical Counts'!$E$57:$BO$57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205</c:v>
                </c:pt>
                <c:pt idx="23">
                  <c:v>564</c:v>
                </c:pt>
                <c:pt idx="24">
                  <c:v>614</c:v>
                </c:pt>
                <c:pt idx="25">
                  <c:v>616</c:v>
                </c:pt>
                <c:pt idx="26">
                  <c:v>619</c:v>
                </c:pt>
                <c:pt idx="27">
                  <c:v>622</c:v>
                </c:pt>
                <c:pt idx="28">
                  <c:v>776</c:v>
                </c:pt>
                <c:pt idx="29">
                  <c:v>860</c:v>
                </c:pt>
                <c:pt idx="30">
                  <c:v>899</c:v>
                </c:pt>
                <c:pt idx="31">
                  <c:v>940</c:v>
                </c:pt>
                <c:pt idx="32">
                  <c:v>958</c:v>
                </c:pt>
                <c:pt idx="33">
                  <c:v>970</c:v>
                </c:pt>
                <c:pt idx="34">
                  <c:v>1003</c:v>
                </c:pt>
                <c:pt idx="35">
                  <c:v>1018</c:v>
                </c:pt>
                <c:pt idx="36">
                  <c:v>1088</c:v>
                </c:pt>
                <c:pt idx="37">
                  <c:v>1095</c:v>
                </c:pt>
                <c:pt idx="38">
                  <c:v>1100</c:v>
                </c:pt>
                <c:pt idx="39">
                  <c:v>1116</c:v>
                </c:pt>
                <c:pt idx="40">
                  <c:v>1124</c:v>
                </c:pt>
                <c:pt idx="41">
                  <c:v>1135</c:v>
                </c:pt>
                <c:pt idx="42">
                  <c:v>1151</c:v>
                </c:pt>
                <c:pt idx="43">
                  <c:v>1160</c:v>
                </c:pt>
                <c:pt idx="44">
                  <c:v>1166</c:v>
                </c:pt>
                <c:pt idx="45">
                  <c:v>1176</c:v>
                </c:pt>
                <c:pt idx="46">
                  <c:v>1179</c:v>
                </c:pt>
                <c:pt idx="47">
                  <c:v>1180</c:v>
                </c:pt>
                <c:pt idx="48">
                  <c:v>1183</c:v>
                </c:pt>
                <c:pt idx="49">
                  <c:v>1184</c:v>
                </c:pt>
                <c:pt idx="50">
                  <c:v>1185</c:v>
                </c:pt>
                <c:pt idx="51">
                  <c:v>1189</c:v>
                </c:pt>
                <c:pt idx="52">
                  <c:v>1189</c:v>
                </c:pt>
                <c:pt idx="53">
                  <c:v>1192</c:v>
                </c:pt>
                <c:pt idx="54">
                  <c:v>1192</c:v>
                </c:pt>
                <c:pt idx="55">
                  <c:v>1192</c:v>
                </c:pt>
                <c:pt idx="56">
                  <c:v>1192</c:v>
                </c:pt>
                <c:pt idx="57">
                  <c:v>1192</c:v>
                </c:pt>
                <c:pt idx="58">
                  <c:v>1192</c:v>
                </c:pt>
                <c:pt idx="59">
                  <c:v>1192</c:v>
                </c:pt>
                <c:pt idx="60">
                  <c:v>1192</c:v>
                </c:pt>
                <c:pt idx="61">
                  <c:v>1192</c:v>
                </c:pt>
                <c:pt idx="62">
                  <c:v>1192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'Sockeye Historical Counts'!$A$58</c:f>
              <c:strCache>
                <c:ptCount val="1"/>
                <c:pt idx="0">
                  <c:v>Cum 2007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plus"/>
            <c:size val="9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'Sockeye Historical Counts'!$E$58:$BO$58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226</c:v>
                </c:pt>
                <c:pt idx="20">
                  <c:v>240</c:v>
                </c:pt>
                <c:pt idx="21">
                  <c:v>241</c:v>
                </c:pt>
                <c:pt idx="22">
                  <c:v>244</c:v>
                </c:pt>
                <c:pt idx="23">
                  <c:v>324</c:v>
                </c:pt>
                <c:pt idx="24">
                  <c:v>495</c:v>
                </c:pt>
                <c:pt idx="25">
                  <c:v>529</c:v>
                </c:pt>
                <c:pt idx="26">
                  <c:v>542</c:v>
                </c:pt>
                <c:pt idx="27">
                  <c:v>549</c:v>
                </c:pt>
                <c:pt idx="28">
                  <c:v>585</c:v>
                </c:pt>
                <c:pt idx="29">
                  <c:v>710</c:v>
                </c:pt>
                <c:pt idx="30">
                  <c:v>747</c:v>
                </c:pt>
                <c:pt idx="31">
                  <c:v>748</c:v>
                </c:pt>
                <c:pt idx="32">
                  <c:v>753</c:v>
                </c:pt>
                <c:pt idx="33">
                  <c:v>762</c:v>
                </c:pt>
                <c:pt idx="34">
                  <c:v>784</c:v>
                </c:pt>
                <c:pt idx="35">
                  <c:v>832</c:v>
                </c:pt>
                <c:pt idx="36">
                  <c:v>838</c:v>
                </c:pt>
                <c:pt idx="37">
                  <c:v>848</c:v>
                </c:pt>
                <c:pt idx="38">
                  <c:v>859</c:v>
                </c:pt>
                <c:pt idx="39">
                  <c:v>864</c:v>
                </c:pt>
                <c:pt idx="40">
                  <c:v>868</c:v>
                </c:pt>
                <c:pt idx="41">
                  <c:v>878</c:v>
                </c:pt>
                <c:pt idx="42">
                  <c:v>878</c:v>
                </c:pt>
                <c:pt idx="43">
                  <c:v>882</c:v>
                </c:pt>
                <c:pt idx="44">
                  <c:v>884</c:v>
                </c:pt>
                <c:pt idx="45">
                  <c:v>892</c:v>
                </c:pt>
                <c:pt idx="46">
                  <c:v>900</c:v>
                </c:pt>
                <c:pt idx="47">
                  <c:v>901</c:v>
                </c:pt>
                <c:pt idx="48">
                  <c:v>901</c:v>
                </c:pt>
                <c:pt idx="49">
                  <c:v>901</c:v>
                </c:pt>
                <c:pt idx="50">
                  <c:v>901</c:v>
                </c:pt>
                <c:pt idx="51">
                  <c:v>903</c:v>
                </c:pt>
                <c:pt idx="52">
                  <c:v>903</c:v>
                </c:pt>
                <c:pt idx="53">
                  <c:v>903</c:v>
                </c:pt>
                <c:pt idx="54">
                  <c:v>903</c:v>
                </c:pt>
                <c:pt idx="55">
                  <c:v>903</c:v>
                </c:pt>
                <c:pt idx="56">
                  <c:v>903</c:v>
                </c:pt>
                <c:pt idx="57">
                  <c:v>903</c:v>
                </c:pt>
                <c:pt idx="58">
                  <c:v>903</c:v>
                </c:pt>
                <c:pt idx="59">
                  <c:v>903</c:v>
                </c:pt>
                <c:pt idx="60">
                  <c:v>903</c:v>
                </c:pt>
                <c:pt idx="61">
                  <c:v>903</c:v>
                </c:pt>
                <c:pt idx="62">
                  <c:v>903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'Sockeye Historical Counts'!$A$59</c:f>
              <c:strCache>
                <c:ptCount val="1"/>
                <c:pt idx="0">
                  <c:v>Cum 2008</c:v>
                </c:pt>
              </c:strCache>
            </c:strRef>
          </c:tx>
          <c:val>
            <c:numRef>
              <c:f>'Sockeye Historical Counts'!$E$59:$BO$59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527</c:v>
                </c:pt>
                <c:pt idx="18">
                  <c:v>871</c:v>
                </c:pt>
                <c:pt idx="19">
                  <c:v>971</c:v>
                </c:pt>
                <c:pt idx="20">
                  <c:v>1003</c:v>
                </c:pt>
                <c:pt idx="21">
                  <c:v>1012</c:v>
                </c:pt>
                <c:pt idx="22">
                  <c:v>1079</c:v>
                </c:pt>
                <c:pt idx="23">
                  <c:v>1191</c:v>
                </c:pt>
                <c:pt idx="24">
                  <c:v>1237</c:v>
                </c:pt>
                <c:pt idx="25">
                  <c:v>1268</c:v>
                </c:pt>
                <c:pt idx="26">
                  <c:v>1285</c:v>
                </c:pt>
                <c:pt idx="27">
                  <c:v>1306</c:v>
                </c:pt>
                <c:pt idx="28">
                  <c:v>1326</c:v>
                </c:pt>
                <c:pt idx="29">
                  <c:v>1328</c:v>
                </c:pt>
                <c:pt idx="30">
                  <c:v>1337</c:v>
                </c:pt>
                <c:pt idx="31">
                  <c:v>1351</c:v>
                </c:pt>
                <c:pt idx="32">
                  <c:v>1366</c:v>
                </c:pt>
                <c:pt idx="33">
                  <c:v>1371</c:v>
                </c:pt>
                <c:pt idx="34">
                  <c:v>1393</c:v>
                </c:pt>
                <c:pt idx="35">
                  <c:v>1402</c:v>
                </c:pt>
                <c:pt idx="36">
                  <c:v>1423</c:v>
                </c:pt>
                <c:pt idx="37">
                  <c:v>1441</c:v>
                </c:pt>
                <c:pt idx="38">
                  <c:v>1444</c:v>
                </c:pt>
                <c:pt idx="39">
                  <c:v>1447</c:v>
                </c:pt>
                <c:pt idx="40">
                  <c:v>1447</c:v>
                </c:pt>
                <c:pt idx="41">
                  <c:v>1456</c:v>
                </c:pt>
                <c:pt idx="42">
                  <c:v>1458</c:v>
                </c:pt>
                <c:pt idx="43">
                  <c:v>1459</c:v>
                </c:pt>
                <c:pt idx="44">
                  <c:v>1460</c:v>
                </c:pt>
                <c:pt idx="45">
                  <c:v>1462</c:v>
                </c:pt>
                <c:pt idx="46">
                  <c:v>1462</c:v>
                </c:pt>
                <c:pt idx="47">
                  <c:v>1462</c:v>
                </c:pt>
                <c:pt idx="48">
                  <c:v>1462</c:v>
                </c:pt>
                <c:pt idx="49">
                  <c:v>1462</c:v>
                </c:pt>
                <c:pt idx="50">
                  <c:v>1463</c:v>
                </c:pt>
                <c:pt idx="51">
                  <c:v>1463</c:v>
                </c:pt>
                <c:pt idx="52">
                  <c:v>1463</c:v>
                </c:pt>
                <c:pt idx="53">
                  <c:v>1463</c:v>
                </c:pt>
                <c:pt idx="54">
                  <c:v>1463</c:v>
                </c:pt>
                <c:pt idx="55">
                  <c:v>1463</c:v>
                </c:pt>
                <c:pt idx="56">
                  <c:v>1463</c:v>
                </c:pt>
                <c:pt idx="57">
                  <c:v>1463</c:v>
                </c:pt>
                <c:pt idx="58">
                  <c:v>1463</c:v>
                </c:pt>
                <c:pt idx="59">
                  <c:v>1463</c:v>
                </c:pt>
                <c:pt idx="60">
                  <c:v>1463</c:v>
                </c:pt>
                <c:pt idx="61">
                  <c:v>1463</c:v>
                </c:pt>
                <c:pt idx="62">
                  <c:v>1463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'Sockeye Historical Counts'!$A$60</c:f>
              <c:strCache>
                <c:ptCount val="1"/>
                <c:pt idx="0">
                  <c:v>Cum 2009</c:v>
                </c:pt>
              </c:strCache>
            </c:strRef>
          </c:tx>
          <c:val>
            <c:numRef>
              <c:f>'Sockeye Historical Counts'!$E$60:$BS$60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358</c:v>
                </c:pt>
                <c:pt idx="17">
                  <c:v>940</c:v>
                </c:pt>
                <c:pt idx="18">
                  <c:v>1208</c:v>
                </c:pt>
                <c:pt idx="19">
                  <c:v>1745</c:v>
                </c:pt>
                <c:pt idx="20">
                  <c:v>2009</c:v>
                </c:pt>
                <c:pt idx="21">
                  <c:v>2269</c:v>
                </c:pt>
                <c:pt idx="22">
                  <c:v>2355</c:v>
                </c:pt>
                <c:pt idx="23">
                  <c:v>2536</c:v>
                </c:pt>
                <c:pt idx="24">
                  <c:v>2606</c:v>
                </c:pt>
                <c:pt idx="25">
                  <c:v>2706</c:v>
                </c:pt>
                <c:pt idx="26">
                  <c:v>2718</c:v>
                </c:pt>
                <c:pt idx="27">
                  <c:v>2732</c:v>
                </c:pt>
                <c:pt idx="28">
                  <c:v>2776</c:v>
                </c:pt>
                <c:pt idx="29">
                  <c:v>2852</c:v>
                </c:pt>
                <c:pt idx="30">
                  <c:v>2873</c:v>
                </c:pt>
                <c:pt idx="31">
                  <c:v>2910</c:v>
                </c:pt>
                <c:pt idx="32">
                  <c:v>2984</c:v>
                </c:pt>
                <c:pt idx="33">
                  <c:v>3016</c:v>
                </c:pt>
                <c:pt idx="34">
                  <c:v>3080</c:v>
                </c:pt>
                <c:pt idx="35">
                  <c:v>3111</c:v>
                </c:pt>
                <c:pt idx="36">
                  <c:v>3124</c:v>
                </c:pt>
                <c:pt idx="37">
                  <c:v>3137</c:v>
                </c:pt>
                <c:pt idx="38">
                  <c:v>3174</c:v>
                </c:pt>
                <c:pt idx="39">
                  <c:v>3235</c:v>
                </c:pt>
                <c:pt idx="40">
                  <c:v>3252</c:v>
                </c:pt>
                <c:pt idx="41">
                  <c:v>3268</c:v>
                </c:pt>
                <c:pt idx="42">
                  <c:v>3282</c:v>
                </c:pt>
                <c:pt idx="43">
                  <c:v>3297</c:v>
                </c:pt>
                <c:pt idx="44">
                  <c:v>3305</c:v>
                </c:pt>
                <c:pt idx="45">
                  <c:v>3314</c:v>
                </c:pt>
                <c:pt idx="46">
                  <c:v>3318</c:v>
                </c:pt>
                <c:pt idx="47">
                  <c:v>3323</c:v>
                </c:pt>
                <c:pt idx="48">
                  <c:v>3328</c:v>
                </c:pt>
                <c:pt idx="49">
                  <c:v>3329</c:v>
                </c:pt>
                <c:pt idx="50">
                  <c:v>3330</c:v>
                </c:pt>
                <c:pt idx="51">
                  <c:v>3330</c:v>
                </c:pt>
                <c:pt idx="52">
                  <c:v>3334</c:v>
                </c:pt>
                <c:pt idx="53">
                  <c:v>3334</c:v>
                </c:pt>
                <c:pt idx="54">
                  <c:v>3334</c:v>
                </c:pt>
                <c:pt idx="55">
                  <c:v>3334</c:v>
                </c:pt>
                <c:pt idx="56">
                  <c:v>3334</c:v>
                </c:pt>
                <c:pt idx="57">
                  <c:v>3334</c:v>
                </c:pt>
                <c:pt idx="58">
                  <c:v>3334</c:v>
                </c:pt>
                <c:pt idx="59">
                  <c:v>3334</c:v>
                </c:pt>
                <c:pt idx="60">
                  <c:v>3334</c:v>
                </c:pt>
                <c:pt idx="61">
                  <c:v>3334</c:v>
                </c:pt>
                <c:pt idx="62">
                  <c:v>3334</c:v>
                </c:pt>
                <c:pt idx="63">
                  <c:v>3334</c:v>
                </c:pt>
                <c:pt idx="64">
                  <c:v>3334</c:v>
                </c:pt>
                <c:pt idx="65">
                  <c:v>3334</c:v>
                </c:pt>
                <c:pt idx="66">
                  <c:v>3334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'Sockeye Historical Counts'!$A$61</c:f>
              <c:strCache>
                <c:ptCount val="1"/>
                <c:pt idx="0">
                  <c:v>Cum 2010</c:v>
                </c:pt>
              </c:strCache>
            </c:strRef>
          </c:tx>
          <c:val>
            <c:numRef>
              <c:f>'Sockeye Historical Counts'!$E$61:$BS$61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119</c:v>
                </c:pt>
                <c:pt idx="15">
                  <c:v>606</c:v>
                </c:pt>
                <c:pt idx="16">
                  <c:v>806</c:v>
                </c:pt>
                <c:pt idx="17">
                  <c:v>873</c:v>
                </c:pt>
                <c:pt idx="18">
                  <c:v>873</c:v>
                </c:pt>
                <c:pt idx="19">
                  <c:v>873</c:v>
                </c:pt>
                <c:pt idx="20">
                  <c:v>880</c:v>
                </c:pt>
                <c:pt idx="21">
                  <c:v>1127</c:v>
                </c:pt>
                <c:pt idx="22">
                  <c:v>1246</c:v>
                </c:pt>
                <c:pt idx="23">
                  <c:v>1349</c:v>
                </c:pt>
                <c:pt idx="24">
                  <c:v>1536</c:v>
                </c:pt>
                <c:pt idx="25">
                  <c:v>1687</c:v>
                </c:pt>
                <c:pt idx="26">
                  <c:v>1827</c:v>
                </c:pt>
                <c:pt idx="27">
                  <c:v>1861</c:v>
                </c:pt>
                <c:pt idx="28">
                  <c:v>2002</c:v>
                </c:pt>
                <c:pt idx="29">
                  <c:v>2109</c:v>
                </c:pt>
                <c:pt idx="30">
                  <c:v>2149</c:v>
                </c:pt>
                <c:pt idx="31">
                  <c:v>2247</c:v>
                </c:pt>
                <c:pt idx="32">
                  <c:v>2382</c:v>
                </c:pt>
                <c:pt idx="33">
                  <c:v>2443</c:v>
                </c:pt>
                <c:pt idx="34">
                  <c:v>2454</c:v>
                </c:pt>
                <c:pt idx="35">
                  <c:v>2458</c:v>
                </c:pt>
                <c:pt idx="36">
                  <c:v>2467</c:v>
                </c:pt>
                <c:pt idx="37">
                  <c:v>2467</c:v>
                </c:pt>
                <c:pt idx="38">
                  <c:v>2476</c:v>
                </c:pt>
                <c:pt idx="39">
                  <c:v>2486</c:v>
                </c:pt>
                <c:pt idx="40">
                  <c:v>2503</c:v>
                </c:pt>
                <c:pt idx="41">
                  <c:v>2507</c:v>
                </c:pt>
                <c:pt idx="42">
                  <c:v>2513</c:v>
                </c:pt>
                <c:pt idx="43">
                  <c:v>2518</c:v>
                </c:pt>
                <c:pt idx="44">
                  <c:v>2521</c:v>
                </c:pt>
                <c:pt idx="45">
                  <c:v>2523</c:v>
                </c:pt>
                <c:pt idx="46">
                  <c:v>2525</c:v>
                </c:pt>
                <c:pt idx="47">
                  <c:v>2530</c:v>
                </c:pt>
                <c:pt idx="48">
                  <c:v>2530</c:v>
                </c:pt>
                <c:pt idx="49">
                  <c:v>2530</c:v>
                </c:pt>
                <c:pt idx="50">
                  <c:v>2530</c:v>
                </c:pt>
                <c:pt idx="51">
                  <c:v>2530</c:v>
                </c:pt>
                <c:pt idx="52">
                  <c:v>2530</c:v>
                </c:pt>
                <c:pt idx="53">
                  <c:v>2530</c:v>
                </c:pt>
                <c:pt idx="54">
                  <c:v>2532</c:v>
                </c:pt>
                <c:pt idx="55">
                  <c:v>2532</c:v>
                </c:pt>
                <c:pt idx="56">
                  <c:v>2532</c:v>
                </c:pt>
                <c:pt idx="57">
                  <c:v>2532</c:v>
                </c:pt>
                <c:pt idx="58">
                  <c:v>2532</c:v>
                </c:pt>
                <c:pt idx="59">
                  <c:v>2532</c:v>
                </c:pt>
                <c:pt idx="60">
                  <c:v>2532</c:v>
                </c:pt>
                <c:pt idx="61">
                  <c:v>2532</c:v>
                </c:pt>
                <c:pt idx="62">
                  <c:v>2532</c:v>
                </c:pt>
                <c:pt idx="63">
                  <c:v>2532</c:v>
                </c:pt>
                <c:pt idx="64">
                  <c:v>2533</c:v>
                </c:pt>
                <c:pt idx="65">
                  <c:v>2533</c:v>
                </c:pt>
                <c:pt idx="66">
                  <c:v>2533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'Sockeye Historical Counts'!$A$62</c:f>
              <c:strCache>
                <c:ptCount val="1"/>
                <c:pt idx="0">
                  <c:v>Cum 2011</c:v>
                </c:pt>
              </c:strCache>
            </c:strRef>
          </c:tx>
          <c:val>
            <c:numRef>
              <c:f>'Sockeye Historical Counts'!$E$62:$BS$62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201</c:v>
                </c:pt>
                <c:pt idx="18">
                  <c:v>442</c:v>
                </c:pt>
                <c:pt idx="19">
                  <c:v>460</c:v>
                </c:pt>
                <c:pt idx="20">
                  <c:v>460</c:v>
                </c:pt>
                <c:pt idx="21">
                  <c:v>462</c:v>
                </c:pt>
                <c:pt idx="22">
                  <c:v>463</c:v>
                </c:pt>
                <c:pt idx="23">
                  <c:v>463</c:v>
                </c:pt>
                <c:pt idx="24">
                  <c:v>463</c:v>
                </c:pt>
                <c:pt idx="25">
                  <c:v>465</c:v>
                </c:pt>
                <c:pt idx="26">
                  <c:v>580</c:v>
                </c:pt>
                <c:pt idx="27">
                  <c:v>637</c:v>
                </c:pt>
                <c:pt idx="28">
                  <c:v>642</c:v>
                </c:pt>
                <c:pt idx="29">
                  <c:v>642</c:v>
                </c:pt>
                <c:pt idx="30">
                  <c:v>642</c:v>
                </c:pt>
                <c:pt idx="31">
                  <c:v>642</c:v>
                </c:pt>
                <c:pt idx="32">
                  <c:v>642</c:v>
                </c:pt>
                <c:pt idx="33">
                  <c:v>642</c:v>
                </c:pt>
                <c:pt idx="34">
                  <c:v>644</c:v>
                </c:pt>
                <c:pt idx="35">
                  <c:v>644</c:v>
                </c:pt>
                <c:pt idx="36">
                  <c:v>644</c:v>
                </c:pt>
                <c:pt idx="37">
                  <c:v>644</c:v>
                </c:pt>
                <c:pt idx="38">
                  <c:v>649</c:v>
                </c:pt>
                <c:pt idx="39">
                  <c:v>649</c:v>
                </c:pt>
                <c:pt idx="40">
                  <c:v>649</c:v>
                </c:pt>
                <c:pt idx="41">
                  <c:v>649</c:v>
                </c:pt>
                <c:pt idx="42">
                  <c:v>652</c:v>
                </c:pt>
                <c:pt idx="43">
                  <c:v>653</c:v>
                </c:pt>
                <c:pt idx="44">
                  <c:v>653</c:v>
                </c:pt>
                <c:pt idx="45">
                  <c:v>653</c:v>
                </c:pt>
                <c:pt idx="46">
                  <c:v>653</c:v>
                </c:pt>
                <c:pt idx="47">
                  <c:v>655</c:v>
                </c:pt>
                <c:pt idx="48">
                  <c:v>655</c:v>
                </c:pt>
                <c:pt idx="49">
                  <c:v>655</c:v>
                </c:pt>
                <c:pt idx="50">
                  <c:v>655</c:v>
                </c:pt>
                <c:pt idx="51">
                  <c:v>655</c:v>
                </c:pt>
                <c:pt idx="52">
                  <c:v>656</c:v>
                </c:pt>
                <c:pt idx="53">
                  <c:v>656</c:v>
                </c:pt>
                <c:pt idx="54">
                  <c:v>656</c:v>
                </c:pt>
                <c:pt idx="55">
                  <c:v>656</c:v>
                </c:pt>
                <c:pt idx="56">
                  <c:v>658</c:v>
                </c:pt>
                <c:pt idx="57">
                  <c:v>658</c:v>
                </c:pt>
                <c:pt idx="58">
                  <c:v>658</c:v>
                </c:pt>
                <c:pt idx="59">
                  <c:v>658</c:v>
                </c:pt>
                <c:pt idx="60">
                  <c:v>658</c:v>
                </c:pt>
                <c:pt idx="61">
                  <c:v>658</c:v>
                </c:pt>
                <c:pt idx="62">
                  <c:v>658</c:v>
                </c:pt>
                <c:pt idx="63">
                  <c:v>658</c:v>
                </c:pt>
                <c:pt idx="64">
                  <c:v>658</c:v>
                </c:pt>
                <c:pt idx="65">
                  <c:v>658</c:v>
                </c:pt>
                <c:pt idx="66">
                  <c:v>658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'Sockeye Historical Counts'!$A$63</c:f>
              <c:strCache>
                <c:ptCount val="1"/>
                <c:pt idx="0">
                  <c:v>Cum 2012</c:v>
                </c:pt>
              </c:strCache>
            </c:strRef>
          </c:tx>
          <c:val>
            <c:numRef>
              <c:f>'Sockeye Historical Counts'!$E$63:$BS$63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6</c:v>
                </c:pt>
                <c:pt idx="20">
                  <c:v>10</c:v>
                </c:pt>
                <c:pt idx="21">
                  <c:v>11</c:v>
                </c:pt>
                <c:pt idx="22">
                  <c:v>152</c:v>
                </c:pt>
                <c:pt idx="23">
                  <c:v>174</c:v>
                </c:pt>
                <c:pt idx="24">
                  <c:v>231</c:v>
                </c:pt>
                <c:pt idx="25">
                  <c:v>259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279</c:v>
                </c:pt>
                <c:pt idx="30">
                  <c:v>284</c:v>
                </c:pt>
                <c:pt idx="31">
                  <c:v>284</c:v>
                </c:pt>
                <c:pt idx="32">
                  <c:v>284</c:v>
                </c:pt>
                <c:pt idx="33">
                  <c:v>292</c:v>
                </c:pt>
                <c:pt idx="34">
                  <c:v>292</c:v>
                </c:pt>
                <c:pt idx="35">
                  <c:v>295</c:v>
                </c:pt>
                <c:pt idx="36">
                  <c:v>295</c:v>
                </c:pt>
                <c:pt idx="37">
                  <c:v>298</c:v>
                </c:pt>
                <c:pt idx="38">
                  <c:v>300</c:v>
                </c:pt>
                <c:pt idx="39">
                  <c:v>304</c:v>
                </c:pt>
                <c:pt idx="40">
                  <c:v>314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316</c:v>
                </c:pt>
                <c:pt idx="57">
                  <c:v>316</c:v>
                </c:pt>
                <c:pt idx="58">
                  <c:v>316</c:v>
                </c:pt>
                <c:pt idx="59">
                  <c:v>316</c:v>
                </c:pt>
                <c:pt idx="60">
                  <c:v>316</c:v>
                </c:pt>
                <c:pt idx="61">
                  <c:v>316</c:v>
                </c:pt>
                <c:pt idx="62">
                  <c:v>317</c:v>
                </c:pt>
                <c:pt idx="63">
                  <c:v>317</c:v>
                </c:pt>
                <c:pt idx="64">
                  <c:v>317</c:v>
                </c:pt>
                <c:pt idx="65">
                  <c:v>317</c:v>
                </c:pt>
                <c:pt idx="66">
                  <c:v>317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'Sockeye Historical Counts'!$A$64</c:f>
              <c:strCache>
                <c:ptCount val="1"/>
                <c:pt idx="0">
                  <c:v>Cum 2013</c:v>
                </c:pt>
              </c:strCache>
            </c:strRef>
          </c:tx>
          <c:val>
            <c:numRef>
              <c:f>'Sockeye Historical Counts'!$E$64:$BS$64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41</c:v>
                </c:pt>
                <c:pt idx="18">
                  <c:v>193</c:v>
                </c:pt>
                <c:pt idx="19">
                  <c:v>502</c:v>
                </c:pt>
                <c:pt idx="20">
                  <c:v>699</c:v>
                </c:pt>
                <c:pt idx="21">
                  <c:v>726</c:v>
                </c:pt>
                <c:pt idx="22">
                  <c:v>740</c:v>
                </c:pt>
                <c:pt idx="23">
                  <c:v>740</c:v>
                </c:pt>
                <c:pt idx="24">
                  <c:v>743</c:v>
                </c:pt>
                <c:pt idx="25">
                  <c:v>770</c:v>
                </c:pt>
                <c:pt idx="26">
                  <c:v>966</c:v>
                </c:pt>
                <c:pt idx="27">
                  <c:v>1221</c:v>
                </c:pt>
                <c:pt idx="28">
                  <c:v>1304</c:v>
                </c:pt>
                <c:pt idx="29">
                  <c:v>1349</c:v>
                </c:pt>
                <c:pt idx="30">
                  <c:v>1378</c:v>
                </c:pt>
                <c:pt idx="31">
                  <c:v>1391</c:v>
                </c:pt>
                <c:pt idx="32">
                  <c:v>1410</c:v>
                </c:pt>
                <c:pt idx="33">
                  <c:v>1456</c:v>
                </c:pt>
                <c:pt idx="34">
                  <c:v>1495</c:v>
                </c:pt>
                <c:pt idx="35">
                  <c:v>1512</c:v>
                </c:pt>
                <c:pt idx="36">
                  <c:v>1539</c:v>
                </c:pt>
                <c:pt idx="37">
                  <c:v>1571</c:v>
                </c:pt>
                <c:pt idx="38">
                  <c:v>1583</c:v>
                </c:pt>
                <c:pt idx="39">
                  <c:v>1603</c:v>
                </c:pt>
                <c:pt idx="40">
                  <c:v>1606</c:v>
                </c:pt>
                <c:pt idx="41">
                  <c:v>1614</c:v>
                </c:pt>
                <c:pt idx="42">
                  <c:v>1621</c:v>
                </c:pt>
                <c:pt idx="43">
                  <c:v>1625</c:v>
                </c:pt>
                <c:pt idx="44">
                  <c:v>1630</c:v>
                </c:pt>
                <c:pt idx="45">
                  <c:v>1630</c:v>
                </c:pt>
                <c:pt idx="46">
                  <c:v>1632</c:v>
                </c:pt>
                <c:pt idx="47">
                  <c:v>1633</c:v>
                </c:pt>
                <c:pt idx="48">
                  <c:v>1636</c:v>
                </c:pt>
                <c:pt idx="49">
                  <c:v>1636</c:v>
                </c:pt>
                <c:pt idx="50">
                  <c:v>1636</c:v>
                </c:pt>
                <c:pt idx="51">
                  <c:v>1636</c:v>
                </c:pt>
                <c:pt idx="52">
                  <c:v>1636</c:v>
                </c:pt>
                <c:pt idx="53">
                  <c:v>1636</c:v>
                </c:pt>
                <c:pt idx="54">
                  <c:v>1639</c:v>
                </c:pt>
                <c:pt idx="55">
                  <c:v>1639</c:v>
                </c:pt>
                <c:pt idx="56">
                  <c:v>1642</c:v>
                </c:pt>
                <c:pt idx="57">
                  <c:v>1645</c:v>
                </c:pt>
                <c:pt idx="58">
                  <c:v>1646</c:v>
                </c:pt>
                <c:pt idx="59">
                  <c:v>1646</c:v>
                </c:pt>
                <c:pt idx="60">
                  <c:v>1648</c:v>
                </c:pt>
                <c:pt idx="61">
                  <c:v>1648</c:v>
                </c:pt>
                <c:pt idx="62">
                  <c:v>1649</c:v>
                </c:pt>
                <c:pt idx="63">
                  <c:v>1651</c:v>
                </c:pt>
                <c:pt idx="64">
                  <c:v>1651</c:v>
                </c:pt>
                <c:pt idx="65">
                  <c:v>1651</c:v>
                </c:pt>
                <c:pt idx="66">
                  <c:v>1652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041328"/>
        <c:axId val="389044464"/>
      </c:lineChart>
      <c:dateAx>
        <c:axId val="38904132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044464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8904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041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3474845337988"/>
          <c:y val="4.0668582004724986E-2"/>
          <c:w val="0.83590086995733259"/>
          <c:h val="0.78989293354473322"/>
        </c:manualLayout>
      </c:layout>
      <c:scatterChart>
        <c:scatterStyle val="lineMarker"/>
        <c:varyColors val="0"/>
        <c:ser>
          <c:idx val="0"/>
          <c:order val="0"/>
          <c:dLbls>
            <c:dLbl>
              <c:idx val="2"/>
              <c:layout>
                <c:manualLayout>
                  <c:x val="0"/>
                  <c:y val="-2.5641033036553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2794358858059337E-3"/>
                  <c:y val="-2.1978028317045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8838307657417806E-2"/>
                  <c:y val="-5.8608075512121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6.2794358858059337E-3"/>
                  <c:y val="-3.29670424755684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7.5353230629670934E-2"/>
                  <c:y val="2.1978028317045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2794358858059337E-3"/>
                  <c:y val="-1.8315023597537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"/>
                  <c:y val="1.831502359753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6.2794358858059337E-3"/>
                  <c:y val="-2.5641033036553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'Sockeye Historical Counts'!$A$14:$A$27</c:f>
              <c:numCache>
                <c:formatCode>General</c:formatCode>
                <c:ptCount val="1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numCache>
            </c:numRef>
          </c:xVal>
          <c:yVal>
            <c:numRef>
              <c:f>'Sockeye Historical Counts'!$CM$14:$CM$27</c:f>
              <c:numCache>
                <c:formatCode>General</c:formatCode>
                <c:ptCount val="14"/>
                <c:pt idx="0">
                  <c:v>1662</c:v>
                </c:pt>
                <c:pt idx="1">
                  <c:v>663</c:v>
                </c:pt>
                <c:pt idx="2">
                  <c:v>1571</c:v>
                </c:pt>
                <c:pt idx="3">
                  <c:v>4034</c:v>
                </c:pt>
                <c:pt idx="4">
                  <c:v>2580</c:v>
                </c:pt>
                <c:pt idx="5">
                  <c:v>2778</c:v>
                </c:pt>
                <c:pt idx="6">
                  <c:v>1611</c:v>
                </c:pt>
                <c:pt idx="7">
                  <c:v>1341</c:v>
                </c:pt>
                <c:pt idx="8">
                  <c:v>1192</c:v>
                </c:pt>
                <c:pt idx="9">
                  <c:v>903</c:v>
                </c:pt>
                <c:pt idx="10">
                  <c:v>1463</c:v>
                </c:pt>
                <c:pt idx="11">
                  <c:v>3334</c:v>
                </c:pt>
                <c:pt idx="12">
                  <c:v>2533</c:v>
                </c:pt>
                <c:pt idx="13">
                  <c:v>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3680"/>
        <c:axId val="388189280"/>
      </c:scatterChart>
      <c:valAx>
        <c:axId val="389043680"/>
        <c:scaling>
          <c:orientation val="minMax"/>
          <c:max val="2012"/>
          <c:min val="19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8189280"/>
        <c:crosses val="autoZero"/>
        <c:crossBetween val="midCat"/>
      </c:valAx>
      <c:valAx>
        <c:axId val="38818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904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 Daily Escapement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v>1998-2010 mean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numRef>
              <c:f>'2001-2011 trend'!$B$4:$BN$4</c:f>
              <c:numCache>
                <c:formatCode>m/d</c:formatCode>
                <c:ptCount val="65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  <c:pt idx="63">
                  <c:v>37508</c:v>
                </c:pt>
                <c:pt idx="64">
                  <c:v>37509</c:v>
                </c:pt>
              </c:numCache>
            </c:numRef>
          </c:cat>
          <c:val>
            <c:numRef>
              <c:f>'2001-2011 trend'!$B$18:$BN$18</c:f>
              <c:numCache>
                <c:formatCode>0</c:formatCode>
                <c:ptCount val="65"/>
                <c:pt idx="0">
                  <c:v>0.38461538461538464</c:v>
                </c:pt>
                <c:pt idx="1">
                  <c:v>0</c:v>
                </c:pt>
                <c:pt idx="2">
                  <c:v>7.6923076923076927E-2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7.6923076923076927E-2</c:v>
                </c:pt>
                <c:pt idx="7">
                  <c:v>0</c:v>
                </c:pt>
                <c:pt idx="8">
                  <c:v>0.15384615384615385</c:v>
                </c:pt>
                <c:pt idx="9">
                  <c:v>0.23076923076923078</c:v>
                </c:pt>
                <c:pt idx="10">
                  <c:v>7.6923076923076927E-2</c:v>
                </c:pt>
                <c:pt idx="11">
                  <c:v>7.6923076923076927E-2</c:v>
                </c:pt>
                <c:pt idx="12">
                  <c:v>11.692307692307692</c:v>
                </c:pt>
                <c:pt idx="13">
                  <c:v>12</c:v>
                </c:pt>
                <c:pt idx="14">
                  <c:v>40.692307692307693</c:v>
                </c:pt>
                <c:pt idx="15">
                  <c:v>111.46153846153847</c:v>
                </c:pt>
                <c:pt idx="16">
                  <c:v>187.53846153846155</c:v>
                </c:pt>
                <c:pt idx="17">
                  <c:v>199.84615384615384</c:v>
                </c:pt>
                <c:pt idx="18">
                  <c:v>97.307692307692307</c:v>
                </c:pt>
                <c:pt idx="19">
                  <c:v>146.23076923076923</c:v>
                </c:pt>
                <c:pt idx="20">
                  <c:v>101.23076923076923</c:v>
                </c:pt>
                <c:pt idx="21">
                  <c:v>141.23076923076923</c:v>
                </c:pt>
                <c:pt idx="22">
                  <c:v>109</c:v>
                </c:pt>
                <c:pt idx="23">
                  <c:v>153</c:v>
                </c:pt>
                <c:pt idx="24">
                  <c:v>81.615384615384613</c:v>
                </c:pt>
                <c:pt idx="25">
                  <c:v>45.92307692307692</c:v>
                </c:pt>
                <c:pt idx="26">
                  <c:v>49.769230769230766</c:v>
                </c:pt>
                <c:pt idx="27">
                  <c:v>35.230769230769234</c:v>
                </c:pt>
                <c:pt idx="28">
                  <c:v>55.92307692307692</c:v>
                </c:pt>
                <c:pt idx="29">
                  <c:v>81.15384615384616</c:v>
                </c:pt>
                <c:pt idx="30">
                  <c:v>53.07692307692308</c:v>
                </c:pt>
                <c:pt idx="31">
                  <c:v>24.53846153846154</c:v>
                </c:pt>
                <c:pt idx="32">
                  <c:v>39.46153846153846</c:v>
                </c:pt>
                <c:pt idx="33">
                  <c:v>32.230769230769234</c:v>
                </c:pt>
                <c:pt idx="34">
                  <c:v>21.76923076923077</c:v>
                </c:pt>
                <c:pt idx="35">
                  <c:v>20.153846153846153</c:v>
                </c:pt>
                <c:pt idx="36">
                  <c:v>20.846153846153847</c:v>
                </c:pt>
                <c:pt idx="37">
                  <c:v>14.307692307692308</c:v>
                </c:pt>
                <c:pt idx="38">
                  <c:v>15.153846153846153</c:v>
                </c:pt>
                <c:pt idx="39">
                  <c:v>15.461538461538462</c:v>
                </c:pt>
                <c:pt idx="40">
                  <c:v>8.7692307692307701</c:v>
                </c:pt>
                <c:pt idx="41">
                  <c:v>10.384615384615385</c:v>
                </c:pt>
                <c:pt idx="42">
                  <c:v>5.384615384615385</c:v>
                </c:pt>
                <c:pt idx="43">
                  <c:v>5.5384615384615383</c:v>
                </c:pt>
                <c:pt idx="44">
                  <c:v>2.6923076923076925</c:v>
                </c:pt>
                <c:pt idx="45">
                  <c:v>4.615384615384615</c:v>
                </c:pt>
                <c:pt idx="46">
                  <c:v>2.6923076923076925</c:v>
                </c:pt>
                <c:pt idx="47">
                  <c:v>1.7692307692307692</c:v>
                </c:pt>
                <c:pt idx="48">
                  <c:v>2.1538461538461537</c:v>
                </c:pt>
                <c:pt idx="49">
                  <c:v>2.1538461538461537</c:v>
                </c:pt>
                <c:pt idx="50">
                  <c:v>3.6153846153846154</c:v>
                </c:pt>
                <c:pt idx="51">
                  <c:v>2.1538461538461537</c:v>
                </c:pt>
                <c:pt idx="52">
                  <c:v>0.84615384615384615</c:v>
                </c:pt>
                <c:pt idx="53">
                  <c:v>0.69230769230769229</c:v>
                </c:pt>
                <c:pt idx="54">
                  <c:v>0.53846153846153844</c:v>
                </c:pt>
                <c:pt idx="55">
                  <c:v>7.6923076923076927E-2</c:v>
                </c:pt>
                <c:pt idx="56">
                  <c:v>0</c:v>
                </c:pt>
                <c:pt idx="57">
                  <c:v>0.46153846153846156</c:v>
                </c:pt>
                <c:pt idx="58">
                  <c:v>0.61538461538461542</c:v>
                </c:pt>
                <c:pt idx="59">
                  <c:v>0</c:v>
                </c:pt>
                <c:pt idx="60">
                  <c:v>7.6923076923076927E-2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7.6923076923076927E-2</c:v>
                </c:pt>
              </c:numCache>
            </c:numRef>
          </c:val>
          <c:smooth val="0"/>
        </c:ser>
        <c:ser>
          <c:idx val="14"/>
          <c:order val="1"/>
          <c:tx>
            <c:strRef>
              <c:f>'2001-2011 trend'!$A$19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prstClr val="black"/>
              </a:solidFill>
              <a:prstDash val="sysDot"/>
            </a:ln>
          </c:spPr>
          <c:marker>
            <c:symbol val="none"/>
          </c:marker>
          <c:cat>
            <c:numRef>
              <c:f>'2001-2011 trend'!$B$4:$BN$4</c:f>
              <c:numCache>
                <c:formatCode>m/d</c:formatCode>
                <c:ptCount val="65"/>
                <c:pt idx="0">
                  <c:v>37445</c:v>
                </c:pt>
                <c:pt idx="1">
                  <c:v>37446</c:v>
                </c:pt>
                <c:pt idx="2">
                  <c:v>37447</c:v>
                </c:pt>
                <c:pt idx="3">
                  <c:v>37448</c:v>
                </c:pt>
                <c:pt idx="4">
                  <c:v>37449</c:v>
                </c:pt>
                <c:pt idx="5">
                  <c:v>37450</c:v>
                </c:pt>
                <c:pt idx="6">
                  <c:v>37451</c:v>
                </c:pt>
                <c:pt idx="7">
                  <c:v>37452</c:v>
                </c:pt>
                <c:pt idx="8">
                  <c:v>37453</c:v>
                </c:pt>
                <c:pt idx="9">
                  <c:v>37454</c:v>
                </c:pt>
                <c:pt idx="10">
                  <c:v>37455</c:v>
                </c:pt>
                <c:pt idx="11">
                  <c:v>37456</c:v>
                </c:pt>
                <c:pt idx="12">
                  <c:v>37457</c:v>
                </c:pt>
                <c:pt idx="13">
                  <c:v>37458</c:v>
                </c:pt>
                <c:pt idx="14">
                  <c:v>37459</c:v>
                </c:pt>
                <c:pt idx="15">
                  <c:v>37460</c:v>
                </c:pt>
                <c:pt idx="16">
                  <c:v>37461</c:v>
                </c:pt>
                <c:pt idx="17">
                  <c:v>37462</c:v>
                </c:pt>
                <c:pt idx="18">
                  <c:v>37463</c:v>
                </c:pt>
                <c:pt idx="19">
                  <c:v>37464</c:v>
                </c:pt>
                <c:pt idx="20">
                  <c:v>37465</c:v>
                </c:pt>
                <c:pt idx="21">
                  <c:v>37466</c:v>
                </c:pt>
                <c:pt idx="22">
                  <c:v>37467</c:v>
                </c:pt>
                <c:pt idx="23">
                  <c:v>37468</c:v>
                </c:pt>
                <c:pt idx="24">
                  <c:v>37469</c:v>
                </c:pt>
                <c:pt idx="25">
                  <c:v>37470</c:v>
                </c:pt>
                <c:pt idx="26">
                  <c:v>37471</c:v>
                </c:pt>
                <c:pt idx="27">
                  <c:v>37472</c:v>
                </c:pt>
                <c:pt idx="28">
                  <c:v>37473</c:v>
                </c:pt>
                <c:pt idx="29">
                  <c:v>37474</c:v>
                </c:pt>
                <c:pt idx="30">
                  <c:v>37475</c:v>
                </c:pt>
                <c:pt idx="31">
                  <c:v>37476</c:v>
                </c:pt>
                <c:pt idx="32">
                  <c:v>37477</c:v>
                </c:pt>
                <c:pt idx="33">
                  <c:v>37478</c:v>
                </c:pt>
                <c:pt idx="34">
                  <c:v>37479</c:v>
                </c:pt>
                <c:pt idx="35">
                  <c:v>37480</c:v>
                </c:pt>
                <c:pt idx="36">
                  <c:v>37481</c:v>
                </c:pt>
                <c:pt idx="37">
                  <c:v>37482</c:v>
                </c:pt>
                <c:pt idx="38">
                  <c:v>37483</c:v>
                </c:pt>
                <c:pt idx="39">
                  <c:v>37484</c:v>
                </c:pt>
                <c:pt idx="40">
                  <c:v>37485</c:v>
                </c:pt>
                <c:pt idx="41">
                  <c:v>37486</c:v>
                </c:pt>
                <c:pt idx="42">
                  <c:v>37487</c:v>
                </c:pt>
                <c:pt idx="43">
                  <c:v>37488</c:v>
                </c:pt>
                <c:pt idx="44">
                  <c:v>37489</c:v>
                </c:pt>
                <c:pt idx="45">
                  <c:v>37490</c:v>
                </c:pt>
                <c:pt idx="46">
                  <c:v>37491</c:v>
                </c:pt>
                <c:pt idx="47">
                  <c:v>37492</c:v>
                </c:pt>
                <c:pt idx="48">
                  <c:v>37493</c:v>
                </c:pt>
                <c:pt idx="49">
                  <c:v>37494</c:v>
                </c:pt>
                <c:pt idx="50">
                  <c:v>37495</c:v>
                </c:pt>
                <c:pt idx="51">
                  <c:v>37496</c:v>
                </c:pt>
                <c:pt idx="52">
                  <c:v>37497</c:v>
                </c:pt>
                <c:pt idx="53">
                  <c:v>37498</c:v>
                </c:pt>
                <c:pt idx="54">
                  <c:v>37499</c:v>
                </c:pt>
                <c:pt idx="55">
                  <c:v>37500</c:v>
                </c:pt>
                <c:pt idx="56">
                  <c:v>37501</c:v>
                </c:pt>
                <c:pt idx="57">
                  <c:v>37502</c:v>
                </c:pt>
                <c:pt idx="58">
                  <c:v>37503</c:v>
                </c:pt>
                <c:pt idx="59">
                  <c:v>37504</c:v>
                </c:pt>
                <c:pt idx="60">
                  <c:v>37505</c:v>
                </c:pt>
                <c:pt idx="61">
                  <c:v>37506</c:v>
                </c:pt>
                <c:pt idx="62">
                  <c:v>37507</c:v>
                </c:pt>
                <c:pt idx="63">
                  <c:v>37508</c:v>
                </c:pt>
                <c:pt idx="64">
                  <c:v>37509</c:v>
                </c:pt>
              </c:numCache>
            </c:numRef>
          </c:cat>
          <c:val>
            <c:numRef>
              <c:f>'2001-2011 trend'!$B$19:$BN$19</c:f>
              <c:numCache>
                <c:formatCode>General</c:formatCode>
                <c:ptCount val="6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198</c:v>
                </c:pt>
                <c:pt idx="18">
                  <c:v>241</c:v>
                </c:pt>
                <c:pt idx="19">
                  <c:v>18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115</c:v>
                </c:pt>
                <c:pt idx="27">
                  <c:v>57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90848"/>
        <c:axId val="388191240"/>
      </c:lineChart>
      <c:dateAx>
        <c:axId val="388190848"/>
        <c:scaling>
          <c:orientation val="minMax"/>
          <c:max val="37509"/>
          <c:min val="3743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88191240"/>
        <c:crosses val="autoZero"/>
        <c:auto val="1"/>
        <c:lblOffset val="100"/>
        <c:baseTimeUnit val="days"/>
        <c:majorUnit val="5"/>
        <c:majorTimeUnit val="days"/>
      </c:dateAx>
      <c:valAx>
        <c:axId val="388191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Number of Fish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881908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Weir Summary</a:t>
            </a:r>
          </a:p>
        </c:rich>
      </c:tx>
      <c:layout>
        <c:manualLayout>
          <c:xMode val="edge"/>
          <c:yMode val="edge"/>
          <c:x val="0.43507214206437456"/>
          <c:y val="1.9575842708695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5243E-2"/>
          <c:y val="0.12234910277324652"/>
          <c:w val="0.90677025527192012"/>
          <c:h val="0.77161500815661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 val="2.9078218718776088E-3"/>
                  <c:y val="1.72705981083521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692135597367795E-3"/>
                  <c:y val="2.31502057348868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2.5822576839381987E-3"/>
                  <c:y val="2.17286868505216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2.5822576839381957E-3"/>
                  <c:y val="1.02566869190291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'Weir Summary Counts'!$B$7:$B$26</c:f>
              <c:numCache>
                <c:formatCode>General</c:formatCode>
                <c:ptCount val="20"/>
                <c:pt idx="0">
                  <c:v>2107</c:v>
                </c:pt>
                <c:pt idx="1">
                  <c:v>1115</c:v>
                </c:pt>
                <c:pt idx="2">
                  <c:v>1450</c:v>
                </c:pt>
                <c:pt idx="3">
                  <c:v>1974</c:v>
                </c:pt>
                <c:pt idx="4">
                  <c:v>768</c:v>
                </c:pt>
                <c:pt idx="5">
                  <c:v>3442</c:v>
                </c:pt>
                <c:pt idx="6">
                  <c:v>4282</c:v>
                </c:pt>
                <c:pt idx="7">
                  <c:v>1593</c:v>
                </c:pt>
                <c:pt idx="8">
                  <c:v>2240</c:v>
                </c:pt>
                <c:pt idx="9">
                  <c:v>1662</c:v>
                </c:pt>
                <c:pt idx="10">
                  <c:v>663</c:v>
                </c:pt>
                <c:pt idx="11">
                  <c:v>1571</c:v>
                </c:pt>
                <c:pt idx="12">
                  <c:v>4034</c:v>
                </c:pt>
                <c:pt idx="13">
                  <c:v>2580</c:v>
                </c:pt>
                <c:pt idx="14">
                  <c:v>2778</c:v>
                </c:pt>
                <c:pt idx="15">
                  <c:v>1611</c:v>
                </c:pt>
                <c:pt idx="16">
                  <c:v>1341</c:v>
                </c:pt>
                <c:pt idx="17">
                  <c:v>1192</c:v>
                </c:pt>
                <c:pt idx="18">
                  <c:v>903</c:v>
                </c:pt>
                <c:pt idx="19">
                  <c:v>1463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8190456"/>
        <c:axId val="388192024"/>
      </c:barChart>
      <c:catAx>
        <c:axId val="38819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720310765815769"/>
              <c:y val="0.944535140963352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19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19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Sockeye Count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2740621415776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190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2" workbookViewId="0"/>
  </sheetViews>
  <pageMargins left="0.75" right="0.75" top="1" bottom="1" header="0.5" footer="0.5"/>
  <pageSetup orientation="landscape" horizontalDpi="4294967294" verticalDpi="2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2" workbookViewId="0"/>
  </sheetViews>
  <pageMargins left="0.75" right="0.75" top="1" bottom="1" header="0.5" footer="0.5"/>
  <pageSetup orientation="landscape" horizontalDpi="4294967294" verticalDpi="2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9304" cy="58374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5</xdr:row>
      <xdr:rowOff>9524</xdr:rowOff>
    </xdr:from>
    <xdr:to>
      <xdr:col>11</xdr:col>
      <xdr:colOff>47625</xdr:colOff>
      <xdr:row>26</xdr:row>
      <xdr:rowOff>85724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5010150" y="18021299"/>
    <xdr:ext cx="5962650" cy="3705226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485774</xdr:colOff>
      <xdr:row>127</xdr:row>
      <xdr:rowOff>66674</xdr:rowOff>
    </xdr:from>
    <xdr:to>
      <xdr:col>11</xdr:col>
      <xdr:colOff>552450</xdr:colOff>
      <xdr:row>150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0.17855</cdr:x>
      <cdr:y>0.34868</cdr:y>
    </cdr:from>
    <cdr:to>
      <cdr:x>0.54854</cdr:x>
      <cdr:y>0.40334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2992" y="1932724"/>
          <a:ext cx="3176592" cy="303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92</xdr:row>
      <xdr:rowOff>95249</xdr:rowOff>
    </xdr:from>
    <xdr:to>
      <xdr:col>17</xdr:col>
      <xdr:colOff>95250</xdr:colOff>
      <xdr:row>117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118</xdr:row>
      <xdr:rowOff>152399</xdr:rowOff>
    </xdr:from>
    <xdr:to>
      <xdr:col>17</xdr:col>
      <xdr:colOff>590549</xdr:colOff>
      <xdr:row>146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54</xdr:row>
      <xdr:rowOff>85724</xdr:rowOff>
    </xdr:from>
    <xdr:to>
      <xdr:col>21</xdr:col>
      <xdr:colOff>285749</xdr:colOff>
      <xdr:row>73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1543049</xdr:colOff>
      <xdr:row>65</xdr:row>
      <xdr:rowOff>57150</xdr:rowOff>
    </xdr:from>
    <xdr:to>
      <xdr:col>9</xdr:col>
      <xdr:colOff>828674</xdr:colOff>
      <xdr:row>89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178</xdr:row>
      <xdr:rowOff>19050</xdr:rowOff>
    </xdr:from>
    <xdr:to>
      <xdr:col>4</xdr:col>
      <xdr:colOff>746760</xdr:colOff>
      <xdr:row>202</xdr:row>
      <xdr:rowOff>116586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714375</xdr:colOff>
      <xdr:row>204</xdr:row>
      <xdr:rowOff>152400</xdr:rowOff>
    </xdr:from>
    <xdr:to>
      <xdr:col>5</xdr:col>
      <xdr:colOff>308610</xdr:colOff>
      <xdr:row>227</xdr:row>
      <xdr:rowOff>30861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176</xdr:row>
      <xdr:rowOff>76200</xdr:rowOff>
    </xdr:from>
    <xdr:to>
      <xdr:col>16</xdr:col>
      <xdr:colOff>108585</xdr:colOff>
      <xdr:row>200</xdr:row>
      <xdr:rowOff>145161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161925</xdr:colOff>
      <xdr:row>202</xdr:row>
      <xdr:rowOff>76200</xdr:rowOff>
    </xdr:from>
    <xdr:to>
      <xdr:col>16</xdr:col>
      <xdr:colOff>146685</xdr:colOff>
      <xdr:row>224</xdr:row>
      <xdr:rowOff>116586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0.49307</cdr:x>
      <cdr:y>0.55393</cdr:y>
    </cdr:from>
    <cdr:to>
      <cdr:x>0.84053</cdr:x>
      <cdr:y>0.61098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3334" y="3070457"/>
          <a:ext cx="2983193" cy="3162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0.17855</cdr:x>
      <cdr:y>0.34868</cdr:y>
    </cdr:from>
    <cdr:to>
      <cdr:x>0.54854</cdr:x>
      <cdr:y>0.40334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2992" y="1932724"/>
          <a:ext cx="3176592" cy="303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0.49307</cdr:x>
      <cdr:y>0.55393</cdr:y>
    </cdr:from>
    <cdr:to>
      <cdr:x>0.84053</cdr:x>
      <cdr:y>0.61098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3334" y="3070457"/>
          <a:ext cx="2983193" cy="3162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0.17855</cdr:x>
      <cdr:y>0.34868</cdr:y>
    </cdr:from>
    <cdr:to>
      <cdr:x>0.54854</cdr:x>
      <cdr:y>0.40334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2992" y="1932724"/>
          <a:ext cx="3176592" cy="303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0.49307</cdr:x>
      <cdr:y>0.55393</cdr:y>
    </cdr:from>
    <cdr:to>
      <cdr:x>0.84053</cdr:x>
      <cdr:y>0.61098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3334" y="3070457"/>
          <a:ext cx="2983193" cy="3162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0.17855</cdr:x>
      <cdr:y>0.34868</cdr:y>
    </cdr:from>
    <cdr:to>
      <cdr:x>0.54854</cdr:x>
      <cdr:y>0.40334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2992" y="1932724"/>
          <a:ext cx="3176592" cy="303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4116" cy="584277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4116" cy="584277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21</xdr:row>
      <xdr:rowOff>104775</xdr:rowOff>
    </xdr:from>
    <xdr:to>
      <xdr:col>19</xdr:col>
      <xdr:colOff>504825</xdr:colOff>
      <xdr:row>36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20</xdr:row>
      <xdr:rowOff>0</xdr:rowOff>
    </xdr:from>
    <xdr:to>
      <xdr:col>11</xdr:col>
      <xdr:colOff>457200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ish%20Wheel\Desktop\2014%20Eagle%20River\Spreadsheets\Six%20Mile\ADULTSixMile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Sockeye Graphs"/>
      <sheetName val="Coho Graphs"/>
      <sheetName val="Stream Walks 2014"/>
      <sheetName val="Sheet3"/>
    </sheetNames>
    <sheetDataSet>
      <sheetData sheetId="0"/>
      <sheetData sheetId="1">
        <row r="1">
          <cell r="B1" t="str">
            <v>Daily Cumulative Average from 1998-2013</v>
          </cell>
          <cell r="C1" t="str">
            <v>Cumulative 2014</v>
          </cell>
          <cell r="O1" t="str">
            <v>Daily Average 1998-2013</v>
          </cell>
          <cell r="P1" t="str">
            <v>Sockeye Daily Totals 2014</v>
          </cell>
        </row>
        <row r="2">
          <cell r="A2">
            <v>41828</v>
          </cell>
          <cell r="B2">
            <v>0.3125</v>
          </cell>
          <cell r="N2">
            <v>41828</v>
          </cell>
          <cell r="O2">
            <v>0</v>
          </cell>
        </row>
        <row r="3">
          <cell r="A3">
            <v>41829</v>
          </cell>
          <cell r="B3">
            <v>0.3125</v>
          </cell>
          <cell r="N3">
            <v>41829</v>
          </cell>
          <cell r="O3">
            <v>0</v>
          </cell>
        </row>
        <row r="4">
          <cell r="A4">
            <v>41830</v>
          </cell>
          <cell r="B4">
            <v>0.375</v>
          </cell>
          <cell r="N4">
            <v>41830</v>
          </cell>
          <cell r="O4">
            <v>0.2</v>
          </cell>
        </row>
        <row r="5">
          <cell r="A5">
            <v>41831</v>
          </cell>
          <cell r="B5">
            <v>0.375</v>
          </cell>
          <cell r="N5">
            <v>41831</v>
          </cell>
          <cell r="O5">
            <v>0</v>
          </cell>
        </row>
        <row r="6">
          <cell r="A6">
            <v>41832</v>
          </cell>
          <cell r="B6">
            <v>0.375</v>
          </cell>
          <cell r="N6">
            <v>41832</v>
          </cell>
          <cell r="O6">
            <v>4.4285714285714288</v>
          </cell>
        </row>
        <row r="7">
          <cell r="A7">
            <v>41833</v>
          </cell>
          <cell r="B7">
            <v>0.375</v>
          </cell>
          <cell r="N7">
            <v>41833</v>
          </cell>
          <cell r="O7">
            <v>1.8571428571428572</v>
          </cell>
        </row>
        <row r="8">
          <cell r="A8">
            <v>41834</v>
          </cell>
          <cell r="B8">
            <v>0.4375</v>
          </cell>
          <cell r="N8">
            <v>41834</v>
          </cell>
          <cell r="O8">
            <v>0.125</v>
          </cell>
          <cell r="P8">
            <v>0</v>
          </cell>
        </row>
        <row r="9">
          <cell r="A9">
            <v>41835</v>
          </cell>
          <cell r="B9">
            <v>0.4375</v>
          </cell>
          <cell r="N9">
            <v>41835</v>
          </cell>
          <cell r="O9">
            <v>0.14285714285714285</v>
          </cell>
          <cell r="P9">
            <v>0</v>
          </cell>
        </row>
        <row r="10">
          <cell r="A10">
            <v>41836</v>
          </cell>
          <cell r="B10">
            <v>2.375</v>
          </cell>
          <cell r="N10">
            <v>41836</v>
          </cell>
          <cell r="O10">
            <v>16.888888888888889</v>
          </cell>
          <cell r="P10">
            <v>0</v>
          </cell>
        </row>
        <row r="11">
          <cell r="A11">
            <v>41837</v>
          </cell>
          <cell r="B11">
            <v>3.1875</v>
          </cell>
          <cell r="N11">
            <v>41837</v>
          </cell>
          <cell r="O11">
            <v>15.7</v>
          </cell>
          <cell r="P11">
            <v>0</v>
          </cell>
        </row>
        <row r="12">
          <cell r="A12">
            <v>41838</v>
          </cell>
          <cell r="B12">
            <v>3.25</v>
          </cell>
          <cell r="N12">
            <v>41838</v>
          </cell>
          <cell r="O12">
            <v>48.18181818181818</v>
          </cell>
          <cell r="P12">
            <v>0</v>
          </cell>
        </row>
        <row r="13">
          <cell r="A13">
            <v>41839</v>
          </cell>
          <cell r="B13">
            <v>3.3125</v>
          </cell>
          <cell r="N13">
            <v>41839</v>
          </cell>
          <cell r="O13">
            <v>120.75</v>
          </cell>
          <cell r="P13">
            <v>0</v>
          </cell>
        </row>
        <row r="14">
          <cell r="A14">
            <v>41840</v>
          </cell>
          <cell r="B14">
            <v>12.8125</v>
          </cell>
          <cell r="N14">
            <v>41840</v>
          </cell>
          <cell r="O14">
            <v>203.16666666666666</v>
          </cell>
          <cell r="P14">
            <v>0</v>
          </cell>
        </row>
        <row r="15">
          <cell r="A15">
            <v>41841</v>
          </cell>
          <cell r="B15">
            <v>22.625</v>
          </cell>
          <cell r="C15">
            <v>469</v>
          </cell>
          <cell r="E15">
            <v>469</v>
          </cell>
          <cell r="N15">
            <v>41841</v>
          </cell>
          <cell r="O15">
            <v>200</v>
          </cell>
          <cell r="P15">
            <v>469</v>
          </cell>
        </row>
        <row r="16">
          <cell r="A16">
            <v>41842</v>
          </cell>
          <cell r="B16">
            <v>55.75</v>
          </cell>
          <cell r="C16">
            <v>538</v>
          </cell>
          <cell r="N16">
            <v>41842</v>
          </cell>
          <cell r="O16">
            <v>127.84615384615384</v>
          </cell>
          <cell r="P16">
            <v>69</v>
          </cell>
        </row>
        <row r="17">
          <cell r="A17">
            <v>41843</v>
          </cell>
          <cell r="B17">
            <v>146.3125</v>
          </cell>
          <cell r="C17">
            <v>680</v>
          </cell>
          <cell r="N17">
            <v>41843</v>
          </cell>
          <cell r="O17">
            <v>159.21428571428572</v>
          </cell>
          <cell r="P17">
            <v>142</v>
          </cell>
        </row>
        <row r="18">
          <cell r="A18">
            <v>41844</v>
          </cell>
          <cell r="B18">
            <v>298.6875</v>
          </cell>
          <cell r="C18">
            <v>802</v>
          </cell>
          <cell r="N18">
            <v>41844</v>
          </cell>
          <cell r="O18">
            <v>116.69230769230769</v>
          </cell>
          <cell r="P18">
            <v>122</v>
          </cell>
        </row>
        <row r="19">
          <cell r="A19">
            <v>41845</v>
          </cell>
          <cell r="B19">
            <v>473.6875</v>
          </cell>
          <cell r="C19">
            <v>913</v>
          </cell>
          <cell r="D19">
            <v>473.69</v>
          </cell>
          <cell r="E19">
            <v>913</v>
          </cell>
          <cell r="N19">
            <v>41845</v>
          </cell>
          <cell r="O19">
            <v>133.28571428571428</v>
          </cell>
          <cell r="P19">
            <v>111</v>
          </cell>
        </row>
        <row r="20">
          <cell r="A20">
            <v>41846</v>
          </cell>
          <cell r="B20">
            <v>577.5625</v>
          </cell>
          <cell r="C20">
            <v>961</v>
          </cell>
          <cell r="N20">
            <v>41846</v>
          </cell>
          <cell r="O20">
            <v>104.86666666666666</v>
          </cell>
          <cell r="P20">
            <v>48</v>
          </cell>
        </row>
        <row r="21">
          <cell r="A21">
            <v>41847</v>
          </cell>
          <cell r="B21">
            <v>716.875</v>
          </cell>
          <cell r="C21">
            <v>991</v>
          </cell>
          <cell r="N21">
            <v>41847</v>
          </cell>
          <cell r="O21">
            <v>134.06666666666666</v>
          </cell>
          <cell r="P21">
            <v>30</v>
          </cell>
        </row>
        <row r="22">
          <cell r="A22">
            <v>41848</v>
          </cell>
          <cell r="B22">
            <v>811.6875</v>
          </cell>
          <cell r="C22">
            <v>1052</v>
          </cell>
          <cell r="N22">
            <v>41848</v>
          </cell>
          <cell r="O22">
            <v>74.733333333333334</v>
          </cell>
          <cell r="P22">
            <v>61</v>
          </cell>
        </row>
        <row r="23">
          <cell r="A23">
            <v>41849</v>
          </cell>
          <cell r="B23">
            <v>928.3125</v>
          </cell>
          <cell r="C23">
            <v>1079</v>
          </cell>
          <cell r="D23">
            <v>928.31</v>
          </cell>
          <cell r="N23">
            <v>41849</v>
          </cell>
          <cell r="O23">
            <v>43.6</v>
          </cell>
          <cell r="P23">
            <v>27</v>
          </cell>
        </row>
        <row r="24">
          <cell r="A24">
            <v>41850</v>
          </cell>
          <cell r="B24">
            <v>1026.625</v>
          </cell>
          <cell r="C24">
            <v>1130</v>
          </cell>
          <cell r="N24">
            <v>41850</v>
          </cell>
          <cell r="O24">
            <v>64.533333333333331</v>
          </cell>
          <cell r="P24">
            <v>51</v>
          </cell>
        </row>
        <row r="25">
          <cell r="A25">
            <v>41851</v>
          </cell>
          <cell r="B25">
            <v>1152.3125</v>
          </cell>
          <cell r="C25">
            <v>1179</v>
          </cell>
          <cell r="N25">
            <v>41851</v>
          </cell>
          <cell r="O25">
            <v>51.333333333333336</v>
          </cell>
          <cell r="P25">
            <v>49</v>
          </cell>
        </row>
        <row r="26">
          <cell r="A26">
            <v>41852</v>
          </cell>
          <cell r="B26">
            <v>1222.375</v>
          </cell>
          <cell r="C26">
            <v>1195</v>
          </cell>
          <cell r="N26">
            <v>41852</v>
          </cell>
          <cell r="O26">
            <v>54.333333333333336</v>
          </cell>
          <cell r="P26">
            <v>16</v>
          </cell>
        </row>
        <row r="27">
          <cell r="A27">
            <v>41853</v>
          </cell>
          <cell r="B27">
            <v>1263.25</v>
          </cell>
          <cell r="C27">
            <v>1204</v>
          </cell>
          <cell r="N27">
            <v>41853</v>
          </cell>
          <cell r="O27">
            <v>74</v>
          </cell>
          <cell r="P27">
            <v>9</v>
          </cell>
        </row>
        <row r="28">
          <cell r="A28">
            <v>41854</v>
          </cell>
          <cell r="B28">
            <v>1323.75</v>
          </cell>
          <cell r="C28">
            <v>1214</v>
          </cell>
          <cell r="N28">
            <v>41854</v>
          </cell>
          <cell r="O28">
            <v>45.25</v>
          </cell>
          <cell r="P28">
            <v>10</v>
          </cell>
        </row>
        <row r="29">
          <cell r="A29">
            <v>41855</v>
          </cell>
          <cell r="B29">
            <v>1371.875</v>
          </cell>
          <cell r="C29">
            <v>1229</v>
          </cell>
          <cell r="D29">
            <v>1371.88</v>
          </cell>
          <cell r="E29">
            <v>1229</v>
          </cell>
          <cell r="N29">
            <v>41855</v>
          </cell>
          <cell r="O29">
            <v>23.714285714285715</v>
          </cell>
          <cell r="P29">
            <v>15</v>
          </cell>
        </row>
        <row r="30">
          <cell r="A30">
            <v>41856</v>
          </cell>
          <cell r="B30">
            <v>1422.8125</v>
          </cell>
          <cell r="C30">
            <v>1267</v>
          </cell>
          <cell r="N30">
            <v>41856</v>
          </cell>
          <cell r="O30">
            <v>33.25</v>
          </cell>
          <cell r="P30">
            <v>38</v>
          </cell>
        </row>
        <row r="31">
          <cell r="A31">
            <v>41857</v>
          </cell>
          <cell r="B31">
            <v>1492.1875</v>
          </cell>
          <cell r="C31">
            <v>1292</v>
          </cell>
          <cell r="N31">
            <v>41857</v>
          </cell>
          <cell r="O31">
            <v>33.785714285714285</v>
          </cell>
          <cell r="P31">
            <v>25</v>
          </cell>
        </row>
        <row r="32">
          <cell r="A32">
            <v>41858</v>
          </cell>
          <cell r="B32">
            <v>1537.4375</v>
          </cell>
          <cell r="C32">
            <v>1318</v>
          </cell>
          <cell r="N32">
            <v>41858</v>
          </cell>
          <cell r="O32">
            <v>23.142857142857142</v>
          </cell>
          <cell r="P32">
            <v>26</v>
          </cell>
        </row>
        <row r="33">
          <cell r="A33">
            <v>41859</v>
          </cell>
          <cell r="B33">
            <v>1558.1875</v>
          </cell>
          <cell r="C33">
            <v>1384</v>
          </cell>
          <cell r="N33">
            <v>41859</v>
          </cell>
          <cell r="O33">
            <v>18.8</v>
          </cell>
          <cell r="P33">
            <v>66</v>
          </cell>
        </row>
        <row r="34">
          <cell r="A34">
            <v>41860</v>
          </cell>
          <cell r="B34">
            <v>1591.4375</v>
          </cell>
          <cell r="C34">
            <v>1438</v>
          </cell>
          <cell r="N34">
            <v>41860</v>
          </cell>
          <cell r="O34">
            <v>19.866666666666667</v>
          </cell>
          <cell r="P34">
            <v>54</v>
          </cell>
        </row>
        <row r="35">
          <cell r="A35">
            <v>41861</v>
          </cell>
          <cell r="B35">
            <v>1621</v>
          </cell>
          <cell r="C35">
            <v>1465</v>
          </cell>
          <cell r="N35">
            <v>41861</v>
          </cell>
          <cell r="O35">
            <v>17</v>
          </cell>
          <cell r="P35">
            <v>27</v>
          </cell>
        </row>
        <row r="36">
          <cell r="A36">
            <v>41862</v>
          </cell>
          <cell r="B36">
            <v>1641.25</v>
          </cell>
          <cell r="C36">
            <v>1482</v>
          </cell>
          <cell r="N36">
            <v>41862</v>
          </cell>
          <cell r="O36">
            <v>15.428571428571429</v>
          </cell>
          <cell r="P36">
            <v>17</v>
          </cell>
        </row>
        <row r="37">
          <cell r="A37">
            <v>41863</v>
          </cell>
          <cell r="B37">
            <v>1658.875</v>
          </cell>
          <cell r="C37">
            <v>1502</v>
          </cell>
          <cell r="N37">
            <v>41863</v>
          </cell>
          <cell r="O37">
            <v>16.071428571428573</v>
          </cell>
          <cell r="P37">
            <v>20</v>
          </cell>
        </row>
        <row r="38">
          <cell r="A38">
            <v>41864</v>
          </cell>
          <cell r="B38">
            <v>1677.5</v>
          </cell>
          <cell r="C38">
            <v>1535</v>
          </cell>
          <cell r="N38">
            <v>41864</v>
          </cell>
          <cell r="O38">
            <v>9.7692307692307701</v>
          </cell>
          <cell r="P38">
            <v>33</v>
          </cell>
        </row>
        <row r="39">
          <cell r="A39">
            <v>41865</v>
          </cell>
          <cell r="B39">
            <v>1691.3125</v>
          </cell>
          <cell r="C39">
            <v>1546</v>
          </cell>
          <cell r="D39">
            <v>1691.31</v>
          </cell>
          <cell r="N39">
            <v>41865</v>
          </cell>
          <cell r="O39">
            <v>9</v>
          </cell>
          <cell r="P39">
            <v>11</v>
          </cell>
        </row>
        <row r="40">
          <cell r="A40">
            <v>41866</v>
          </cell>
          <cell r="B40">
            <v>1704.8125</v>
          </cell>
          <cell r="C40">
            <v>1555</v>
          </cell>
          <cell r="N40">
            <v>41866</v>
          </cell>
          <cell r="O40">
            <v>6.666666666666667</v>
          </cell>
          <cell r="P40">
            <v>9</v>
          </cell>
        </row>
        <row r="41">
          <cell r="A41">
            <v>41867</v>
          </cell>
          <cell r="B41">
            <v>1718.875</v>
          </cell>
          <cell r="C41">
            <v>1572</v>
          </cell>
          <cell r="E41">
            <v>1572</v>
          </cell>
          <cell r="N41">
            <v>41867</v>
          </cell>
          <cell r="O41">
            <v>5.9230769230769234</v>
          </cell>
          <cell r="P41">
            <v>17</v>
          </cell>
        </row>
        <row r="42">
          <cell r="A42">
            <v>41868</v>
          </cell>
          <cell r="B42">
            <v>1726.8125</v>
          </cell>
          <cell r="C42">
            <v>1581</v>
          </cell>
          <cell r="N42">
            <v>41868</v>
          </cell>
          <cell r="O42">
            <v>3.3333333333333335</v>
          </cell>
          <cell r="P42">
            <v>9</v>
          </cell>
        </row>
        <row r="43">
          <cell r="A43">
            <v>41869</v>
          </cell>
          <cell r="B43">
            <v>1735.8125</v>
          </cell>
          <cell r="C43">
            <v>1592</v>
          </cell>
          <cell r="N43">
            <v>41869</v>
          </cell>
          <cell r="O43">
            <v>4</v>
          </cell>
          <cell r="P43">
            <v>11</v>
          </cell>
        </row>
        <row r="44">
          <cell r="A44">
            <v>41870</v>
          </cell>
          <cell r="B44">
            <v>1740.8125</v>
          </cell>
          <cell r="C44">
            <v>1602</v>
          </cell>
          <cell r="N44">
            <v>41870</v>
          </cell>
          <cell r="O44">
            <v>2.8461538461538463</v>
          </cell>
          <cell r="P44">
            <v>10</v>
          </cell>
        </row>
        <row r="45">
          <cell r="A45">
            <v>41871</v>
          </cell>
          <cell r="B45">
            <v>1745.625</v>
          </cell>
          <cell r="C45">
            <v>1614</v>
          </cell>
          <cell r="N45">
            <v>41871</v>
          </cell>
          <cell r="O45">
            <v>2.3636363636363638</v>
          </cell>
          <cell r="P45">
            <v>12</v>
          </cell>
        </row>
        <row r="46">
          <cell r="A46">
            <v>41872</v>
          </cell>
          <cell r="B46">
            <v>1748.125</v>
          </cell>
          <cell r="C46">
            <v>1621</v>
          </cell>
          <cell r="N46">
            <v>41872</v>
          </cell>
          <cell r="O46">
            <v>3.1</v>
          </cell>
          <cell r="P46">
            <v>7</v>
          </cell>
        </row>
        <row r="47">
          <cell r="A47">
            <v>41873</v>
          </cell>
          <cell r="B47">
            <v>1751.875</v>
          </cell>
          <cell r="C47">
            <v>1627</v>
          </cell>
          <cell r="N47">
            <v>41873</v>
          </cell>
          <cell r="O47">
            <v>2.8</v>
          </cell>
          <cell r="P47">
            <v>6</v>
          </cell>
        </row>
        <row r="48">
          <cell r="A48">
            <v>41874</v>
          </cell>
          <cell r="B48">
            <v>1754.1875</v>
          </cell>
          <cell r="C48">
            <v>1628</v>
          </cell>
          <cell r="N48">
            <v>41874</v>
          </cell>
          <cell r="O48">
            <v>4.2727272727272725</v>
          </cell>
          <cell r="P48">
            <v>1</v>
          </cell>
        </row>
        <row r="49">
          <cell r="A49">
            <v>41875</v>
          </cell>
          <cell r="B49">
            <v>1755.8125</v>
          </cell>
          <cell r="C49">
            <v>1631</v>
          </cell>
          <cell r="N49">
            <v>41875</v>
          </cell>
          <cell r="O49">
            <v>2.5454545454545454</v>
          </cell>
          <cell r="P49">
            <v>3</v>
          </cell>
        </row>
        <row r="50">
          <cell r="A50">
            <v>41876</v>
          </cell>
          <cell r="B50">
            <v>1757.75</v>
          </cell>
          <cell r="C50">
            <v>1631</v>
          </cell>
          <cell r="N50">
            <v>41876</v>
          </cell>
          <cell r="O50">
            <v>1.3333333333333333</v>
          </cell>
          <cell r="P50">
            <v>0</v>
          </cell>
        </row>
        <row r="51">
          <cell r="A51">
            <v>41877</v>
          </cell>
          <cell r="B51">
            <v>1759.5</v>
          </cell>
          <cell r="C51">
            <v>1633</v>
          </cell>
          <cell r="N51">
            <v>41877</v>
          </cell>
          <cell r="O51">
            <v>1</v>
          </cell>
          <cell r="P51">
            <v>2</v>
          </cell>
        </row>
        <row r="52">
          <cell r="A52">
            <v>41878</v>
          </cell>
          <cell r="B52">
            <v>1762.4375</v>
          </cell>
          <cell r="C52">
            <v>1633</v>
          </cell>
          <cell r="N52">
            <v>41878</v>
          </cell>
          <cell r="O52">
            <v>1.1111111111111112</v>
          </cell>
          <cell r="P52">
            <v>0</v>
          </cell>
        </row>
        <row r="53">
          <cell r="A53">
            <v>41879</v>
          </cell>
          <cell r="B53">
            <v>1764.1875</v>
          </cell>
          <cell r="C53">
            <v>1634</v>
          </cell>
          <cell r="N53">
            <v>41879</v>
          </cell>
          <cell r="O53">
            <v>0.125</v>
          </cell>
          <cell r="P53">
            <v>1</v>
          </cell>
        </row>
        <row r="54">
          <cell r="A54">
            <v>41880</v>
          </cell>
          <cell r="B54">
            <v>1764.9375</v>
          </cell>
          <cell r="C54">
            <v>1634</v>
          </cell>
          <cell r="N54">
            <v>41880</v>
          </cell>
          <cell r="O54">
            <v>0.8571428571428571</v>
          </cell>
          <cell r="P54">
            <v>0</v>
          </cell>
        </row>
        <row r="55">
          <cell r="A55">
            <v>41881</v>
          </cell>
          <cell r="B55">
            <v>1765.5</v>
          </cell>
          <cell r="C55">
            <v>1635</v>
          </cell>
          <cell r="N55">
            <v>41881</v>
          </cell>
          <cell r="O55">
            <v>1.125</v>
          </cell>
          <cell r="P55">
            <v>1</v>
          </cell>
        </row>
        <row r="56">
          <cell r="A56">
            <v>41882</v>
          </cell>
          <cell r="B56">
            <v>1766.125</v>
          </cell>
          <cell r="C56">
            <v>1635</v>
          </cell>
          <cell r="N56">
            <v>41882</v>
          </cell>
          <cell r="O56">
            <v>1.125</v>
          </cell>
          <cell r="P56">
            <v>0</v>
          </cell>
        </row>
        <row r="57">
          <cell r="A57">
            <v>41883</v>
          </cell>
          <cell r="B57">
            <v>1766.1875</v>
          </cell>
          <cell r="C57">
            <v>1635</v>
          </cell>
          <cell r="N57">
            <v>41883</v>
          </cell>
          <cell r="O57">
            <v>0</v>
          </cell>
          <cell r="P57">
            <v>0</v>
          </cell>
        </row>
        <row r="58">
          <cell r="A58">
            <v>41884</v>
          </cell>
          <cell r="B58">
            <v>1766.5625</v>
          </cell>
          <cell r="C58">
            <v>1635</v>
          </cell>
          <cell r="N58">
            <v>41884</v>
          </cell>
          <cell r="O58">
            <v>0.375</v>
          </cell>
          <cell r="P58">
            <v>0</v>
          </cell>
        </row>
        <row r="59">
          <cell r="A59">
            <v>41885</v>
          </cell>
          <cell r="B59">
            <v>1767.125</v>
          </cell>
          <cell r="C59">
            <v>1635</v>
          </cell>
          <cell r="N59">
            <v>41885</v>
          </cell>
          <cell r="O59">
            <v>0</v>
          </cell>
          <cell r="P59">
            <v>0</v>
          </cell>
        </row>
        <row r="60">
          <cell r="A60">
            <v>41886</v>
          </cell>
          <cell r="B60">
            <v>1767.6875</v>
          </cell>
          <cell r="C60">
            <v>1635</v>
          </cell>
          <cell r="N60">
            <v>41886</v>
          </cell>
          <cell r="O60">
            <v>0.2857142857142857</v>
          </cell>
          <cell r="P60">
            <v>0</v>
          </cell>
        </row>
        <row r="61">
          <cell r="A61">
            <v>41887</v>
          </cell>
          <cell r="B61">
            <v>1767.6875</v>
          </cell>
          <cell r="C61">
            <v>1635</v>
          </cell>
          <cell r="N61">
            <v>41887</v>
          </cell>
          <cell r="O61">
            <v>0.5</v>
          </cell>
          <cell r="P61">
            <v>0</v>
          </cell>
        </row>
        <row r="62">
          <cell r="A62">
            <v>41888</v>
          </cell>
          <cell r="B62">
            <v>1767.875</v>
          </cell>
          <cell r="C62">
            <v>1635</v>
          </cell>
          <cell r="N62">
            <v>41888</v>
          </cell>
          <cell r="O62">
            <v>0.25</v>
          </cell>
          <cell r="P62">
            <v>0</v>
          </cell>
        </row>
        <row r="63">
          <cell r="A63">
            <v>41889</v>
          </cell>
          <cell r="B63">
            <v>1767.875</v>
          </cell>
          <cell r="C63">
            <v>1636</v>
          </cell>
          <cell r="N63">
            <v>41889</v>
          </cell>
          <cell r="O63">
            <v>0</v>
          </cell>
          <cell r="P63">
            <v>1</v>
          </cell>
        </row>
        <row r="64">
          <cell r="A64">
            <v>41890</v>
          </cell>
          <cell r="B64">
            <v>1768</v>
          </cell>
          <cell r="C64">
            <v>1637</v>
          </cell>
          <cell r="N64">
            <v>41890</v>
          </cell>
          <cell r="O64">
            <v>0.5</v>
          </cell>
          <cell r="P64">
            <v>1</v>
          </cell>
        </row>
        <row r="65">
          <cell r="A65">
            <v>41891</v>
          </cell>
          <cell r="B65">
            <v>1768.125</v>
          </cell>
          <cell r="C65">
            <v>1637</v>
          </cell>
          <cell r="N65">
            <v>41891</v>
          </cell>
          <cell r="P65">
            <v>0</v>
          </cell>
        </row>
        <row r="66">
          <cell r="A66">
            <v>41892</v>
          </cell>
          <cell r="B66">
            <v>1768.1875</v>
          </cell>
          <cell r="C66">
            <v>1638</v>
          </cell>
          <cell r="E66">
            <v>1638</v>
          </cell>
          <cell r="N66">
            <v>41892</v>
          </cell>
          <cell r="P66">
            <v>1</v>
          </cell>
        </row>
        <row r="67">
          <cell r="A67">
            <v>41893</v>
          </cell>
          <cell r="B67">
            <v>1768.1875</v>
          </cell>
          <cell r="C67">
            <v>1638</v>
          </cell>
          <cell r="N67">
            <v>41893</v>
          </cell>
          <cell r="P67">
            <v>0</v>
          </cell>
        </row>
        <row r="68">
          <cell r="A68">
            <v>41894</v>
          </cell>
          <cell r="B68">
            <v>1768.25</v>
          </cell>
          <cell r="C68">
            <v>1638</v>
          </cell>
          <cell r="D68">
            <v>1768.25</v>
          </cell>
          <cell r="N68">
            <v>41894</v>
          </cell>
          <cell r="P68">
            <v>0</v>
          </cell>
        </row>
        <row r="69">
          <cell r="A69">
            <v>41895</v>
          </cell>
          <cell r="C69">
            <v>1638</v>
          </cell>
          <cell r="N69">
            <v>41895</v>
          </cell>
          <cell r="P69">
            <v>0</v>
          </cell>
        </row>
        <row r="70">
          <cell r="A70">
            <v>41896</v>
          </cell>
          <cell r="C70">
            <v>1638</v>
          </cell>
          <cell r="N70">
            <v>41896</v>
          </cell>
          <cell r="P70">
            <v>0</v>
          </cell>
        </row>
        <row r="71">
          <cell r="A71">
            <v>41897</v>
          </cell>
          <cell r="C71">
            <v>1638</v>
          </cell>
          <cell r="N71">
            <v>41897</v>
          </cell>
          <cell r="P71">
            <v>0</v>
          </cell>
        </row>
        <row r="72">
          <cell r="A72">
            <v>41898</v>
          </cell>
          <cell r="C72">
            <v>1638</v>
          </cell>
          <cell r="N72">
            <v>41898</v>
          </cell>
          <cell r="P72">
            <v>0</v>
          </cell>
        </row>
        <row r="73">
          <cell r="A73">
            <v>41899</v>
          </cell>
          <cell r="C73">
            <v>1638</v>
          </cell>
          <cell r="N73">
            <v>41899</v>
          </cell>
          <cell r="P73">
            <v>0</v>
          </cell>
        </row>
        <row r="74">
          <cell r="A74">
            <v>41900</v>
          </cell>
          <cell r="C74">
            <v>1638</v>
          </cell>
          <cell r="N74">
            <v>41900</v>
          </cell>
          <cell r="P74">
            <v>0</v>
          </cell>
        </row>
        <row r="75">
          <cell r="A75">
            <v>41901</v>
          </cell>
          <cell r="C75">
            <v>1638</v>
          </cell>
          <cell r="N75">
            <v>41901</v>
          </cell>
          <cell r="P75">
            <v>0</v>
          </cell>
        </row>
        <row r="76">
          <cell r="A76">
            <v>41902</v>
          </cell>
          <cell r="C76">
            <v>1638</v>
          </cell>
          <cell r="N76">
            <v>41902</v>
          </cell>
          <cell r="P76">
            <v>0</v>
          </cell>
        </row>
        <row r="77">
          <cell r="A77">
            <v>41903</v>
          </cell>
          <cell r="C77">
            <v>1638</v>
          </cell>
          <cell r="N77">
            <v>41903</v>
          </cell>
          <cell r="P77">
            <v>0</v>
          </cell>
        </row>
        <row r="78">
          <cell r="A78">
            <v>41904</v>
          </cell>
          <cell r="C78">
            <v>1638</v>
          </cell>
          <cell r="N78">
            <v>41904</v>
          </cell>
          <cell r="P78">
            <v>0</v>
          </cell>
        </row>
        <row r="79">
          <cell r="A79">
            <v>41905</v>
          </cell>
          <cell r="C79">
            <v>1638</v>
          </cell>
          <cell r="N79">
            <v>41905</v>
          </cell>
          <cell r="P79">
            <v>0</v>
          </cell>
        </row>
        <row r="80">
          <cell r="A80">
            <v>41906</v>
          </cell>
          <cell r="C80">
            <v>1638</v>
          </cell>
          <cell r="N80">
            <v>41906</v>
          </cell>
          <cell r="P80">
            <v>0</v>
          </cell>
        </row>
        <row r="81">
          <cell r="A81">
            <v>41907</v>
          </cell>
          <cell r="C81">
            <v>1638</v>
          </cell>
          <cell r="N81">
            <v>41907</v>
          </cell>
          <cell r="P81">
            <v>0</v>
          </cell>
        </row>
        <row r="82">
          <cell r="A82">
            <v>41908</v>
          </cell>
          <cell r="C82">
            <v>1638</v>
          </cell>
          <cell r="N82">
            <v>41908</v>
          </cell>
          <cell r="P82">
            <v>0</v>
          </cell>
        </row>
        <row r="83">
          <cell r="A83">
            <v>41909</v>
          </cell>
          <cell r="C83">
            <v>1638</v>
          </cell>
          <cell r="N83">
            <v>41909</v>
          </cell>
          <cell r="P83">
            <v>0</v>
          </cell>
        </row>
        <row r="84">
          <cell r="A84">
            <v>41910</v>
          </cell>
          <cell r="C84">
            <v>1638</v>
          </cell>
          <cell r="N84">
            <v>41910</v>
          </cell>
          <cell r="P84">
            <v>0</v>
          </cell>
        </row>
        <row r="85">
          <cell r="A85">
            <v>41911</v>
          </cell>
          <cell r="C85">
            <v>1638</v>
          </cell>
          <cell r="N85">
            <v>41911</v>
          </cell>
          <cell r="P85">
            <v>0</v>
          </cell>
        </row>
        <row r="86">
          <cell r="A86">
            <v>41912</v>
          </cell>
          <cell r="C86">
            <v>1638</v>
          </cell>
          <cell r="N86">
            <v>41912</v>
          </cell>
          <cell r="P86">
            <v>0</v>
          </cell>
        </row>
        <row r="87">
          <cell r="A87">
            <v>41913</v>
          </cell>
          <cell r="C87">
            <v>1638</v>
          </cell>
          <cell r="N87">
            <v>41913</v>
          </cell>
          <cell r="P87">
            <v>0</v>
          </cell>
        </row>
      </sheetData>
      <sheetData sheetId="2">
        <row r="1">
          <cell r="B1" t="str">
            <v>Daily Cumulative Average 2004-2013</v>
          </cell>
          <cell r="C1" t="str">
            <v>Cumulative 2014</v>
          </cell>
          <cell r="Q1" t="str">
            <v>Daily Average 2004-2013</v>
          </cell>
          <cell r="R1" t="str">
            <v>Coho Daily Totals 2014</v>
          </cell>
        </row>
        <row r="2">
          <cell r="A2">
            <v>41828</v>
          </cell>
          <cell r="P2">
            <v>41828</v>
          </cell>
          <cell r="Q2">
            <v>0</v>
          </cell>
        </row>
        <row r="3">
          <cell r="A3">
            <v>41829</v>
          </cell>
          <cell r="P3">
            <v>41829</v>
          </cell>
          <cell r="Q3">
            <v>0</v>
          </cell>
        </row>
        <row r="4">
          <cell r="A4">
            <v>41830</v>
          </cell>
          <cell r="P4">
            <v>41830</v>
          </cell>
          <cell r="Q4">
            <v>0.4</v>
          </cell>
        </row>
        <row r="5">
          <cell r="A5">
            <v>41831</v>
          </cell>
          <cell r="P5">
            <v>41831</v>
          </cell>
          <cell r="Q5">
            <v>0</v>
          </cell>
        </row>
        <row r="6">
          <cell r="A6">
            <v>41832</v>
          </cell>
          <cell r="P6">
            <v>41832</v>
          </cell>
          <cell r="Q6">
            <v>0</v>
          </cell>
        </row>
        <row r="7">
          <cell r="A7">
            <v>41833</v>
          </cell>
          <cell r="P7">
            <v>41833</v>
          </cell>
          <cell r="Q7">
            <v>0.5</v>
          </cell>
        </row>
        <row r="8">
          <cell r="A8">
            <v>41834</v>
          </cell>
          <cell r="C8">
            <v>0</v>
          </cell>
          <cell r="P8">
            <v>41834</v>
          </cell>
          <cell r="Q8">
            <v>0.2</v>
          </cell>
          <cell r="R8">
            <v>0</v>
          </cell>
        </row>
        <row r="9">
          <cell r="A9">
            <v>41835</v>
          </cell>
          <cell r="C9">
            <v>0</v>
          </cell>
          <cell r="P9">
            <v>41835</v>
          </cell>
          <cell r="Q9">
            <v>0.3</v>
          </cell>
          <cell r="R9">
            <v>0</v>
          </cell>
        </row>
        <row r="10">
          <cell r="A10">
            <v>41836</v>
          </cell>
          <cell r="C10">
            <v>0</v>
          </cell>
          <cell r="P10">
            <v>41836</v>
          </cell>
          <cell r="Q10">
            <v>0.4</v>
          </cell>
          <cell r="R10">
            <v>0</v>
          </cell>
        </row>
        <row r="11">
          <cell r="A11">
            <v>41837</v>
          </cell>
          <cell r="C11">
            <v>0</v>
          </cell>
          <cell r="P11">
            <v>41837</v>
          </cell>
          <cell r="Q11">
            <v>0.6</v>
          </cell>
          <cell r="R11">
            <v>0</v>
          </cell>
        </row>
        <row r="12">
          <cell r="A12">
            <v>41838</v>
          </cell>
          <cell r="C12">
            <v>0</v>
          </cell>
          <cell r="P12">
            <v>41838</v>
          </cell>
          <cell r="Q12">
            <v>0</v>
          </cell>
          <cell r="R12">
            <v>0</v>
          </cell>
        </row>
        <row r="13">
          <cell r="A13">
            <v>41839</v>
          </cell>
          <cell r="C13">
            <v>0</v>
          </cell>
          <cell r="P13">
            <v>41839</v>
          </cell>
          <cell r="Q13">
            <v>0.6</v>
          </cell>
          <cell r="R13">
            <v>0</v>
          </cell>
        </row>
        <row r="14">
          <cell r="A14">
            <v>41840</v>
          </cell>
          <cell r="C14">
            <v>0</v>
          </cell>
          <cell r="P14">
            <v>41840</v>
          </cell>
          <cell r="Q14">
            <v>0.9</v>
          </cell>
          <cell r="R14">
            <v>0</v>
          </cell>
        </row>
        <row r="15">
          <cell r="A15">
            <v>41841</v>
          </cell>
          <cell r="C15">
            <v>0</v>
          </cell>
          <cell r="P15">
            <v>41841</v>
          </cell>
          <cell r="Q15">
            <v>0.7</v>
          </cell>
          <cell r="R15">
            <v>0</v>
          </cell>
        </row>
        <row r="16">
          <cell r="A16">
            <v>41842</v>
          </cell>
          <cell r="C16">
            <v>0</v>
          </cell>
          <cell r="P16">
            <v>41842</v>
          </cell>
          <cell r="Q16">
            <v>0.6</v>
          </cell>
          <cell r="R16">
            <v>0</v>
          </cell>
        </row>
        <row r="17">
          <cell r="A17">
            <v>41843</v>
          </cell>
          <cell r="C17">
            <v>0</v>
          </cell>
          <cell r="P17">
            <v>41843</v>
          </cell>
          <cell r="Q17">
            <v>3.2</v>
          </cell>
          <cell r="R17">
            <v>0</v>
          </cell>
        </row>
        <row r="18">
          <cell r="A18">
            <v>41844</v>
          </cell>
          <cell r="C18">
            <v>0</v>
          </cell>
          <cell r="P18">
            <v>41844</v>
          </cell>
          <cell r="Q18">
            <v>1.1000000000000001</v>
          </cell>
          <cell r="R18">
            <v>0</v>
          </cell>
        </row>
        <row r="19">
          <cell r="A19">
            <v>41845</v>
          </cell>
          <cell r="B19">
            <v>0</v>
          </cell>
          <cell r="C19">
            <v>1</v>
          </cell>
          <cell r="P19">
            <v>41845</v>
          </cell>
          <cell r="Q19">
            <v>0.8</v>
          </cell>
          <cell r="R19">
            <v>1</v>
          </cell>
        </row>
        <row r="20">
          <cell r="A20">
            <v>41846</v>
          </cell>
          <cell r="B20">
            <v>0</v>
          </cell>
          <cell r="C20">
            <v>1</v>
          </cell>
          <cell r="P20">
            <v>41846</v>
          </cell>
          <cell r="Q20">
            <v>1.8</v>
          </cell>
          <cell r="R20">
            <v>0</v>
          </cell>
        </row>
        <row r="21">
          <cell r="A21">
            <v>41847</v>
          </cell>
          <cell r="B21">
            <v>0.4</v>
          </cell>
          <cell r="C21">
            <v>1</v>
          </cell>
          <cell r="P21">
            <v>41847</v>
          </cell>
          <cell r="Q21">
            <v>1.9</v>
          </cell>
          <cell r="R21">
            <v>0</v>
          </cell>
        </row>
        <row r="22">
          <cell r="A22">
            <v>41848</v>
          </cell>
          <cell r="B22">
            <v>0.4</v>
          </cell>
          <cell r="C22">
            <v>1</v>
          </cell>
          <cell r="P22">
            <v>41848</v>
          </cell>
          <cell r="Q22">
            <v>1.3333333333333333</v>
          </cell>
          <cell r="R22">
            <v>0</v>
          </cell>
        </row>
        <row r="23">
          <cell r="A23">
            <v>41849</v>
          </cell>
          <cell r="B23">
            <v>0.4</v>
          </cell>
          <cell r="C23">
            <v>1</v>
          </cell>
          <cell r="P23">
            <v>41849</v>
          </cell>
          <cell r="Q23">
            <v>1.4</v>
          </cell>
          <cell r="R23">
            <v>0</v>
          </cell>
        </row>
        <row r="24">
          <cell r="A24">
            <v>41850</v>
          </cell>
          <cell r="B24">
            <v>0.9</v>
          </cell>
          <cell r="C24">
            <v>1</v>
          </cell>
          <cell r="P24">
            <v>41850</v>
          </cell>
          <cell r="Q24">
            <v>3</v>
          </cell>
          <cell r="R24">
            <v>0</v>
          </cell>
        </row>
        <row r="25">
          <cell r="A25">
            <v>41851</v>
          </cell>
          <cell r="B25">
            <v>1.1000000000000001</v>
          </cell>
          <cell r="C25">
            <v>1</v>
          </cell>
          <cell r="P25">
            <v>41851</v>
          </cell>
          <cell r="Q25">
            <v>3.2</v>
          </cell>
          <cell r="R25">
            <v>0</v>
          </cell>
        </row>
        <row r="26">
          <cell r="A26">
            <v>41852</v>
          </cell>
          <cell r="B26">
            <v>1.4</v>
          </cell>
          <cell r="C26">
            <v>1</v>
          </cell>
          <cell r="P26">
            <v>41852</v>
          </cell>
          <cell r="Q26">
            <v>3.6</v>
          </cell>
          <cell r="R26">
            <v>0</v>
          </cell>
        </row>
        <row r="27">
          <cell r="A27">
            <v>41853</v>
          </cell>
          <cell r="B27">
            <v>1.8</v>
          </cell>
          <cell r="C27">
            <v>2</v>
          </cell>
          <cell r="P27">
            <v>41853</v>
          </cell>
          <cell r="Q27">
            <v>2.9</v>
          </cell>
          <cell r="R27">
            <v>1</v>
          </cell>
        </row>
        <row r="28">
          <cell r="A28">
            <v>41854</v>
          </cell>
          <cell r="B28">
            <v>2.4</v>
          </cell>
          <cell r="C28">
            <v>2</v>
          </cell>
          <cell r="P28">
            <v>41854</v>
          </cell>
          <cell r="Q28">
            <v>2.6</v>
          </cell>
          <cell r="R28">
            <v>0</v>
          </cell>
        </row>
        <row r="29">
          <cell r="A29">
            <v>41855</v>
          </cell>
          <cell r="B29">
            <v>2.4</v>
          </cell>
          <cell r="C29">
            <v>2</v>
          </cell>
          <cell r="P29">
            <v>41855</v>
          </cell>
          <cell r="Q29">
            <v>2.8</v>
          </cell>
          <cell r="R29">
            <v>0</v>
          </cell>
        </row>
        <row r="30">
          <cell r="A30">
            <v>41856</v>
          </cell>
          <cell r="B30">
            <v>3</v>
          </cell>
          <cell r="C30">
            <v>2</v>
          </cell>
          <cell r="P30">
            <v>41856</v>
          </cell>
          <cell r="Q30">
            <v>1.1111111111111112</v>
          </cell>
          <cell r="R30">
            <v>0</v>
          </cell>
        </row>
        <row r="31">
          <cell r="A31">
            <v>41857</v>
          </cell>
          <cell r="B31">
            <v>3.9</v>
          </cell>
          <cell r="C31">
            <v>2</v>
          </cell>
          <cell r="P31">
            <v>41857</v>
          </cell>
          <cell r="Q31">
            <v>1</v>
          </cell>
          <cell r="R31">
            <v>0</v>
          </cell>
        </row>
        <row r="32">
          <cell r="A32">
            <v>41858</v>
          </cell>
          <cell r="B32">
            <v>4.5999999999999996</v>
          </cell>
          <cell r="C32">
            <v>2</v>
          </cell>
          <cell r="P32">
            <v>41858</v>
          </cell>
          <cell r="Q32">
            <v>0.8</v>
          </cell>
          <cell r="R32">
            <v>0</v>
          </cell>
        </row>
        <row r="33">
          <cell r="A33">
            <v>41859</v>
          </cell>
          <cell r="B33">
            <v>5.2</v>
          </cell>
          <cell r="C33">
            <v>2</v>
          </cell>
          <cell r="P33">
            <v>41859</v>
          </cell>
          <cell r="Q33">
            <v>1.8</v>
          </cell>
          <cell r="R33">
            <v>0</v>
          </cell>
        </row>
        <row r="34">
          <cell r="A34">
            <v>41860</v>
          </cell>
          <cell r="B34">
            <v>8.4</v>
          </cell>
          <cell r="C34">
            <v>4</v>
          </cell>
          <cell r="P34">
            <v>41860</v>
          </cell>
          <cell r="Q34">
            <v>0.7</v>
          </cell>
          <cell r="R34">
            <v>2</v>
          </cell>
        </row>
        <row r="35">
          <cell r="A35">
            <v>41861</v>
          </cell>
          <cell r="B35">
            <v>9.5</v>
          </cell>
          <cell r="C35">
            <v>4</v>
          </cell>
          <cell r="P35">
            <v>41861</v>
          </cell>
          <cell r="Q35">
            <v>0.5</v>
          </cell>
          <cell r="R35">
            <v>0</v>
          </cell>
        </row>
        <row r="36">
          <cell r="A36">
            <v>41862</v>
          </cell>
          <cell r="B36">
            <v>10.3</v>
          </cell>
          <cell r="C36">
            <v>5</v>
          </cell>
          <cell r="P36">
            <v>41862</v>
          </cell>
          <cell r="Q36">
            <v>1.5555555555555556</v>
          </cell>
          <cell r="R36">
            <v>1</v>
          </cell>
        </row>
        <row r="37">
          <cell r="A37">
            <v>41863</v>
          </cell>
          <cell r="B37">
            <v>11.8</v>
          </cell>
          <cell r="C37">
            <v>6</v>
          </cell>
          <cell r="D37">
            <v>12</v>
          </cell>
          <cell r="P37">
            <v>41863</v>
          </cell>
          <cell r="Q37">
            <v>0.3</v>
          </cell>
          <cell r="R37">
            <v>1</v>
          </cell>
        </row>
        <row r="38">
          <cell r="A38">
            <v>41864</v>
          </cell>
          <cell r="B38">
            <v>13.6</v>
          </cell>
          <cell r="C38">
            <v>6</v>
          </cell>
          <cell r="P38">
            <v>41864</v>
          </cell>
          <cell r="Q38">
            <v>0.3</v>
          </cell>
          <cell r="R38">
            <v>0</v>
          </cell>
        </row>
        <row r="39">
          <cell r="A39">
            <v>41865</v>
          </cell>
          <cell r="B39">
            <v>14.7</v>
          </cell>
          <cell r="C39">
            <v>7</v>
          </cell>
          <cell r="P39">
            <v>41865</v>
          </cell>
          <cell r="Q39">
            <v>0.4</v>
          </cell>
          <cell r="R39">
            <v>1</v>
          </cell>
        </row>
        <row r="40">
          <cell r="A40">
            <v>41866</v>
          </cell>
          <cell r="B40">
            <v>16</v>
          </cell>
          <cell r="C40">
            <v>7</v>
          </cell>
          <cell r="P40">
            <v>41866</v>
          </cell>
          <cell r="Q40">
            <v>0</v>
          </cell>
          <cell r="R40">
            <v>0</v>
          </cell>
        </row>
        <row r="41">
          <cell r="A41">
            <v>41867</v>
          </cell>
          <cell r="B41">
            <v>18.7</v>
          </cell>
          <cell r="C41">
            <v>9</v>
          </cell>
          <cell r="P41">
            <v>41867</v>
          </cell>
          <cell r="Q41">
            <v>0.2</v>
          </cell>
          <cell r="R41">
            <v>2</v>
          </cell>
        </row>
        <row r="42">
          <cell r="A42">
            <v>41868</v>
          </cell>
          <cell r="B42">
            <v>21.5</v>
          </cell>
          <cell r="C42">
            <v>10</v>
          </cell>
          <cell r="P42">
            <v>41868</v>
          </cell>
          <cell r="Q42">
            <v>0</v>
          </cell>
          <cell r="R42">
            <v>1</v>
          </cell>
        </row>
        <row r="43">
          <cell r="A43">
            <v>41869</v>
          </cell>
          <cell r="B43">
            <v>25</v>
          </cell>
          <cell r="C43">
            <v>11</v>
          </cell>
          <cell r="D43">
            <v>25</v>
          </cell>
          <cell r="E43">
            <v>11</v>
          </cell>
          <cell r="P43">
            <v>41869</v>
          </cell>
          <cell r="Q43">
            <v>0</v>
          </cell>
          <cell r="R43">
            <v>1</v>
          </cell>
        </row>
        <row r="44">
          <cell r="A44">
            <v>41870</v>
          </cell>
          <cell r="B44">
            <v>27.9</v>
          </cell>
          <cell r="C44">
            <v>11</v>
          </cell>
          <cell r="P44">
            <v>41870</v>
          </cell>
          <cell r="Q44">
            <v>1.7</v>
          </cell>
          <cell r="R44">
            <v>0</v>
          </cell>
        </row>
        <row r="45">
          <cell r="A45">
            <v>41871</v>
          </cell>
          <cell r="B45">
            <v>30.5</v>
          </cell>
          <cell r="C45">
            <v>12</v>
          </cell>
          <cell r="P45">
            <v>41871</v>
          </cell>
          <cell r="Q45">
            <v>0.9</v>
          </cell>
          <cell r="R45">
            <v>1</v>
          </cell>
        </row>
        <row r="46">
          <cell r="A46">
            <v>41872</v>
          </cell>
          <cell r="B46">
            <v>33.299999999999997</v>
          </cell>
          <cell r="C46">
            <v>12</v>
          </cell>
          <cell r="D46">
            <v>33</v>
          </cell>
          <cell r="P46">
            <v>41872</v>
          </cell>
          <cell r="Q46">
            <v>0</v>
          </cell>
          <cell r="R46">
            <v>0</v>
          </cell>
        </row>
        <row r="47">
          <cell r="A47">
            <v>41873</v>
          </cell>
          <cell r="B47">
            <v>34.299999999999997</v>
          </cell>
          <cell r="C47">
            <v>13</v>
          </cell>
          <cell r="P47">
            <v>41873</v>
          </cell>
          <cell r="Q47">
            <v>0.3</v>
          </cell>
          <cell r="R47">
            <v>1</v>
          </cell>
        </row>
        <row r="48">
          <cell r="A48">
            <v>41874</v>
          </cell>
          <cell r="B48">
            <v>35.299999999999997</v>
          </cell>
          <cell r="C48">
            <v>14</v>
          </cell>
          <cell r="P48">
            <v>41874</v>
          </cell>
          <cell r="Q48">
            <v>0</v>
          </cell>
          <cell r="R48">
            <v>1</v>
          </cell>
        </row>
        <row r="49">
          <cell r="A49">
            <v>41875</v>
          </cell>
          <cell r="B49">
            <v>36.1</v>
          </cell>
          <cell r="C49">
            <v>15</v>
          </cell>
          <cell r="P49">
            <v>41875</v>
          </cell>
          <cell r="Q49">
            <v>0.6</v>
          </cell>
          <cell r="R49">
            <v>1</v>
          </cell>
        </row>
        <row r="50">
          <cell r="A50">
            <v>41876</v>
          </cell>
          <cell r="B50">
            <v>37.9</v>
          </cell>
          <cell r="C50">
            <v>15</v>
          </cell>
          <cell r="P50">
            <v>41876</v>
          </cell>
          <cell r="Q50">
            <v>0</v>
          </cell>
          <cell r="R50">
            <v>0</v>
          </cell>
        </row>
        <row r="51">
          <cell r="A51">
            <v>41877</v>
          </cell>
          <cell r="B51">
            <v>38.6</v>
          </cell>
          <cell r="C51">
            <v>15</v>
          </cell>
          <cell r="P51">
            <v>41877</v>
          </cell>
          <cell r="Q51">
            <v>0.1</v>
          </cell>
          <cell r="R51">
            <v>0</v>
          </cell>
        </row>
        <row r="52">
          <cell r="A52">
            <v>41878</v>
          </cell>
          <cell r="B52">
            <v>39.1</v>
          </cell>
          <cell r="C52">
            <v>16</v>
          </cell>
          <cell r="P52">
            <v>41878</v>
          </cell>
          <cell r="Q52">
            <v>0</v>
          </cell>
          <cell r="R52">
            <v>1</v>
          </cell>
        </row>
        <row r="53">
          <cell r="A53">
            <v>41879</v>
          </cell>
          <cell r="B53">
            <v>40.5</v>
          </cell>
          <cell r="C53">
            <v>18</v>
          </cell>
          <cell r="P53">
            <v>41879</v>
          </cell>
          <cell r="Q53">
            <v>0</v>
          </cell>
          <cell r="R53">
            <v>2</v>
          </cell>
        </row>
        <row r="54">
          <cell r="A54">
            <v>41880</v>
          </cell>
          <cell r="B54">
            <v>40.799999999999997</v>
          </cell>
          <cell r="C54">
            <v>21</v>
          </cell>
          <cell r="P54">
            <v>41880</v>
          </cell>
          <cell r="Q54">
            <v>0</v>
          </cell>
          <cell r="R54">
            <v>3</v>
          </cell>
        </row>
        <row r="55">
          <cell r="A55">
            <v>41881</v>
          </cell>
          <cell r="B55">
            <v>41.1</v>
          </cell>
          <cell r="C55">
            <v>21</v>
          </cell>
          <cell r="P55">
            <v>41881</v>
          </cell>
          <cell r="R55">
            <v>0</v>
          </cell>
        </row>
        <row r="56">
          <cell r="A56">
            <v>41882</v>
          </cell>
          <cell r="B56">
            <v>41.5</v>
          </cell>
          <cell r="C56">
            <v>21</v>
          </cell>
          <cell r="P56">
            <v>41882</v>
          </cell>
          <cell r="R56">
            <v>0</v>
          </cell>
        </row>
        <row r="57">
          <cell r="A57">
            <v>41883</v>
          </cell>
          <cell r="B57">
            <v>41.5</v>
          </cell>
          <cell r="C57">
            <v>23</v>
          </cell>
          <cell r="E57">
            <v>23</v>
          </cell>
          <cell r="P57">
            <v>41883</v>
          </cell>
          <cell r="R57">
            <v>2</v>
          </cell>
        </row>
        <row r="58">
          <cell r="A58">
            <v>41884</v>
          </cell>
          <cell r="B58">
            <v>41.7</v>
          </cell>
          <cell r="C58">
            <v>23</v>
          </cell>
          <cell r="P58">
            <v>41884</v>
          </cell>
          <cell r="R58">
            <v>0</v>
          </cell>
        </row>
        <row r="59">
          <cell r="A59">
            <v>41885</v>
          </cell>
          <cell r="B59">
            <v>41.7</v>
          </cell>
          <cell r="C59">
            <v>23</v>
          </cell>
          <cell r="P59">
            <v>41885</v>
          </cell>
          <cell r="R59">
            <v>0</v>
          </cell>
        </row>
        <row r="60">
          <cell r="A60">
            <v>41886</v>
          </cell>
          <cell r="B60">
            <v>41.7</v>
          </cell>
          <cell r="C60">
            <v>23</v>
          </cell>
          <cell r="P60">
            <v>41886</v>
          </cell>
          <cell r="R60">
            <v>0</v>
          </cell>
        </row>
        <row r="61">
          <cell r="A61">
            <v>41887</v>
          </cell>
          <cell r="B61">
            <v>43.4</v>
          </cell>
          <cell r="C61">
            <v>24</v>
          </cell>
          <cell r="D61">
            <v>43</v>
          </cell>
          <cell r="P61">
            <v>41887</v>
          </cell>
          <cell r="R61">
            <v>1</v>
          </cell>
        </row>
        <row r="62">
          <cell r="A62">
            <v>41888</v>
          </cell>
          <cell r="B62">
            <v>44.3</v>
          </cell>
          <cell r="C62">
            <v>24</v>
          </cell>
          <cell r="P62">
            <v>41888</v>
          </cell>
          <cell r="R62">
            <v>0</v>
          </cell>
        </row>
        <row r="63">
          <cell r="A63">
            <v>41889</v>
          </cell>
          <cell r="B63">
            <v>44.3</v>
          </cell>
          <cell r="C63">
            <v>25</v>
          </cell>
          <cell r="P63">
            <v>41889</v>
          </cell>
          <cell r="R63">
            <v>1</v>
          </cell>
        </row>
        <row r="64">
          <cell r="A64">
            <v>41890</v>
          </cell>
          <cell r="B64">
            <v>44.6</v>
          </cell>
          <cell r="C64">
            <v>25</v>
          </cell>
          <cell r="P64">
            <v>41890</v>
          </cell>
          <cell r="R64">
            <v>0</v>
          </cell>
        </row>
        <row r="65">
          <cell r="A65">
            <v>41891</v>
          </cell>
          <cell r="B65">
            <v>44.6</v>
          </cell>
          <cell r="C65">
            <v>25</v>
          </cell>
          <cell r="P65">
            <v>41891</v>
          </cell>
          <cell r="R65">
            <v>0</v>
          </cell>
        </row>
        <row r="66">
          <cell r="A66">
            <v>41892</v>
          </cell>
          <cell r="B66">
            <v>45.2</v>
          </cell>
          <cell r="C66">
            <v>25</v>
          </cell>
          <cell r="P66">
            <v>41892</v>
          </cell>
          <cell r="R66">
            <v>0</v>
          </cell>
        </row>
        <row r="67">
          <cell r="A67">
            <v>41893</v>
          </cell>
          <cell r="B67">
            <v>45.2</v>
          </cell>
          <cell r="C67">
            <v>26</v>
          </cell>
          <cell r="P67">
            <v>41893</v>
          </cell>
          <cell r="R67">
            <v>1</v>
          </cell>
        </row>
        <row r="68">
          <cell r="A68">
            <v>41894</v>
          </cell>
          <cell r="B68">
            <v>45.3</v>
          </cell>
          <cell r="C68">
            <v>30</v>
          </cell>
          <cell r="D68">
            <v>45</v>
          </cell>
          <cell r="P68">
            <v>41894</v>
          </cell>
          <cell r="R68">
            <v>4</v>
          </cell>
        </row>
        <row r="69">
          <cell r="A69">
            <v>41895</v>
          </cell>
          <cell r="B69">
            <v>45.3</v>
          </cell>
          <cell r="C69">
            <v>32</v>
          </cell>
          <cell r="P69">
            <v>41895</v>
          </cell>
          <cell r="R69">
            <v>2</v>
          </cell>
        </row>
        <row r="70">
          <cell r="A70">
            <v>41896</v>
          </cell>
          <cell r="B70">
            <v>45.3</v>
          </cell>
          <cell r="C70">
            <v>38</v>
          </cell>
          <cell r="E70">
            <v>38</v>
          </cell>
          <cell r="P70">
            <v>41896</v>
          </cell>
          <cell r="R70">
            <v>6</v>
          </cell>
        </row>
        <row r="71">
          <cell r="A71">
            <v>41897</v>
          </cell>
          <cell r="B71">
            <v>45.3</v>
          </cell>
          <cell r="C71">
            <v>38</v>
          </cell>
          <cell r="P71">
            <v>41897</v>
          </cell>
          <cell r="R71">
            <v>0</v>
          </cell>
        </row>
        <row r="72">
          <cell r="A72">
            <v>41898</v>
          </cell>
          <cell r="C72">
            <v>38</v>
          </cell>
          <cell r="P72">
            <v>41898</v>
          </cell>
          <cell r="R72">
            <v>0</v>
          </cell>
        </row>
        <row r="73">
          <cell r="A73">
            <v>41899</v>
          </cell>
          <cell r="C73">
            <v>41</v>
          </cell>
          <cell r="P73">
            <v>41899</v>
          </cell>
          <cell r="R73">
            <v>3</v>
          </cell>
        </row>
        <row r="74">
          <cell r="A74">
            <v>41900</v>
          </cell>
          <cell r="C74">
            <v>42</v>
          </cell>
          <cell r="E74">
            <v>42</v>
          </cell>
          <cell r="P74">
            <v>41900</v>
          </cell>
          <cell r="R74">
            <v>1</v>
          </cell>
        </row>
        <row r="75">
          <cell r="A75">
            <v>41901</v>
          </cell>
          <cell r="C75">
            <v>42</v>
          </cell>
          <cell r="P75">
            <v>41901</v>
          </cell>
          <cell r="R75">
            <v>0</v>
          </cell>
        </row>
        <row r="76">
          <cell r="A76">
            <v>41902</v>
          </cell>
          <cell r="C76">
            <v>42</v>
          </cell>
          <cell r="P76">
            <v>41902</v>
          </cell>
          <cell r="R76">
            <v>0</v>
          </cell>
        </row>
        <row r="77">
          <cell r="A77">
            <v>41903</v>
          </cell>
          <cell r="C77">
            <v>42</v>
          </cell>
          <cell r="P77">
            <v>41903</v>
          </cell>
          <cell r="R77">
            <v>0</v>
          </cell>
        </row>
        <row r="78">
          <cell r="A78">
            <v>41904</v>
          </cell>
          <cell r="C78">
            <v>43</v>
          </cell>
          <cell r="P78">
            <v>41904</v>
          </cell>
          <cell r="R78">
            <v>1</v>
          </cell>
        </row>
        <row r="79">
          <cell r="A79">
            <v>41905</v>
          </cell>
          <cell r="C79">
            <v>43</v>
          </cell>
          <cell r="P79">
            <v>41905</v>
          </cell>
          <cell r="R79">
            <v>0</v>
          </cell>
        </row>
        <row r="80">
          <cell r="A80">
            <v>41906</v>
          </cell>
          <cell r="C80">
            <v>44</v>
          </cell>
          <cell r="E80">
            <v>44</v>
          </cell>
          <cell r="P80">
            <v>41906</v>
          </cell>
          <cell r="R80">
            <v>1</v>
          </cell>
        </row>
        <row r="81">
          <cell r="A81">
            <v>41907</v>
          </cell>
          <cell r="C81">
            <v>44</v>
          </cell>
          <cell r="P81">
            <v>41907</v>
          </cell>
          <cell r="R81">
            <v>0</v>
          </cell>
        </row>
        <row r="82">
          <cell r="A82">
            <v>41908</v>
          </cell>
          <cell r="C82">
            <v>44</v>
          </cell>
          <cell r="P82">
            <v>41908</v>
          </cell>
          <cell r="R82">
            <v>0</v>
          </cell>
        </row>
        <row r="83">
          <cell r="A83">
            <v>41909</v>
          </cell>
          <cell r="C83">
            <v>44</v>
          </cell>
          <cell r="P83">
            <v>41909</v>
          </cell>
          <cell r="R83">
            <v>0</v>
          </cell>
        </row>
        <row r="84">
          <cell r="A84">
            <v>41910</v>
          </cell>
          <cell r="C84">
            <v>44</v>
          </cell>
          <cell r="P84">
            <v>41910</v>
          </cell>
          <cell r="R84">
            <v>0</v>
          </cell>
        </row>
        <row r="85">
          <cell r="A85">
            <v>41911</v>
          </cell>
          <cell r="C85">
            <v>44</v>
          </cell>
          <cell r="P85">
            <v>41911</v>
          </cell>
          <cell r="R85">
            <v>0</v>
          </cell>
        </row>
        <row r="86">
          <cell r="A86">
            <v>41912</v>
          </cell>
          <cell r="C86">
            <v>44</v>
          </cell>
          <cell r="P86">
            <v>41912</v>
          </cell>
          <cell r="R86">
            <v>0</v>
          </cell>
        </row>
        <row r="87">
          <cell r="A87">
            <v>41913</v>
          </cell>
          <cell r="C87">
            <v>44</v>
          </cell>
          <cell r="P87">
            <v>41913</v>
          </cell>
          <cell r="R87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O80"/>
  <sheetViews>
    <sheetView topLeftCell="A43" zoomScale="80" zoomScaleNormal="80" workbookViewId="0">
      <pane xSplit="1" topLeftCell="B1" activePane="topRight" state="frozen"/>
      <selection pane="topRight" activeCell="E71" sqref="E71"/>
    </sheetView>
  </sheetViews>
  <sheetFormatPr defaultRowHeight="12.75" x14ac:dyDescent="0.2"/>
  <cols>
    <col min="1" max="1" width="30.7109375" style="1" customWidth="1"/>
    <col min="2" max="2" width="6.28515625" style="1" customWidth="1"/>
    <col min="3" max="3" width="6.42578125" style="1" customWidth="1"/>
    <col min="4" max="4" width="6.5703125" style="1" customWidth="1"/>
    <col min="5" max="6" width="6.42578125" style="1" customWidth="1"/>
    <col min="7" max="11" width="6.42578125" style="1" bestFit="1" customWidth="1"/>
    <col min="12" max="16" width="6.42578125" bestFit="1" customWidth="1"/>
    <col min="17" max="17" width="7" bestFit="1" customWidth="1"/>
    <col min="18" max="19" width="7.7109375" bestFit="1" customWidth="1"/>
    <col min="20" max="20" width="8.28515625" bestFit="1" customWidth="1"/>
    <col min="21" max="21" width="9.140625" bestFit="1" customWidth="1"/>
    <col min="22" max="22" width="8.7109375" bestFit="1" customWidth="1"/>
    <col min="23" max="24" width="9.140625" bestFit="1" customWidth="1"/>
    <col min="25" max="25" width="8.7109375" bestFit="1" customWidth="1"/>
    <col min="26" max="26" width="10.28515625" customWidth="1"/>
    <col min="27" max="27" width="9.5703125" customWidth="1"/>
    <col min="28" max="28" width="9.85546875" customWidth="1"/>
    <col min="29" max="31" width="9.7109375" bestFit="1" customWidth="1"/>
    <col min="32" max="44" width="10" bestFit="1" customWidth="1"/>
    <col min="45" max="45" width="9.7109375" bestFit="1" customWidth="1"/>
    <col min="46" max="48" width="10" bestFit="1" customWidth="1"/>
    <col min="49" max="49" width="10.42578125" bestFit="1" customWidth="1"/>
    <col min="50" max="50" width="10" bestFit="1" customWidth="1"/>
    <col min="51" max="52" width="10.42578125" bestFit="1" customWidth="1"/>
    <col min="53" max="54" width="10" bestFit="1" customWidth="1"/>
    <col min="55" max="57" width="10.42578125" bestFit="1" customWidth="1"/>
    <col min="58" max="64" width="10" bestFit="1" customWidth="1"/>
    <col min="65" max="65" width="10.5703125" customWidth="1"/>
    <col min="66" max="69" width="10" bestFit="1" customWidth="1"/>
    <col min="70" max="71" width="10" customWidth="1"/>
    <col min="72" max="72" width="15" style="1" bestFit="1" customWidth="1"/>
  </cols>
  <sheetData>
    <row r="1" spans="1:91" s="1" customFormat="1" x14ac:dyDescent="0.2">
      <c r="A1" s="1" t="s">
        <v>558</v>
      </c>
      <c r="S1" s="19"/>
      <c r="Z1" s="3"/>
      <c r="AG1" s="19"/>
      <c r="AN1" s="19"/>
      <c r="AU1" s="19"/>
      <c r="BB1" s="19"/>
      <c r="BI1" s="19"/>
    </row>
    <row r="2" spans="1:91" s="1" customFormat="1" x14ac:dyDescent="0.2">
      <c r="L2" s="1" t="s">
        <v>0</v>
      </c>
      <c r="S2" s="19"/>
      <c r="Z2" s="19"/>
      <c r="AC2" s="1" t="s">
        <v>1</v>
      </c>
      <c r="AG2" s="19"/>
      <c r="AN2" s="19"/>
      <c r="AU2" s="19"/>
      <c r="BB2" s="19"/>
      <c r="BH2" s="1" t="s">
        <v>2</v>
      </c>
      <c r="BI2" s="19"/>
      <c r="CL2" s="1" t="s">
        <v>557</v>
      </c>
    </row>
    <row r="3" spans="1:91" s="1" customFormat="1" x14ac:dyDescent="0.2">
      <c r="B3" s="1">
        <v>5</v>
      </c>
      <c r="C3" s="1">
        <v>6</v>
      </c>
      <c r="D3" s="1">
        <v>7</v>
      </c>
      <c r="E3" s="1">
        <v>8</v>
      </c>
      <c r="F3" s="1">
        <v>9</v>
      </c>
      <c r="G3" s="1">
        <v>10</v>
      </c>
      <c r="H3" s="1">
        <v>11</v>
      </c>
      <c r="I3" s="1">
        <v>12</v>
      </c>
      <c r="J3" s="1">
        <v>13</v>
      </c>
      <c r="K3" s="1">
        <v>14</v>
      </c>
      <c r="L3" s="1">
        <v>15</v>
      </c>
      <c r="M3" s="1">
        <v>16</v>
      </c>
      <c r="N3" s="1">
        <v>17</v>
      </c>
      <c r="O3" s="1">
        <v>18</v>
      </c>
      <c r="P3" s="1">
        <v>19</v>
      </c>
      <c r="Q3" s="1">
        <v>20</v>
      </c>
      <c r="R3" s="1">
        <v>21</v>
      </c>
      <c r="S3" s="19">
        <v>22</v>
      </c>
      <c r="T3" s="1">
        <v>23</v>
      </c>
      <c r="U3" s="1">
        <v>24</v>
      </c>
      <c r="V3" s="1">
        <v>25</v>
      </c>
      <c r="W3" s="1">
        <v>26</v>
      </c>
      <c r="X3" s="1">
        <v>27</v>
      </c>
      <c r="Y3" s="1">
        <v>28</v>
      </c>
      <c r="Z3" s="19">
        <v>29</v>
      </c>
      <c r="AA3" s="1">
        <v>30</v>
      </c>
      <c r="AB3" s="1">
        <v>31</v>
      </c>
      <c r="AC3" s="1">
        <v>1</v>
      </c>
      <c r="AD3" s="1">
        <v>2</v>
      </c>
      <c r="AE3" s="1">
        <v>3</v>
      </c>
      <c r="AF3" s="1">
        <v>4</v>
      </c>
      <c r="AG3" s="19">
        <v>5</v>
      </c>
      <c r="AH3" s="1">
        <v>6</v>
      </c>
      <c r="AI3" s="1">
        <v>7</v>
      </c>
      <c r="AJ3" s="1">
        <v>8</v>
      </c>
      <c r="AK3" s="1">
        <v>9</v>
      </c>
      <c r="AL3" s="1">
        <v>10</v>
      </c>
      <c r="AM3" s="1">
        <v>11</v>
      </c>
      <c r="AN3" s="19">
        <v>12</v>
      </c>
      <c r="AO3" s="1">
        <v>13</v>
      </c>
      <c r="AP3" s="1">
        <v>14</v>
      </c>
      <c r="AQ3" s="1">
        <v>15</v>
      </c>
      <c r="AR3" s="1">
        <v>16</v>
      </c>
      <c r="AS3" s="1">
        <v>17</v>
      </c>
      <c r="AT3" s="1">
        <v>18</v>
      </c>
      <c r="AU3" s="19">
        <v>19</v>
      </c>
      <c r="AV3" s="1">
        <v>20</v>
      </c>
      <c r="AW3" s="1">
        <v>21</v>
      </c>
      <c r="AX3" s="1">
        <v>22</v>
      </c>
      <c r="AY3" s="1">
        <v>23</v>
      </c>
      <c r="AZ3" s="1">
        <v>24</v>
      </c>
      <c r="BA3" s="1">
        <v>25</v>
      </c>
      <c r="BB3" s="19">
        <v>26</v>
      </c>
      <c r="BC3" s="1">
        <v>27</v>
      </c>
      <c r="BD3" s="1">
        <v>28</v>
      </c>
      <c r="BE3" s="1">
        <v>29</v>
      </c>
      <c r="BF3" s="1">
        <v>30</v>
      </c>
      <c r="BG3" s="1">
        <v>31</v>
      </c>
      <c r="BH3" s="1">
        <v>1</v>
      </c>
      <c r="BI3" s="19">
        <v>2</v>
      </c>
      <c r="BJ3" s="1">
        <v>3</v>
      </c>
      <c r="BK3" s="1">
        <v>4</v>
      </c>
      <c r="BL3" s="1">
        <v>5</v>
      </c>
      <c r="BM3" s="1">
        <v>6</v>
      </c>
      <c r="BN3" s="1">
        <v>7</v>
      </c>
      <c r="BO3" s="1">
        <v>8</v>
      </c>
      <c r="BP3" s="1">
        <v>9</v>
      </c>
      <c r="BQ3" s="1">
        <v>10</v>
      </c>
      <c r="BR3" s="1">
        <v>11</v>
      </c>
      <c r="BS3" s="1">
        <v>12</v>
      </c>
      <c r="BT3" s="1">
        <v>13</v>
      </c>
      <c r="BU3" s="1">
        <v>14</v>
      </c>
      <c r="BV3" s="1">
        <v>15</v>
      </c>
      <c r="BW3" s="1">
        <v>16</v>
      </c>
      <c r="BX3" s="1">
        <v>17</v>
      </c>
      <c r="BY3" s="1">
        <v>18</v>
      </c>
      <c r="BZ3" s="1">
        <v>19</v>
      </c>
      <c r="CA3" s="1">
        <v>20</v>
      </c>
      <c r="CB3" s="1">
        <v>21</v>
      </c>
      <c r="CC3" s="1">
        <v>22</v>
      </c>
      <c r="CD3" s="1">
        <v>23</v>
      </c>
      <c r="CE3" s="1">
        <v>24</v>
      </c>
      <c r="CF3" s="1">
        <v>25</v>
      </c>
      <c r="CG3" s="1">
        <v>26</v>
      </c>
      <c r="CH3" s="1">
        <v>27</v>
      </c>
      <c r="CI3" s="1">
        <v>28</v>
      </c>
      <c r="CJ3" s="1">
        <v>29</v>
      </c>
      <c r="CK3" s="1">
        <v>30</v>
      </c>
      <c r="CL3" s="1">
        <v>1</v>
      </c>
    </row>
    <row r="4" spans="1:91" s="1" customFormat="1" x14ac:dyDescent="0.2">
      <c r="B4" s="21">
        <v>37442</v>
      </c>
      <c r="C4" s="21">
        <v>37443</v>
      </c>
      <c r="D4" s="21">
        <v>37444</v>
      </c>
      <c r="E4" s="21">
        <v>37445</v>
      </c>
      <c r="F4" s="21">
        <v>37446</v>
      </c>
      <c r="G4" s="21">
        <v>37447</v>
      </c>
      <c r="H4" s="21">
        <v>37448</v>
      </c>
      <c r="I4" s="21">
        <v>37449</v>
      </c>
      <c r="J4" s="21">
        <v>37450</v>
      </c>
      <c r="K4" s="21">
        <v>37451</v>
      </c>
      <c r="L4" s="21">
        <v>37452</v>
      </c>
      <c r="M4" s="21">
        <v>37453</v>
      </c>
      <c r="N4" s="21">
        <v>37454</v>
      </c>
      <c r="O4" s="21">
        <v>37455</v>
      </c>
      <c r="P4" s="21">
        <v>37456</v>
      </c>
      <c r="Q4" s="21">
        <v>37457</v>
      </c>
      <c r="R4" s="21">
        <v>37458</v>
      </c>
      <c r="S4" s="129">
        <v>37459</v>
      </c>
      <c r="T4" s="21">
        <v>37460</v>
      </c>
      <c r="U4" s="21">
        <v>37461</v>
      </c>
      <c r="V4" s="21">
        <v>37462</v>
      </c>
      <c r="W4" s="21">
        <v>37463</v>
      </c>
      <c r="X4" s="21">
        <v>37464</v>
      </c>
      <c r="Y4" s="21">
        <v>37465</v>
      </c>
      <c r="Z4" s="129">
        <v>37466</v>
      </c>
      <c r="AA4" s="21">
        <v>37467</v>
      </c>
      <c r="AB4" s="21">
        <v>37468</v>
      </c>
      <c r="AC4" s="21">
        <v>37469</v>
      </c>
      <c r="AD4" s="21">
        <v>37470</v>
      </c>
      <c r="AE4" s="21">
        <v>37471</v>
      </c>
      <c r="AF4" s="21">
        <v>37472</v>
      </c>
      <c r="AG4" s="129">
        <v>37473</v>
      </c>
      <c r="AH4" s="21">
        <v>37474</v>
      </c>
      <c r="AI4" s="21">
        <v>37475</v>
      </c>
      <c r="AJ4" s="21">
        <v>37476</v>
      </c>
      <c r="AK4" s="21">
        <v>37477</v>
      </c>
      <c r="AL4" s="21">
        <v>37478</v>
      </c>
      <c r="AM4" s="21">
        <v>37479</v>
      </c>
      <c r="AN4" s="129">
        <v>37480</v>
      </c>
      <c r="AO4" s="21">
        <v>37481</v>
      </c>
      <c r="AP4" s="21">
        <v>37482</v>
      </c>
      <c r="AQ4" s="21">
        <v>37483</v>
      </c>
      <c r="AR4" s="21">
        <v>37484</v>
      </c>
      <c r="AS4" s="21">
        <v>37485</v>
      </c>
      <c r="AT4" s="21">
        <v>37486</v>
      </c>
      <c r="AU4" s="129">
        <v>37487</v>
      </c>
      <c r="AV4" s="21">
        <v>37488</v>
      </c>
      <c r="AW4" s="21">
        <v>37489</v>
      </c>
      <c r="AX4" s="21">
        <v>37490</v>
      </c>
      <c r="AY4" s="21">
        <v>37491</v>
      </c>
      <c r="AZ4" s="21">
        <v>37492</v>
      </c>
      <c r="BA4" s="21">
        <v>37493</v>
      </c>
      <c r="BB4" s="129">
        <v>37494</v>
      </c>
      <c r="BC4" s="21">
        <v>37495</v>
      </c>
      <c r="BD4" s="21">
        <v>37496</v>
      </c>
      <c r="BE4" s="21">
        <v>37497</v>
      </c>
      <c r="BF4" s="21">
        <v>37498</v>
      </c>
      <c r="BG4" s="21">
        <v>37499</v>
      </c>
      <c r="BH4" s="21">
        <v>37500</v>
      </c>
      <c r="BI4" s="129">
        <v>37501</v>
      </c>
      <c r="BJ4" s="21">
        <v>37502</v>
      </c>
      <c r="BK4" s="21">
        <v>37503</v>
      </c>
      <c r="BL4" s="21">
        <v>37504</v>
      </c>
      <c r="BM4" s="21">
        <v>37505</v>
      </c>
      <c r="BN4" s="21">
        <v>37506</v>
      </c>
      <c r="BO4" s="21">
        <v>37507</v>
      </c>
      <c r="BP4" s="21">
        <v>37508</v>
      </c>
      <c r="BQ4" s="21">
        <v>37509</v>
      </c>
      <c r="BR4" s="21">
        <v>37510</v>
      </c>
      <c r="BS4" s="21">
        <v>37511</v>
      </c>
      <c r="BT4" s="21">
        <v>37512</v>
      </c>
      <c r="BU4" s="21">
        <v>37513</v>
      </c>
      <c r="BV4" s="21">
        <v>37514</v>
      </c>
      <c r="BW4" s="21">
        <v>37515</v>
      </c>
      <c r="BX4" s="21">
        <v>37516</v>
      </c>
      <c r="BY4" s="21">
        <v>37517</v>
      </c>
      <c r="BZ4" s="21">
        <v>37518</v>
      </c>
      <c r="CA4" s="21">
        <v>37519</v>
      </c>
      <c r="CB4" s="21">
        <v>37520</v>
      </c>
      <c r="CC4" s="21">
        <v>37521</v>
      </c>
      <c r="CD4" s="21">
        <v>37522</v>
      </c>
      <c r="CE4" s="21">
        <v>37523</v>
      </c>
      <c r="CF4" s="21">
        <v>37524</v>
      </c>
      <c r="CG4" s="21">
        <v>37525</v>
      </c>
      <c r="CH4" s="21">
        <v>37526</v>
      </c>
      <c r="CI4" s="21">
        <v>37527</v>
      </c>
      <c r="CJ4" s="21">
        <v>37528</v>
      </c>
      <c r="CK4" s="21">
        <v>37529</v>
      </c>
      <c r="CL4" s="21">
        <v>37530</v>
      </c>
    </row>
    <row r="5" spans="1:91" x14ac:dyDescent="0.2">
      <c r="A5" s="1">
        <v>1988</v>
      </c>
      <c r="S5" s="16"/>
      <c r="T5">
        <v>20</v>
      </c>
      <c r="U5">
        <v>0</v>
      </c>
      <c r="V5">
        <v>105</v>
      </c>
      <c r="W5">
        <v>112</v>
      </c>
      <c r="X5">
        <v>110</v>
      </c>
      <c r="Y5">
        <v>100</v>
      </c>
      <c r="Z5" s="16">
        <v>125</v>
      </c>
      <c r="AA5">
        <v>112</v>
      </c>
      <c r="AC5">
        <v>60</v>
      </c>
      <c r="AD5">
        <v>154</v>
      </c>
      <c r="AE5">
        <v>234</v>
      </c>
      <c r="AF5">
        <v>215</v>
      </c>
      <c r="AG5" s="16">
        <v>134</v>
      </c>
      <c r="AH5">
        <v>117</v>
      </c>
      <c r="AI5">
        <v>74</v>
      </c>
      <c r="AJ5">
        <v>54</v>
      </c>
      <c r="AK5">
        <v>51</v>
      </c>
      <c r="AL5">
        <v>53</v>
      </c>
      <c r="AM5">
        <v>0</v>
      </c>
      <c r="AN5" s="16">
        <v>0</v>
      </c>
      <c r="AO5">
        <v>25</v>
      </c>
      <c r="AP5">
        <v>0</v>
      </c>
      <c r="AQ5">
        <v>25</v>
      </c>
      <c r="AR5">
        <v>0</v>
      </c>
      <c r="AS5">
        <v>0</v>
      </c>
      <c r="AT5">
        <v>0</v>
      </c>
      <c r="AU5" s="16">
        <v>0</v>
      </c>
      <c r="AV5">
        <v>0</v>
      </c>
      <c r="AW5">
        <v>0</v>
      </c>
      <c r="AX5">
        <v>0</v>
      </c>
      <c r="AY5">
        <v>227</v>
      </c>
      <c r="AZ5">
        <v>0</v>
      </c>
      <c r="BA5">
        <v>0</v>
      </c>
      <c r="BB5" s="16">
        <v>0</v>
      </c>
      <c r="BC5">
        <v>0</v>
      </c>
      <c r="BD5">
        <v>0</v>
      </c>
      <c r="BE5">
        <v>0</v>
      </c>
      <c r="BF5">
        <v>0</v>
      </c>
      <c r="BG5">
        <v>0</v>
      </c>
      <c r="BI5" s="16"/>
      <c r="CM5" s="1">
        <f t="shared" ref="CM5:CM13" si="0">SUM(E5:BN5)</f>
        <v>2107</v>
      </c>
    </row>
    <row r="6" spans="1:91" x14ac:dyDescent="0.2">
      <c r="A6" s="1">
        <v>1989</v>
      </c>
      <c r="S6" s="16">
        <v>11</v>
      </c>
      <c r="U6">
        <v>14</v>
      </c>
      <c r="V6">
        <v>13</v>
      </c>
      <c r="X6">
        <v>50</v>
      </c>
      <c r="Y6">
        <v>180</v>
      </c>
      <c r="Z6" s="16">
        <v>180</v>
      </c>
      <c r="AA6">
        <v>112</v>
      </c>
      <c r="AD6">
        <v>151</v>
      </c>
      <c r="AE6">
        <v>86</v>
      </c>
      <c r="AF6">
        <v>124</v>
      </c>
      <c r="AG6" s="16"/>
      <c r="AH6">
        <v>86</v>
      </c>
      <c r="AI6">
        <v>43</v>
      </c>
      <c r="AL6">
        <v>35</v>
      </c>
      <c r="AN6" s="16"/>
      <c r="AP6">
        <v>30</v>
      </c>
      <c r="AU6" s="16"/>
      <c r="BB6" s="16"/>
      <c r="BI6" s="16"/>
      <c r="CM6" s="1">
        <f t="shared" si="0"/>
        <v>1115</v>
      </c>
    </row>
    <row r="7" spans="1:91" x14ac:dyDescent="0.2">
      <c r="A7" s="1">
        <v>1990</v>
      </c>
      <c r="S7" s="16"/>
      <c r="T7">
        <v>2</v>
      </c>
      <c r="U7">
        <v>42</v>
      </c>
      <c r="V7">
        <v>25</v>
      </c>
      <c r="W7">
        <v>14</v>
      </c>
      <c r="Z7" s="16"/>
      <c r="AA7">
        <v>15</v>
      </c>
      <c r="AC7">
        <v>83</v>
      </c>
      <c r="AD7">
        <v>134</v>
      </c>
      <c r="AE7">
        <v>234</v>
      </c>
      <c r="AF7">
        <v>235</v>
      </c>
      <c r="AG7" s="16">
        <v>124</v>
      </c>
      <c r="AH7">
        <v>117</v>
      </c>
      <c r="AI7">
        <v>74</v>
      </c>
      <c r="AJ7">
        <v>54</v>
      </c>
      <c r="AK7">
        <v>91</v>
      </c>
      <c r="AL7">
        <v>53</v>
      </c>
      <c r="AN7" s="16"/>
      <c r="AO7">
        <v>28</v>
      </c>
      <c r="AP7">
        <v>1</v>
      </c>
      <c r="AQ7">
        <v>25</v>
      </c>
      <c r="AS7">
        <v>15</v>
      </c>
      <c r="AT7">
        <v>12</v>
      </c>
      <c r="AU7" s="16"/>
      <c r="AV7">
        <v>34</v>
      </c>
      <c r="AW7">
        <v>20</v>
      </c>
      <c r="AX7">
        <v>18</v>
      </c>
      <c r="BB7" s="16"/>
      <c r="BI7" s="16"/>
      <c r="CM7" s="1">
        <f t="shared" si="0"/>
        <v>1450</v>
      </c>
    </row>
    <row r="8" spans="1:91" x14ac:dyDescent="0.2">
      <c r="A8" s="1">
        <v>1991</v>
      </c>
      <c r="S8" s="16"/>
      <c r="V8">
        <v>12</v>
      </c>
      <c r="X8">
        <v>48</v>
      </c>
      <c r="Y8">
        <v>17</v>
      </c>
      <c r="Z8" s="16">
        <v>88</v>
      </c>
      <c r="AA8">
        <v>84</v>
      </c>
      <c r="AB8">
        <v>37</v>
      </c>
      <c r="AC8">
        <v>37</v>
      </c>
      <c r="AD8">
        <v>23</v>
      </c>
      <c r="AF8">
        <v>198</v>
      </c>
      <c r="AG8" s="16">
        <v>22</v>
      </c>
      <c r="AH8">
        <v>47</v>
      </c>
      <c r="AI8">
        <v>223</v>
      </c>
      <c r="AJ8">
        <v>58</v>
      </c>
      <c r="AK8">
        <v>43</v>
      </c>
      <c r="AL8">
        <v>187</v>
      </c>
      <c r="AM8">
        <v>52</v>
      </c>
      <c r="AN8" s="16">
        <v>33</v>
      </c>
      <c r="AO8">
        <v>78</v>
      </c>
      <c r="AP8">
        <v>142</v>
      </c>
      <c r="AQ8">
        <v>76</v>
      </c>
      <c r="AR8">
        <v>71</v>
      </c>
      <c r="AS8">
        <v>85</v>
      </c>
      <c r="AU8" s="16">
        <v>10</v>
      </c>
      <c r="AW8">
        <v>51</v>
      </c>
      <c r="AY8">
        <v>31</v>
      </c>
      <c r="AZ8">
        <v>21</v>
      </c>
      <c r="BB8" s="16">
        <v>0</v>
      </c>
      <c r="BE8">
        <v>200</v>
      </c>
      <c r="BI8" s="16"/>
      <c r="CM8" s="1">
        <f t="shared" si="0"/>
        <v>1974</v>
      </c>
    </row>
    <row r="9" spans="1:91" x14ac:dyDescent="0.2">
      <c r="A9" s="1">
        <v>1992</v>
      </c>
      <c r="Q9">
        <v>28</v>
      </c>
      <c r="R9">
        <v>26</v>
      </c>
      <c r="S9" s="16"/>
      <c r="T9">
        <v>15</v>
      </c>
      <c r="U9">
        <v>1</v>
      </c>
      <c r="V9">
        <v>1</v>
      </c>
      <c r="W9">
        <v>11</v>
      </c>
      <c r="X9">
        <v>178</v>
      </c>
      <c r="Y9">
        <v>18</v>
      </c>
      <c r="Z9" s="16"/>
      <c r="AE9">
        <v>45</v>
      </c>
      <c r="AF9">
        <v>32</v>
      </c>
      <c r="AG9" s="16"/>
      <c r="AH9">
        <v>25</v>
      </c>
      <c r="AI9">
        <v>15</v>
      </c>
      <c r="AJ9">
        <v>51</v>
      </c>
      <c r="AL9">
        <v>23</v>
      </c>
      <c r="AM9">
        <v>40</v>
      </c>
      <c r="AN9" s="16">
        <v>190</v>
      </c>
      <c r="AP9">
        <v>15</v>
      </c>
      <c r="AS9">
        <v>21</v>
      </c>
      <c r="AU9" s="16"/>
      <c r="AV9">
        <v>20</v>
      </c>
      <c r="AW9">
        <v>8</v>
      </c>
      <c r="AY9">
        <v>5</v>
      </c>
      <c r="BB9" s="16"/>
      <c r="BI9" s="16"/>
      <c r="CM9" s="1">
        <f t="shared" si="0"/>
        <v>768</v>
      </c>
    </row>
    <row r="10" spans="1:91" x14ac:dyDescent="0.2">
      <c r="A10" s="1">
        <v>1993</v>
      </c>
      <c r="S10" s="16">
        <v>114</v>
      </c>
      <c r="T10">
        <v>286</v>
      </c>
      <c r="U10">
        <v>12</v>
      </c>
      <c r="V10">
        <v>337</v>
      </c>
      <c r="W10">
        <v>211</v>
      </c>
      <c r="X10">
        <v>207</v>
      </c>
      <c r="Y10">
        <v>204</v>
      </c>
      <c r="Z10" s="16">
        <v>492</v>
      </c>
      <c r="AA10">
        <v>20</v>
      </c>
      <c r="AB10">
        <v>107</v>
      </c>
      <c r="AC10">
        <v>101</v>
      </c>
      <c r="AD10">
        <v>53</v>
      </c>
      <c r="AF10">
        <v>33</v>
      </c>
      <c r="AG10" s="16"/>
      <c r="AH10">
        <v>17</v>
      </c>
      <c r="AI10">
        <v>44</v>
      </c>
      <c r="AK10">
        <v>34</v>
      </c>
      <c r="AM10">
        <v>230</v>
      </c>
      <c r="AN10" s="16">
        <v>40</v>
      </c>
      <c r="AO10">
        <v>40</v>
      </c>
      <c r="AR10">
        <v>223</v>
      </c>
      <c r="AS10">
        <v>218</v>
      </c>
      <c r="AT10">
        <v>126</v>
      </c>
      <c r="AU10" s="16">
        <v>166</v>
      </c>
      <c r="AV10">
        <v>12</v>
      </c>
      <c r="AZ10">
        <v>63</v>
      </c>
      <c r="BA10">
        <v>25</v>
      </c>
      <c r="BB10" s="16">
        <v>16</v>
      </c>
      <c r="BC10">
        <v>11</v>
      </c>
      <c r="BI10" s="16"/>
      <c r="CM10" s="1">
        <f t="shared" si="0"/>
        <v>3442</v>
      </c>
    </row>
    <row r="11" spans="1:91" x14ac:dyDescent="0.2">
      <c r="A11" s="1">
        <v>1995</v>
      </c>
      <c r="S11" s="16"/>
      <c r="X11">
        <v>111</v>
      </c>
      <c r="Y11">
        <v>180</v>
      </c>
      <c r="Z11" s="16">
        <v>80</v>
      </c>
      <c r="AA11">
        <v>230</v>
      </c>
      <c r="AB11">
        <v>175</v>
      </c>
      <c r="AC11">
        <v>230</v>
      </c>
      <c r="AD11">
        <v>301</v>
      </c>
      <c r="AE11">
        <v>453</v>
      </c>
      <c r="AF11">
        <v>243</v>
      </c>
      <c r="AG11" s="16">
        <v>227</v>
      </c>
      <c r="AH11">
        <v>320</v>
      </c>
      <c r="AI11">
        <v>730</v>
      </c>
      <c r="AJ11">
        <v>42</v>
      </c>
      <c r="AK11">
        <v>564</v>
      </c>
      <c r="AL11">
        <v>45</v>
      </c>
      <c r="AM11">
        <v>13</v>
      </c>
      <c r="AN11" s="16">
        <v>48</v>
      </c>
      <c r="AO11">
        <v>39</v>
      </c>
      <c r="AP11">
        <v>28</v>
      </c>
      <c r="AR11">
        <v>45</v>
      </c>
      <c r="AS11">
        <v>36</v>
      </c>
      <c r="AT11">
        <v>31</v>
      </c>
      <c r="AU11" s="16"/>
      <c r="AW11">
        <v>20</v>
      </c>
      <c r="AY11">
        <v>11</v>
      </c>
      <c r="BB11" s="16"/>
      <c r="BF11">
        <v>80</v>
      </c>
      <c r="BI11" s="16"/>
      <c r="CM11" s="1">
        <f t="shared" si="0"/>
        <v>4282</v>
      </c>
    </row>
    <row r="12" spans="1:91" x14ac:dyDescent="0.2">
      <c r="A12" s="1">
        <v>1996</v>
      </c>
      <c r="S12" s="16"/>
      <c r="W12">
        <v>40</v>
      </c>
      <c r="X12">
        <v>87</v>
      </c>
      <c r="Y12">
        <v>71</v>
      </c>
      <c r="Z12" s="16">
        <v>128</v>
      </c>
      <c r="AC12">
        <v>120</v>
      </c>
      <c r="AF12">
        <v>45</v>
      </c>
      <c r="AG12" s="16">
        <v>0</v>
      </c>
      <c r="AI12">
        <v>101</v>
      </c>
      <c r="AK12">
        <v>340</v>
      </c>
      <c r="AL12">
        <v>204</v>
      </c>
      <c r="AN12" s="16">
        <v>10</v>
      </c>
      <c r="AP12">
        <v>328</v>
      </c>
      <c r="AU12" s="16"/>
      <c r="AX12">
        <v>25</v>
      </c>
      <c r="BB12" s="16"/>
      <c r="BD12">
        <v>15</v>
      </c>
      <c r="BE12">
        <v>79</v>
      </c>
      <c r="BI12" s="16"/>
      <c r="CM12" s="1">
        <f t="shared" si="0"/>
        <v>1593</v>
      </c>
    </row>
    <row r="13" spans="1:91" x14ac:dyDescent="0.2">
      <c r="A13" s="1">
        <v>1997</v>
      </c>
      <c r="S13" s="16"/>
      <c r="U13">
        <v>94</v>
      </c>
      <c r="V13">
        <v>183</v>
      </c>
      <c r="Y13">
        <v>176</v>
      </c>
      <c r="Z13" s="16">
        <v>87</v>
      </c>
      <c r="AA13">
        <v>70</v>
      </c>
      <c r="AB13">
        <v>73</v>
      </c>
      <c r="AC13">
        <v>198</v>
      </c>
      <c r="AD13">
        <v>16</v>
      </c>
      <c r="AF13">
        <v>84</v>
      </c>
      <c r="AG13" s="16">
        <v>104</v>
      </c>
      <c r="AI13">
        <v>105</v>
      </c>
      <c r="AM13">
        <v>171</v>
      </c>
      <c r="AN13" s="16"/>
      <c r="AO13">
        <v>282</v>
      </c>
      <c r="AQ13">
        <v>187</v>
      </c>
      <c r="AT13">
        <v>149</v>
      </c>
      <c r="AU13" s="16"/>
      <c r="AV13">
        <v>135</v>
      </c>
      <c r="AX13">
        <v>72</v>
      </c>
      <c r="BA13">
        <v>36</v>
      </c>
      <c r="BB13" s="16"/>
      <c r="BC13">
        <v>18</v>
      </c>
      <c r="BI13" s="16"/>
      <c r="CM13" s="1">
        <f t="shared" si="0"/>
        <v>2240</v>
      </c>
    </row>
    <row r="14" spans="1:91" x14ac:dyDescent="0.2">
      <c r="A14" s="1">
        <v>1998</v>
      </c>
      <c r="M14">
        <v>2</v>
      </c>
      <c r="N14">
        <v>3</v>
      </c>
      <c r="O14">
        <v>1</v>
      </c>
      <c r="Q14">
        <v>3</v>
      </c>
      <c r="R14">
        <v>17</v>
      </c>
      <c r="S14" s="16">
        <v>17</v>
      </c>
      <c r="T14">
        <v>43</v>
      </c>
      <c r="U14">
        <v>487</v>
      </c>
      <c r="V14">
        <v>184</v>
      </c>
      <c r="W14">
        <v>56</v>
      </c>
      <c r="X14">
        <v>48</v>
      </c>
      <c r="Y14">
        <v>4</v>
      </c>
      <c r="Z14" s="16">
        <v>154</v>
      </c>
      <c r="AA14">
        <v>20</v>
      </c>
      <c r="AB14">
        <v>20</v>
      </c>
      <c r="AC14">
        <v>21</v>
      </c>
      <c r="AD14">
        <v>0</v>
      </c>
      <c r="AE14">
        <v>138</v>
      </c>
      <c r="AF14">
        <v>48</v>
      </c>
      <c r="AG14" s="16">
        <v>0</v>
      </c>
      <c r="AH14">
        <v>115</v>
      </c>
      <c r="AI14">
        <v>56</v>
      </c>
      <c r="AJ14">
        <v>0</v>
      </c>
      <c r="AK14">
        <v>56</v>
      </c>
      <c r="AL14">
        <v>40</v>
      </c>
      <c r="AM14">
        <v>29</v>
      </c>
      <c r="AN14" s="16">
        <v>25</v>
      </c>
      <c r="AO14">
        <v>24</v>
      </c>
      <c r="AP14">
        <v>17</v>
      </c>
      <c r="AQ14">
        <v>13</v>
      </c>
      <c r="AR14">
        <v>9</v>
      </c>
      <c r="AS14">
        <v>12</v>
      </c>
      <c r="AT14">
        <v>0</v>
      </c>
      <c r="AU14" s="16">
        <v>0</v>
      </c>
      <c r="AV14">
        <v>0</v>
      </c>
      <c r="AW14">
        <v>0</v>
      </c>
      <c r="AX14">
        <v>0</v>
      </c>
      <c r="AY14">
        <v>0</v>
      </c>
      <c r="BB14" s="16"/>
      <c r="BI14" s="16"/>
      <c r="CM14" s="1">
        <f t="shared" ref="CM14:CM27" si="1">SUM(E14:BS14)</f>
        <v>1662</v>
      </c>
    </row>
    <row r="15" spans="1:91" x14ac:dyDescent="0.2">
      <c r="A15" s="1">
        <v>1999</v>
      </c>
      <c r="S15" s="16"/>
      <c r="Z15" s="16"/>
      <c r="AG15" s="16"/>
      <c r="AH15">
        <v>386</v>
      </c>
      <c r="AI15">
        <v>206</v>
      </c>
      <c r="AJ15">
        <v>1</v>
      </c>
      <c r="AK15">
        <v>7</v>
      </c>
      <c r="AN15" s="16">
        <v>4</v>
      </c>
      <c r="AO15">
        <v>14</v>
      </c>
      <c r="AP15">
        <v>3</v>
      </c>
      <c r="AQ15">
        <v>3</v>
      </c>
      <c r="AR15">
        <v>3</v>
      </c>
      <c r="AT15">
        <v>3</v>
      </c>
      <c r="AU15" s="16"/>
      <c r="AW15">
        <v>1</v>
      </c>
      <c r="AX15">
        <v>2</v>
      </c>
      <c r="AY15">
        <v>4</v>
      </c>
      <c r="BB15" s="16">
        <v>7</v>
      </c>
      <c r="BC15">
        <v>2</v>
      </c>
      <c r="BD15">
        <v>6</v>
      </c>
      <c r="BI15" s="16"/>
      <c r="BJ15">
        <v>3</v>
      </c>
      <c r="BK15">
        <v>7</v>
      </c>
      <c r="BM15">
        <v>1</v>
      </c>
      <c r="CM15" s="1">
        <f t="shared" si="1"/>
        <v>663</v>
      </c>
    </row>
    <row r="16" spans="1:91" s="16" customFormat="1" x14ac:dyDescent="0.2">
      <c r="A16" s="19">
        <v>2000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T16" s="16">
        <v>518</v>
      </c>
      <c r="U16" s="16">
        <v>178</v>
      </c>
      <c r="V16" s="16">
        <v>78</v>
      </c>
      <c r="W16" s="16">
        <v>21</v>
      </c>
      <c r="X16" s="16">
        <v>3</v>
      </c>
      <c r="Z16" s="16">
        <v>200</v>
      </c>
      <c r="AA16" s="16">
        <v>180</v>
      </c>
      <c r="AB16" s="16">
        <v>133</v>
      </c>
      <c r="AC16" s="16">
        <v>44</v>
      </c>
      <c r="AD16" s="16">
        <v>38</v>
      </c>
      <c r="AE16" s="16">
        <v>24</v>
      </c>
      <c r="AF16" s="16">
        <v>5</v>
      </c>
      <c r="AG16" s="16">
        <v>33</v>
      </c>
      <c r="AI16" s="16">
        <v>48</v>
      </c>
      <c r="AJ16" s="16">
        <v>17</v>
      </c>
      <c r="AK16" s="16">
        <v>3</v>
      </c>
      <c r="AL16" s="16">
        <v>30</v>
      </c>
      <c r="AN16" s="16">
        <v>4</v>
      </c>
      <c r="AO16" s="16">
        <v>3</v>
      </c>
      <c r="AP16" s="16">
        <v>1</v>
      </c>
      <c r="AS16" s="16">
        <v>3</v>
      </c>
      <c r="AT16" s="16">
        <v>5</v>
      </c>
      <c r="AX16" s="16">
        <v>1</v>
      </c>
      <c r="AY16" s="16">
        <v>1</v>
      </c>
      <c r="CM16" s="1">
        <f t="shared" si="1"/>
        <v>1571</v>
      </c>
    </row>
    <row r="17" spans="1:91" x14ac:dyDescent="0.2">
      <c r="A17" s="1">
        <v>2001</v>
      </c>
      <c r="E17" s="4">
        <v>4</v>
      </c>
      <c r="F17" s="4"/>
      <c r="G17" s="4">
        <v>1</v>
      </c>
      <c r="L17" s="16"/>
      <c r="M17" s="16"/>
      <c r="N17" s="16"/>
      <c r="O17" s="16"/>
      <c r="P17" s="16"/>
      <c r="Q17" s="16">
        <v>149</v>
      </c>
      <c r="R17" s="16">
        <v>133</v>
      </c>
      <c r="S17" s="16">
        <v>285</v>
      </c>
      <c r="T17" s="20">
        <v>300</v>
      </c>
      <c r="U17" s="20">
        <v>1188</v>
      </c>
      <c r="V17" s="20">
        <v>405</v>
      </c>
      <c r="W17" s="20">
        <v>26</v>
      </c>
      <c r="X17" s="20">
        <v>130</v>
      </c>
      <c r="Y17" s="20">
        <v>286</v>
      </c>
      <c r="Z17" s="16">
        <v>297</v>
      </c>
      <c r="AA17" s="20">
        <v>91</v>
      </c>
      <c r="AB17" s="20">
        <v>305</v>
      </c>
      <c r="AC17" s="20">
        <v>151</v>
      </c>
      <c r="AD17" s="20">
        <v>59</v>
      </c>
      <c r="AE17" s="20">
        <v>45</v>
      </c>
      <c r="AF17" s="20">
        <v>70</v>
      </c>
      <c r="AG17" s="16">
        <v>26</v>
      </c>
      <c r="AH17" s="20">
        <v>11</v>
      </c>
      <c r="AI17" s="20">
        <v>16</v>
      </c>
      <c r="AJ17" s="16"/>
      <c r="AK17" s="20">
        <v>13</v>
      </c>
      <c r="AL17" s="16"/>
      <c r="AM17" s="20">
        <v>9</v>
      </c>
      <c r="AN17" s="16">
        <v>2</v>
      </c>
      <c r="AO17" s="16"/>
      <c r="AP17" s="16"/>
      <c r="AQ17" s="16"/>
      <c r="AR17" s="16">
        <v>23</v>
      </c>
      <c r="AS17" s="16"/>
      <c r="AT17" s="20">
        <v>4</v>
      </c>
      <c r="AU17" s="16">
        <v>5</v>
      </c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CM17" s="1">
        <f t="shared" si="1"/>
        <v>4034</v>
      </c>
    </row>
    <row r="18" spans="1:91" s="16" customFormat="1" x14ac:dyDescent="0.2">
      <c r="A18" s="19">
        <v>2002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328</v>
      </c>
      <c r="W18" s="16">
        <v>173</v>
      </c>
      <c r="X18" s="16">
        <v>476</v>
      </c>
      <c r="Y18" s="27">
        <v>300</v>
      </c>
      <c r="Z18" s="16">
        <v>363</v>
      </c>
      <c r="AA18" s="16">
        <v>162</v>
      </c>
      <c r="AB18" s="16">
        <v>59</v>
      </c>
      <c r="AC18" s="16">
        <v>91</v>
      </c>
      <c r="AD18" s="16">
        <v>40</v>
      </c>
      <c r="AE18" s="16">
        <v>86</v>
      </c>
      <c r="AF18" s="16">
        <v>76</v>
      </c>
      <c r="AG18" s="16">
        <v>65</v>
      </c>
      <c r="AH18" s="16">
        <v>49</v>
      </c>
      <c r="AI18" s="16">
        <v>67</v>
      </c>
      <c r="AK18" s="16">
        <v>62</v>
      </c>
      <c r="AL18" s="16">
        <v>28</v>
      </c>
      <c r="AM18" s="16">
        <v>30</v>
      </c>
      <c r="AO18" s="16">
        <v>42</v>
      </c>
      <c r="AQ18" s="16">
        <v>36</v>
      </c>
      <c r="AT18" s="16">
        <v>11</v>
      </c>
      <c r="AV18" s="16">
        <v>19</v>
      </c>
      <c r="AX18" s="16">
        <v>15</v>
      </c>
      <c r="AZ18" s="16">
        <v>1</v>
      </c>
      <c r="BD18" s="16">
        <v>1</v>
      </c>
      <c r="CM18" s="19">
        <f t="shared" si="1"/>
        <v>2580</v>
      </c>
    </row>
    <row r="19" spans="1:91" s="16" customFormat="1" x14ac:dyDescent="0.2">
      <c r="A19" s="19">
        <v>2003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V19" s="20">
        <v>158</v>
      </c>
      <c r="W19" s="20">
        <v>251</v>
      </c>
      <c r="X19" s="20">
        <v>364</v>
      </c>
      <c r="Y19" s="20">
        <v>394</v>
      </c>
      <c r="Z19" s="16">
        <v>279</v>
      </c>
      <c r="AA19" s="20">
        <v>132</v>
      </c>
      <c r="AB19" s="20">
        <v>176</v>
      </c>
      <c r="AC19" s="20">
        <v>95</v>
      </c>
      <c r="AD19" s="20">
        <v>44</v>
      </c>
      <c r="AE19" s="20">
        <v>88</v>
      </c>
      <c r="AF19" s="20">
        <v>86</v>
      </c>
      <c r="AG19" s="16">
        <v>128</v>
      </c>
      <c r="AH19" s="20">
        <v>70</v>
      </c>
      <c r="AI19" s="20">
        <v>83</v>
      </c>
      <c r="AJ19" s="20">
        <v>34</v>
      </c>
      <c r="AK19" s="20">
        <v>58</v>
      </c>
      <c r="AL19" s="20">
        <v>18</v>
      </c>
      <c r="AM19" s="20">
        <v>11</v>
      </c>
      <c r="AN19" s="16">
        <v>82</v>
      </c>
      <c r="AO19" s="20">
        <v>22</v>
      </c>
      <c r="AP19" s="20">
        <v>40</v>
      </c>
      <c r="AQ19" s="20">
        <v>41</v>
      </c>
      <c r="AR19" s="20">
        <v>44</v>
      </c>
      <c r="AS19" s="20">
        <v>32</v>
      </c>
      <c r="AT19" s="20">
        <v>15</v>
      </c>
      <c r="AU19" s="16">
        <v>9</v>
      </c>
      <c r="AV19" s="20">
        <v>3</v>
      </c>
      <c r="AX19" s="20">
        <v>2</v>
      </c>
      <c r="BA19" s="16">
        <v>10</v>
      </c>
      <c r="BC19" s="16">
        <v>9</v>
      </c>
      <c r="CM19" s="19">
        <f t="shared" si="1"/>
        <v>2778</v>
      </c>
    </row>
    <row r="20" spans="1:91" s="16" customFormat="1" x14ac:dyDescent="0.2">
      <c r="A20" s="19">
        <v>2004</v>
      </c>
      <c r="B20" s="19"/>
      <c r="C20" s="19"/>
      <c r="D20" s="19"/>
      <c r="E20" s="19"/>
      <c r="F20" s="19"/>
      <c r="G20" s="19"/>
      <c r="H20" s="19"/>
      <c r="I20" s="19"/>
      <c r="J20" s="19"/>
      <c r="K20" s="5">
        <v>1</v>
      </c>
      <c r="R20" s="16">
        <v>5</v>
      </c>
      <c r="S20" s="16">
        <v>107</v>
      </c>
      <c r="T20" s="20">
        <v>100</v>
      </c>
      <c r="U20" s="20">
        <v>18</v>
      </c>
      <c r="V20" s="20">
        <v>0</v>
      </c>
      <c r="W20" s="20">
        <v>2</v>
      </c>
      <c r="X20" s="20">
        <v>2</v>
      </c>
      <c r="Y20" s="20">
        <v>13</v>
      </c>
      <c r="Z20" s="20">
        <v>24</v>
      </c>
      <c r="AA20" s="20">
        <v>321</v>
      </c>
      <c r="AB20" s="20">
        <v>301</v>
      </c>
      <c r="AC20" s="20">
        <v>43</v>
      </c>
      <c r="AD20" s="20">
        <v>26</v>
      </c>
      <c r="AE20" s="20">
        <v>41</v>
      </c>
      <c r="AF20" s="20">
        <v>59</v>
      </c>
      <c r="AG20" s="20">
        <v>30</v>
      </c>
      <c r="AH20" s="20">
        <v>9</v>
      </c>
      <c r="AI20" s="20">
        <v>17</v>
      </c>
      <c r="AJ20" s="20">
        <v>62</v>
      </c>
      <c r="AK20" s="20">
        <v>39</v>
      </c>
      <c r="AL20" s="20">
        <v>147</v>
      </c>
      <c r="AM20" s="20">
        <v>38</v>
      </c>
      <c r="AN20" s="20">
        <v>22</v>
      </c>
      <c r="AO20" s="20">
        <v>31</v>
      </c>
      <c r="AP20" s="20">
        <v>12</v>
      </c>
      <c r="AQ20" s="20">
        <v>21</v>
      </c>
      <c r="AR20" s="20">
        <v>9</v>
      </c>
      <c r="AS20" s="20">
        <v>14</v>
      </c>
      <c r="AT20" s="20">
        <v>6</v>
      </c>
      <c r="AU20" s="20">
        <v>1</v>
      </c>
      <c r="AV20" s="20">
        <v>7</v>
      </c>
      <c r="AW20" s="20">
        <v>7</v>
      </c>
      <c r="AX20" s="20">
        <v>0</v>
      </c>
      <c r="AY20" s="20">
        <v>1</v>
      </c>
      <c r="AZ20" s="20">
        <v>7</v>
      </c>
      <c r="BA20" s="20">
        <v>0</v>
      </c>
      <c r="BB20" s="20">
        <v>13</v>
      </c>
      <c r="BC20" s="20">
        <v>28</v>
      </c>
      <c r="BD20" s="20">
        <v>15</v>
      </c>
      <c r="BE20" s="20">
        <v>3</v>
      </c>
      <c r="BF20" s="20">
        <v>4</v>
      </c>
      <c r="BG20" s="20">
        <v>0</v>
      </c>
      <c r="BH20" s="20">
        <v>1</v>
      </c>
      <c r="BI20" s="20">
        <v>0</v>
      </c>
      <c r="BJ20" s="20">
        <v>3</v>
      </c>
      <c r="BK20" s="20">
        <v>1</v>
      </c>
      <c r="BL20" s="20">
        <v>0</v>
      </c>
      <c r="BM20" s="20">
        <v>0</v>
      </c>
      <c r="BN20" s="20">
        <v>0</v>
      </c>
      <c r="BO20" s="20">
        <v>0</v>
      </c>
      <c r="BP20" s="20"/>
      <c r="BQ20" s="20"/>
      <c r="BR20" s="20"/>
      <c r="BS20" s="20"/>
      <c r="CM20" s="19">
        <f t="shared" si="1"/>
        <v>1611</v>
      </c>
    </row>
    <row r="21" spans="1:91" s="16" customFormat="1" x14ac:dyDescent="0.2">
      <c r="A21" s="19">
        <v>2005</v>
      </c>
      <c r="B21" s="19"/>
      <c r="C21" s="19"/>
      <c r="D21" s="19"/>
      <c r="E21" s="19"/>
      <c r="F21" s="19"/>
      <c r="G21" s="19"/>
      <c r="H21" s="19"/>
      <c r="I21" s="19"/>
      <c r="J21" s="19"/>
      <c r="K21" s="5"/>
      <c r="T21" s="20"/>
      <c r="U21" s="20"/>
      <c r="V21" s="20">
        <v>276</v>
      </c>
      <c r="W21" s="20">
        <v>124</v>
      </c>
      <c r="X21" s="20">
        <v>22</v>
      </c>
      <c r="Y21" s="20">
        <v>2</v>
      </c>
      <c r="Z21" s="20">
        <v>2</v>
      </c>
      <c r="AA21" s="20">
        <v>31</v>
      </c>
      <c r="AB21" s="20">
        <v>160</v>
      </c>
      <c r="AC21" s="20">
        <v>92</v>
      </c>
      <c r="AD21" s="20">
        <v>72</v>
      </c>
      <c r="AE21" s="20">
        <v>40</v>
      </c>
      <c r="AF21" s="20">
        <v>35</v>
      </c>
      <c r="AG21" s="20">
        <v>50</v>
      </c>
      <c r="AH21" s="20">
        <v>21</v>
      </c>
      <c r="AI21" s="20">
        <v>51</v>
      </c>
      <c r="AJ21" s="20">
        <v>14</v>
      </c>
      <c r="AK21" s="20">
        <v>28</v>
      </c>
      <c r="AL21" s="20">
        <v>37</v>
      </c>
      <c r="AM21" s="20">
        <v>14</v>
      </c>
      <c r="AN21" s="20">
        <v>16</v>
      </c>
      <c r="AO21" s="20">
        <v>16</v>
      </c>
      <c r="AP21" s="20">
        <v>65</v>
      </c>
      <c r="AQ21" s="20">
        <v>18</v>
      </c>
      <c r="AR21" s="20">
        <v>18</v>
      </c>
      <c r="AS21" s="20">
        <v>7</v>
      </c>
      <c r="AT21" s="20">
        <v>41</v>
      </c>
      <c r="AU21" s="20">
        <v>17</v>
      </c>
      <c r="AV21" s="20">
        <v>9</v>
      </c>
      <c r="AW21" s="20">
        <v>7</v>
      </c>
      <c r="AX21" s="20">
        <v>9</v>
      </c>
      <c r="AY21" s="20">
        <v>12</v>
      </c>
      <c r="AZ21" s="20">
        <v>3</v>
      </c>
      <c r="BA21" s="20">
        <v>10</v>
      </c>
      <c r="BB21" s="20">
        <v>6</v>
      </c>
      <c r="BC21" s="20">
        <v>5</v>
      </c>
      <c r="BD21" s="20">
        <v>0</v>
      </c>
      <c r="BE21" s="20">
        <v>4</v>
      </c>
      <c r="BF21" s="20">
        <v>2</v>
      </c>
      <c r="BG21" s="20">
        <v>5</v>
      </c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CM21" s="19">
        <f t="shared" si="1"/>
        <v>1341</v>
      </c>
    </row>
    <row r="22" spans="1:91" s="16" customFormat="1" x14ac:dyDescent="0.2">
      <c r="A22" s="19">
        <v>2006</v>
      </c>
      <c r="B22" s="19"/>
      <c r="C22" s="19"/>
      <c r="D22" s="19"/>
      <c r="E22" s="19"/>
      <c r="F22" s="19"/>
      <c r="G22" s="19"/>
      <c r="H22" s="19"/>
      <c r="I22" s="19"/>
      <c r="J22" s="19"/>
      <c r="K22" s="5"/>
      <c r="T22" s="20"/>
      <c r="U22" s="20"/>
      <c r="V22" s="20"/>
      <c r="W22" s="20"/>
      <c r="X22" s="20"/>
      <c r="Y22" s="20"/>
      <c r="Z22" s="20"/>
      <c r="AA22" s="20">
        <v>205</v>
      </c>
      <c r="AB22" s="20">
        <v>359</v>
      </c>
      <c r="AC22" s="20">
        <v>50</v>
      </c>
      <c r="AD22" s="20">
        <v>2</v>
      </c>
      <c r="AE22" s="20">
        <v>3</v>
      </c>
      <c r="AF22" s="20">
        <v>3</v>
      </c>
      <c r="AG22" s="20">
        <v>154</v>
      </c>
      <c r="AH22" s="20">
        <v>84</v>
      </c>
      <c r="AI22" s="20">
        <v>39</v>
      </c>
      <c r="AJ22" s="20">
        <v>41</v>
      </c>
      <c r="AK22" s="20">
        <v>18</v>
      </c>
      <c r="AL22" s="20">
        <v>12</v>
      </c>
      <c r="AM22" s="20">
        <v>33</v>
      </c>
      <c r="AN22" s="20">
        <v>15</v>
      </c>
      <c r="AO22" s="20">
        <v>70</v>
      </c>
      <c r="AP22" s="20">
        <v>7</v>
      </c>
      <c r="AQ22" s="20">
        <v>5</v>
      </c>
      <c r="AR22" s="20">
        <v>16</v>
      </c>
      <c r="AS22" s="20">
        <v>8</v>
      </c>
      <c r="AT22" s="20">
        <v>11</v>
      </c>
      <c r="AU22" s="20">
        <v>16</v>
      </c>
      <c r="AV22" s="20">
        <v>9</v>
      </c>
      <c r="AW22" s="20">
        <v>6</v>
      </c>
      <c r="AX22" s="20">
        <v>10</v>
      </c>
      <c r="AY22" s="20">
        <v>3</v>
      </c>
      <c r="AZ22" s="20">
        <v>1</v>
      </c>
      <c r="BA22" s="20">
        <v>3</v>
      </c>
      <c r="BB22" s="20">
        <v>1</v>
      </c>
      <c r="BC22" s="20">
        <v>1</v>
      </c>
      <c r="BD22" s="20">
        <v>4</v>
      </c>
      <c r="BE22" s="20">
        <v>0</v>
      </c>
      <c r="BF22" s="20">
        <v>3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/>
      <c r="BQ22" s="20"/>
      <c r="BR22" s="20"/>
      <c r="BS22" s="20"/>
      <c r="CM22" s="19">
        <f t="shared" si="1"/>
        <v>1192</v>
      </c>
    </row>
    <row r="23" spans="1:91" s="16" customFormat="1" x14ac:dyDescent="0.2">
      <c r="A23" s="19">
        <v>2007</v>
      </c>
      <c r="B23" s="19"/>
      <c r="C23" s="19"/>
      <c r="D23" s="19"/>
      <c r="E23" s="19"/>
      <c r="F23" s="19"/>
      <c r="G23" s="19"/>
      <c r="H23" s="19"/>
      <c r="I23" s="19"/>
      <c r="J23" s="19"/>
      <c r="K23" s="5"/>
      <c r="S23" s="16">
        <v>1</v>
      </c>
      <c r="T23" s="20">
        <v>1</v>
      </c>
      <c r="U23" s="20">
        <v>1</v>
      </c>
      <c r="V23" s="20">
        <v>4</v>
      </c>
      <c r="W23" s="20"/>
      <c r="X23" s="20">
        <v>219</v>
      </c>
      <c r="Y23" s="20">
        <v>14</v>
      </c>
      <c r="Z23" s="20">
        <v>1</v>
      </c>
      <c r="AA23" s="20">
        <v>3</v>
      </c>
      <c r="AB23" s="20">
        <v>80</v>
      </c>
      <c r="AC23" s="20">
        <v>171</v>
      </c>
      <c r="AD23" s="20">
        <v>34</v>
      </c>
      <c r="AE23" s="20">
        <v>13</v>
      </c>
      <c r="AF23" s="20">
        <v>7</v>
      </c>
      <c r="AG23" s="20">
        <v>36</v>
      </c>
      <c r="AH23" s="20">
        <v>125</v>
      </c>
      <c r="AI23" s="20">
        <v>37</v>
      </c>
      <c r="AJ23" s="20">
        <v>1</v>
      </c>
      <c r="AK23" s="20">
        <v>5</v>
      </c>
      <c r="AL23" s="20">
        <v>9</v>
      </c>
      <c r="AM23" s="20">
        <v>22</v>
      </c>
      <c r="AN23" s="20">
        <v>48</v>
      </c>
      <c r="AO23" s="20">
        <v>6</v>
      </c>
      <c r="AP23" s="20">
        <v>10</v>
      </c>
      <c r="AQ23" s="20">
        <v>11</v>
      </c>
      <c r="AR23" s="20">
        <v>5</v>
      </c>
      <c r="AS23" s="20">
        <v>4</v>
      </c>
      <c r="AT23" s="20">
        <v>10</v>
      </c>
      <c r="AU23" s="20"/>
      <c r="AV23" s="20">
        <v>4</v>
      </c>
      <c r="AW23" s="20">
        <v>2</v>
      </c>
      <c r="AX23" s="20">
        <v>8</v>
      </c>
      <c r="AY23" s="20">
        <v>8</v>
      </c>
      <c r="AZ23" s="20">
        <v>1</v>
      </c>
      <c r="BA23" s="20"/>
      <c r="BB23" s="20"/>
      <c r="BC23" s="20"/>
      <c r="BD23" s="20">
        <v>2</v>
      </c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CM23" s="19">
        <f t="shared" si="1"/>
        <v>903</v>
      </c>
    </row>
    <row r="24" spans="1:91" s="20" customFormat="1" x14ac:dyDescent="0.2">
      <c r="A24" s="96">
        <v>2008</v>
      </c>
      <c r="B24" s="96"/>
      <c r="C24" s="96"/>
      <c r="D24" s="96"/>
      <c r="E24" s="97">
        <v>1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7">
        <v>0</v>
      </c>
      <c r="N24" s="97">
        <v>0</v>
      </c>
      <c r="O24" s="97">
        <v>0</v>
      </c>
      <c r="P24" s="97">
        <v>1</v>
      </c>
      <c r="Q24" s="97">
        <v>0</v>
      </c>
      <c r="R24" s="97">
        <v>1</v>
      </c>
      <c r="S24" s="97">
        <v>0</v>
      </c>
      <c r="T24" s="97">
        <v>0</v>
      </c>
      <c r="U24" s="97">
        <v>8</v>
      </c>
      <c r="V24" s="97">
        <v>516</v>
      </c>
      <c r="W24" s="97">
        <v>344</v>
      </c>
      <c r="X24" s="97">
        <v>100</v>
      </c>
      <c r="Y24" s="97">
        <v>32</v>
      </c>
      <c r="Z24" s="97">
        <v>9</v>
      </c>
      <c r="AA24" s="97">
        <v>67</v>
      </c>
      <c r="AB24" s="97">
        <v>112</v>
      </c>
      <c r="AC24" s="97">
        <v>46</v>
      </c>
      <c r="AD24" s="97">
        <v>31</v>
      </c>
      <c r="AE24" s="97">
        <v>17</v>
      </c>
      <c r="AF24" s="97">
        <v>21</v>
      </c>
      <c r="AG24" s="97">
        <v>20</v>
      </c>
      <c r="AH24" s="97">
        <v>2</v>
      </c>
      <c r="AI24" s="97">
        <v>9</v>
      </c>
      <c r="AJ24" s="97">
        <v>14</v>
      </c>
      <c r="AK24" s="97">
        <v>15</v>
      </c>
      <c r="AL24" s="97">
        <v>5</v>
      </c>
      <c r="AM24" s="97">
        <v>22</v>
      </c>
      <c r="AN24" s="97">
        <v>9</v>
      </c>
      <c r="AO24" s="97">
        <v>21</v>
      </c>
      <c r="AP24" s="97">
        <v>18</v>
      </c>
      <c r="AQ24" s="97">
        <v>3</v>
      </c>
      <c r="AR24" s="97">
        <v>3</v>
      </c>
      <c r="AS24" s="97">
        <v>0</v>
      </c>
      <c r="AT24" s="97">
        <v>9</v>
      </c>
      <c r="AU24" s="97">
        <v>2</v>
      </c>
      <c r="AV24" s="97">
        <v>1</v>
      </c>
      <c r="AW24" s="97">
        <v>1</v>
      </c>
      <c r="AX24" s="97">
        <v>2</v>
      </c>
      <c r="AY24" s="97">
        <v>0</v>
      </c>
      <c r="AZ24" s="97">
        <v>0</v>
      </c>
      <c r="BA24" s="97">
        <v>0</v>
      </c>
      <c r="BB24" s="97">
        <v>0</v>
      </c>
      <c r="BC24" s="97">
        <v>1</v>
      </c>
      <c r="BD24" s="97">
        <v>0</v>
      </c>
      <c r="BE24" s="97">
        <v>0</v>
      </c>
      <c r="BF24" s="97">
        <v>0</v>
      </c>
      <c r="BG24" s="97">
        <v>0</v>
      </c>
      <c r="BH24" s="97">
        <v>0</v>
      </c>
      <c r="BI24" s="97">
        <v>0</v>
      </c>
      <c r="BJ24" s="97">
        <v>0</v>
      </c>
      <c r="BK24" s="97">
        <v>0</v>
      </c>
      <c r="BL24" s="97">
        <v>0</v>
      </c>
      <c r="BM24" s="97">
        <v>0</v>
      </c>
      <c r="BN24" s="97">
        <v>0</v>
      </c>
      <c r="BO24" s="97">
        <v>0</v>
      </c>
      <c r="BP24" s="97"/>
      <c r="BQ24" s="97"/>
      <c r="BR24" s="97"/>
      <c r="BS24" s="97"/>
      <c r="CM24" s="96">
        <f t="shared" si="1"/>
        <v>1463</v>
      </c>
    </row>
    <row r="25" spans="1:91" s="2" customFormat="1" x14ac:dyDescent="0.2">
      <c r="A25" s="19">
        <v>2009</v>
      </c>
      <c r="B25" s="19"/>
      <c r="C25" s="19"/>
      <c r="D25" s="19"/>
      <c r="E25" s="19"/>
      <c r="F25" s="19"/>
      <c r="G25" s="19"/>
      <c r="H25" s="19"/>
      <c r="I25" s="19"/>
      <c r="J25" s="124">
        <v>0</v>
      </c>
      <c r="K25" s="124">
        <v>0</v>
      </c>
      <c r="L25" s="124">
        <v>0</v>
      </c>
      <c r="M25" s="124">
        <v>0</v>
      </c>
      <c r="N25" s="124">
        <v>0</v>
      </c>
      <c r="O25" s="124">
        <v>0</v>
      </c>
      <c r="P25" s="124">
        <v>0</v>
      </c>
      <c r="Q25" s="124">
        <v>0</v>
      </c>
      <c r="R25" s="124">
        <v>0</v>
      </c>
      <c r="S25" s="124">
        <v>0</v>
      </c>
      <c r="T25" s="124">
        <v>0</v>
      </c>
      <c r="U25" s="124">
        <v>358</v>
      </c>
      <c r="V25" s="124">
        <v>582</v>
      </c>
      <c r="W25" s="124">
        <v>268</v>
      </c>
      <c r="X25" s="124">
        <v>537</v>
      </c>
      <c r="Y25" s="124">
        <v>264</v>
      </c>
      <c r="Z25" s="124">
        <v>260</v>
      </c>
      <c r="AA25" s="124">
        <v>86</v>
      </c>
      <c r="AB25" s="124">
        <v>181</v>
      </c>
      <c r="AC25" s="124">
        <v>70</v>
      </c>
      <c r="AD25" s="124">
        <v>100</v>
      </c>
      <c r="AE25" s="124">
        <v>12</v>
      </c>
      <c r="AF25" s="124">
        <v>14</v>
      </c>
      <c r="AG25" s="124">
        <v>44</v>
      </c>
      <c r="AH25" s="124">
        <v>76</v>
      </c>
      <c r="AI25" s="124">
        <v>21</v>
      </c>
      <c r="AJ25" s="124">
        <v>37</v>
      </c>
      <c r="AK25" s="124">
        <v>74</v>
      </c>
      <c r="AL25" s="124">
        <v>32</v>
      </c>
      <c r="AM25" s="124">
        <v>64</v>
      </c>
      <c r="AN25" s="124">
        <v>31</v>
      </c>
      <c r="AO25" s="124">
        <v>13</v>
      </c>
      <c r="AP25" s="124">
        <v>13</v>
      </c>
      <c r="AQ25" s="124">
        <v>37</v>
      </c>
      <c r="AR25" s="124">
        <v>61</v>
      </c>
      <c r="AS25" s="124">
        <v>17</v>
      </c>
      <c r="AT25" s="124">
        <v>16</v>
      </c>
      <c r="AU25" s="124">
        <v>14</v>
      </c>
      <c r="AV25" s="124">
        <v>15</v>
      </c>
      <c r="AW25" s="124">
        <v>8</v>
      </c>
      <c r="AX25" s="124">
        <v>9</v>
      </c>
      <c r="AY25" s="124">
        <v>4</v>
      </c>
      <c r="AZ25" s="124">
        <v>5</v>
      </c>
      <c r="BA25" s="124">
        <v>5</v>
      </c>
      <c r="BB25" s="124">
        <v>1</v>
      </c>
      <c r="BC25" s="124">
        <v>1</v>
      </c>
      <c r="BD25" s="124">
        <v>0</v>
      </c>
      <c r="BE25" s="124">
        <v>4</v>
      </c>
      <c r="BF25" s="124">
        <v>0</v>
      </c>
      <c r="BG25" s="124">
        <v>0</v>
      </c>
      <c r="BH25" s="124">
        <v>0</v>
      </c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96">
        <f t="shared" si="1"/>
        <v>3334</v>
      </c>
    </row>
    <row r="26" spans="1:91" s="16" customFormat="1" x14ac:dyDescent="0.2">
      <c r="A26" s="96">
        <v>2010</v>
      </c>
      <c r="B26" s="96"/>
      <c r="C26" s="96"/>
      <c r="D26" s="96"/>
      <c r="E26" s="19"/>
      <c r="F26" s="19"/>
      <c r="G26" s="19"/>
      <c r="H26" s="19"/>
      <c r="I26" s="19"/>
      <c r="J26" s="124">
        <v>0</v>
      </c>
      <c r="K26" s="124">
        <v>0</v>
      </c>
      <c r="L26" s="124">
        <v>0</v>
      </c>
      <c r="M26" s="124">
        <v>0</v>
      </c>
      <c r="N26" s="124">
        <v>0</v>
      </c>
      <c r="O26" s="124">
        <v>0</v>
      </c>
      <c r="P26" s="124">
        <v>0</v>
      </c>
      <c r="Q26" s="124">
        <v>0</v>
      </c>
      <c r="R26" s="124">
        <v>0</v>
      </c>
      <c r="S26" s="124">
        <v>119</v>
      </c>
      <c r="T26" s="124">
        <v>487</v>
      </c>
      <c r="U26" s="124">
        <v>200</v>
      </c>
      <c r="V26" s="124">
        <v>67</v>
      </c>
      <c r="W26" s="124">
        <v>0</v>
      </c>
      <c r="X26" s="124">
        <v>0</v>
      </c>
      <c r="Y26" s="124">
        <v>7</v>
      </c>
      <c r="Z26" s="124">
        <v>247</v>
      </c>
      <c r="AA26" s="124">
        <v>119</v>
      </c>
      <c r="AB26" s="124">
        <v>103</v>
      </c>
      <c r="AC26" s="124">
        <v>187</v>
      </c>
      <c r="AD26" s="124">
        <v>151</v>
      </c>
      <c r="AE26" s="124">
        <v>140</v>
      </c>
      <c r="AF26" s="124">
        <v>34</v>
      </c>
      <c r="AG26" s="124">
        <v>141</v>
      </c>
      <c r="AH26" s="124">
        <v>107</v>
      </c>
      <c r="AI26" s="124">
        <v>40</v>
      </c>
      <c r="AJ26" s="124">
        <v>98</v>
      </c>
      <c r="AK26" s="124">
        <v>135</v>
      </c>
      <c r="AL26" s="124">
        <v>61</v>
      </c>
      <c r="AM26" s="124">
        <v>11</v>
      </c>
      <c r="AN26" s="124">
        <v>4</v>
      </c>
      <c r="AO26" s="124">
        <v>9</v>
      </c>
      <c r="AP26" s="124"/>
      <c r="AQ26" s="124">
        <v>9</v>
      </c>
      <c r="AR26" s="124">
        <v>10</v>
      </c>
      <c r="AS26" s="124">
        <v>17</v>
      </c>
      <c r="AT26" s="124">
        <v>4</v>
      </c>
      <c r="AU26" s="124">
        <v>6</v>
      </c>
      <c r="AV26" s="124">
        <v>5</v>
      </c>
      <c r="AW26" s="124">
        <v>3</v>
      </c>
      <c r="AX26" s="124">
        <v>2</v>
      </c>
      <c r="AY26" s="124">
        <v>2</v>
      </c>
      <c r="AZ26" s="124">
        <v>5</v>
      </c>
      <c r="BA26" s="124">
        <v>0</v>
      </c>
      <c r="BB26" s="124">
        <v>0</v>
      </c>
      <c r="BC26" s="124">
        <v>0</v>
      </c>
      <c r="BD26" s="124"/>
      <c r="BE26" s="124">
        <v>0</v>
      </c>
      <c r="BF26" s="124">
        <v>0</v>
      </c>
      <c r="BG26" s="124">
        <v>2</v>
      </c>
      <c r="BH26" s="124">
        <v>0</v>
      </c>
      <c r="BI26" s="131">
        <v>0</v>
      </c>
      <c r="BJ26" s="131">
        <v>0</v>
      </c>
      <c r="BK26" s="131">
        <v>0</v>
      </c>
      <c r="BL26" s="131">
        <v>0</v>
      </c>
      <c r="BM26" s="131">
        <v>0</v>
      </c>
      <c r="BN26" s="131">
        <v>0</v>
      </c>
      <c r="BO26" s="131">
        <v>0</v>
      </c>
      <c r="BP26" s="126">
        <v>0</v>
      </c>
      <c r="BQ26" s="126">
        <v>1</v>
      </c>
      <c r="BR26" s="126"/>
      <c r="BS26" s="126"/>
      <c r="CM26" s="96">
        <f t="shared" si="1"/>
        <v>2533</v>
      </c>
    </row>
    <row r="27" spans="1:91" s="16" customFormat="1" x14ac:dyDescent="0.2">
      <c r="A27" s="19">
        <v>2011</v>
      </c>
      <c r="B27" s="19"/>
      <c r="C27" s="19"/>
      <c r="D27" s="19"/>
      <c r="E27" s="19"/>
      <c r="F27" s="19"/>
      <c r="G27" s="19"/>
      <c r="H27" s="5">
        <v>0</v>
      </c>
      <c r="I27" s="5">
        <v>0</v>
      </c>
      <c r="J27" s="124">
        <v>0</v>
      </c>
      <c r="K27" s="124">
        <v>0</v>
      </c>
      <c r="L27" s="124">
        <v>0</v>
      </c>
      <c r="M27" s="124">
        <v>2</v>
      </c>
      <c r="N27" s="124">
        <v>0</v>
      </c>
      <c r="O27" s="124">
        <v>0</v>
      </c>
      <c r="P27" s="124">
        <v>0</v>
      </c>
      <c r="Q27" s="124">
        <v>0</v>
      </c>
      <c r="R27" s="124">
        <v>1</v>
      </c>
      <c r="S27" s="124">
        <v>0</v>
      </c>
      <c r="T27" s="124">
        <v>0</v>
      </c>
      <c r="U27" s="124">
        <v>0</v>
      </c>
      <c r="V27" s="124">
        <v>198</v>
      </c>
      <c r="W27" s="124">
        <v>241</v>
      </c>
      <c r="X27" s="124">
        <v>18</v>
      </c>
      <c r="Y27" s="124">
        <v>0</v>
      </c>
      <c r="Z27" s="124">
        <v>2</v>
      </c>
      <c r="AA27" s="124">
        <v>1</v>
      </c>
      <c r="AB27" s="124">
        <v>0</v>
      </c>
      <c r="AC27" s="124">
        <v>0</v>
      </c>
      <c r="AD27" s="124">
        <v>2</v>
      </c>
      <c r="AE27" s="124">
        <v>115</v>
      </c>
      <c r="AF27" s="124">
        <v>57</v>
      </c>
      <c r="AG27" s="124">
        <v>5</v>
      </c>
      <c r="AH27" s="124">
        <v>0</v>
      </c>
      <c r="AI27" s="124">
        <v>0</v>
      </c>
      <c r="AJ27" s="124">
        <v>0</v>
      </c>
      <c r="AK27" s="124">
        <v>0</v>
      </c>
      <c r="AL27" s="124">
        <v>0</v>
      </c>
      <c r="AM27" s="124">
        <v>2</v>
      </c>
      <c r="AN27" s="124">
        <v>0</v>
      </c>
      <c r="AO27" s="124">
        <v>0</v>
      </c>
      <c r="AP27" s="124">
        <v>0</v>
      </c>
      <c r="AQ27" s="124">
        <v>5</v>
      </c>
      <c r="AR27" s="124">
        <v>0</v>
      </c>
      <c r="AS27" s="130">
        <v>0</v>
      </c>
      <c r="AT27" s="130">
        <v>0</v>
      </c>
      <c r="AU27" s="130">
        <v>3</v>
      </c>
      <c r="AV27" s="130">
        <v>1</v>
      </c>
      <c r="AW27" s="130">
        <v>0</v>
      </c>
      <c r="AX27" s="130">
        <v>0</v>
      </c>
      <c r="AY27" s="130">
        <v>0</v>
      </c>
      <c r="AZ27" s="130">
        <v>2</v>
      </c>
      <c r="BA27" s="130">
        <v>0</v>
      </c>
      <c r="BB27" s="130">
        <v>0</v>
      </c>
      <c r="BC27" s="130">
        <v>0</v>
      </c>
      <c r="BD27" s="130">
        <v>0</v>
      </c>
      <c r="BE27" s="130">
        <v>1</v>
      </c>
      <c r="BF27" s="130">
        <v>0</v>
      </c>
      <c r="BG27" s="130">
        <v>0</v>
      </c>
      <c r="BH27" s="130">
        <v>0</v>
      </c>
      <c r="BI27" s="131">
        <v>2</v>
      </c>
      <c r="BJ27" s="131">
        <v>0</v>
      </c>
      <c r="BK27" s="131">
        <v>0</v>
      </c>
      <c r="BL27" s="131">
        <v>0</v>
      </c>
      <c r="BM27" s="131">
        <v>0</v>
      </c>
      <c r="BN27" s="131">
        <v>0</v>
      </c>
      <c r="BO27" s="131">
        <v>0</v>
      </c>
      <c r="BP27" s="131">
        <v>0</v>
      </c>
      <c r="BQ27" s="131">
        <v>0</v>
      </c>
      <c r="BR27" s="131"/>
      <c r="BS27" s="131"/>
      <c r="CM27" s="96">
        <f t="shared" si="1"/>
        <v>658</v>
      </c>
    </row>
    <row r="28" spans="1:91" s="16" customFormat="1" x14ac:dyDescent="0.2">
      <c r="A28" s="19">
        <v>2012</v>
      </c>
      <c r="B28" s="19"/>
      <c r="C28" s="19"/>
      <c r="D28" s="19"/>
      <c r="E28" s="19"/>
      <c r="F28" s="19"/>
      <c r="G28" s="19"/>
      <c r="H28" s="5"/>
      <c r="I28" s="5"/>
      <c r="J28" s="130"/>
      <c r="K28" s="130"/>
      <c r="L28" s="130"/>
      <c r="M28" s="130">
        <v>0</v>
      </c>
      <c r="N28" s="130">
        <v>0</v>
      </c>
      <c r="O28" s="130">
        <v>0</v>
      </c>
      <c r="P28" s="130">
        <v>0</v>
      </c>
      <c r="Q28" s="130">
        <v>0</v>
      </c>
      <c r="R28" s="130">
        <v>0</v>
      </c>
      <c r="S28" s="130">
        <v>0</v>
      </c>
      <c r="T28" s="130">
        <v>0</v>
      </c>
      <c r="U28" s="130">
        <v>0</v>
      </c>
      <c r="V28" s="130">
        <v>1</v>
      </c>
      <c r="W28" s="130">
        <v>4</v>
      </c>
      <c r="X28" s="130">
        <v>1</v>
      </c>
      <c r="Y28" s="130">
        <v>4</v>
      </c>
      <c r="Z28" s="130">
        <v>1</v>
      </c>
      <c r="AA28" s="130">
        <v>141</v>
      </c>
      <c r="AB28" s="130">
        <v>22</v>
      </c>
      <c r="AC28" s="130">
        <v>57</v>
      </c>
      <c r="AD28" s="130">
        <v>28</v>
      </c>
      <c r="AE28" s="130">
        <v>10</v>
      </c>
      <c r="AF28" s="130">
        <v>0</v>
      </c>
      <c r="AG28" s="130">
        <v>0</v>
      </c>
      <c r="AH28" s="130">
        <v>10</v>
      </c>
      <c r="AI28" s="130">
        <v>5</v>
      </c>
      <c r="AJ28" s="130">
        <v>0</v>
      </c>
      <c r="AK28" s="130">
        <v>0</v>
      </c>
      <c r="AL28" s="130">
        <v>8</v>
      </c>
      <c r="AM28" s="130">
        <v>0</v>
      </c>
      <c r="AN28" s="130">
        <v>3</v>
      </c>
      <c r="AO28" s="130">
        <v>0</v>
      </c>
      <c r="AP28" s="130">
        <v>3</v>
      </c>
      <c r="AQ28" s="130">
        <v>2</v>
      </c>
      <c r="AR28" s="130">
        <v>4</v>
      </c>
      <c r="AS28" s="130">
        <v>10</v>
      </c>
      <c r="AT28" s="130">
        <v>1</v>
      </c>
      <c r="AU28" s="130">
        <v>0</v>
      </c>
      <c r="AV28" s="130">
        <v>0</v>
      </c>
      <c r="AW28" s="130">
        <v>0</v>
      </c>
      <c r="AX28" s="130">
        <v>0</v>
      </c>
      <c r="AY28" s="130">
        <v>0</v>
      </c>
      <c r="AZ28" s="130">
        <v>0</v>
      </c>
      <c r="BA28" s="130">
        <v>0</v>
      </c>
      <c r="BB28" s="130">
        <v>0</v>
      </c>
      <c r="BC28" s="130">
        <v>0</v>
      </c>
      <c r="BD28" s="130">
        <v>0</v>
      </c>
      <c r="BE28" s="130">
        <v>0</v>
      </c>
      <c r="BF28" s="130">
        <v>0</v>
      </c>
      <c r="BG28" s="130">
        <v>0</v>
      </c>
      <c r="BH28" s="130">
        <v>0</v>
      </c>
      <c r="BI28" s="131">
        <v>1</v>
      </c>
      <c r="BJ28" s="131">
        <v>0</v>
      </c>
      <c r="BK28" s="131">
        <v>0</v>
      </c>
      <c r="BL28" s="131">
        <v>0</v>
      </c>
      <c r="BM28" s="131">
        <v>0</v>
      </c>
      <c r="BN28" s="131">
        <v>0</v>
      </c>
      <c r="BO28" s="131">
        <v>1</v>
      </c>
      <c r="BP28" s="131">
        <v>0</v>
      </c>
      <c r="BQ28" s="131">
        <v>0</v>
      </c>
      <c r="BR28" s="131">
        <v>0</v>
      </c>
      <c r="BS28" s="131">
        <v>0</v>
      </c>
      <c r="CM28" s="96">
        <f>SUM(M28:BS28)</f>
        <v>317</v>
      </c>
    </row>
    <row r="29" spans="1:91" s="16" customFormat="1" x14ac:dyDescent="0.2">
      <c r="A29" s="19">
        <v>2013</v>
      </c>
      <c r="B29" s="19"/>
      <c r="C29" s="19"/>
      <c r="D29" s="19"/>
      <c r="E29" s="19"/>
      <c r="F29" s="19"/>
      <c r="G29" s="19"/>
      <c r="H29" s="5"/>
      <c r="I29" s="5"/>
      <c r="J29" s="130"/>
      <c r="K29" s="130"/>
      <c r="L29" s="130">
        <v>0</v>
      </c>
      <c r="M29">
        <v>27</v>
      </c>
      <c r="N29">
        <v>10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3</v>
      </c>
      <c r="W29">
        <v>152</v>
      </c>
      <c r="X29">
        <v>309</v>
      </c>
      <c r="Y29">
        <v>197</v>
      </c>
      <c r="Z29">
        <v>27</v>
      </c>
      <c r="AA29">
        <v>14</v>
      </c>
      <c r="AB29">
        <v>0</v>
      </c>
      <c r="AC29">
        <v>3</v>
      </c>
      <c r="AD29">
        <v>27</v>
      </c>
      <c r="AE29">
        <v>196</v>
      </c>
      <c r="AF29">
        <v>255</v>
      </c>
      <c r="AG29">
        <v>83</v>
      </c>
      <c r="AH29">
        <v>45</v>
      </c>
      <c r="AI29">
        <v>29</v>
      </c>
      <c r="AJ29">
        <v>13</v>
      </c>
      <c r="AK29">
        <v>19</v>
      </c>
      <c r="AL29">
        <v>46</v>
      </c>
      <c r="AM29">
        <v>39</v>
      </c>
      <c r="AN29">
        <v>17</v>
      </c>
      <c r="AO29">
        <v>27</v>
      </c>
      <c r="AP29">
        <v>32</v>
      </c>
      <c r="AQ29">
        <v>12</v>
      </c>
      <c r="AR29">
        <v>20</v>
      </c>
      <c r="AS29">
        <v>3</v>
      </c>
      <c r="AT29">
        <v>8</v>
      </c>
      <c r="AU29">
        <v>7</v>
      </c>
      <c r="AV29">
        <v>4</v>
      </c>
      <c r="AW29">
        <v>5</v>
      </c>
      <c r="AX29">
        <v>0</v>
      </c>
      <c r="AY29">
        <v>2</v>
      </c>
      <c r="AZ29">
        <v>1</v>
      </c>
      <c r="BA29">
        <v>3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3</v>
      </c>
      <c r="BH29">
        <v>0</v>
      </c>
      <c r="BI29">
        <v>3</v>
      </c>
      <c r="BJ29">
        <v>3</v>
      </c>
      <c r="BK29">
        <v>1</v>
      </c>
      <c r="BL29">
        <v>0</v>
      </c>
      <c r="BM29">
        <v>2</v>
      </c>
      <c r="BN29">
        <v>0</v>
      </c>
      <c r="BO29">
        <v>1</v>
      </c>
      <c r="BP29">
        <v>2</v>
      </c>
      <c r="BQ29">
        <v>0</v>
      </c>
      <c r="BR29">
        <v>0</v>
      </c>
      <c r="BS29">
        <v>1</v>
      </c>
      <c r="CM29" s="96">
        <f>SUM(L29:BS29)</f>
        <v>1652</v>
      </c>
    </row>
    <row r="30" spans="1:91" s="16" customFormat="1" x14ac:dyDescent="0.2">
      <c r="A30" s="19">
        <v>2014</v>
      </c>
      <c r="B30" s="19"/>
      <c r="C30" s="19"/>
      <c r="D30" s="19"/>
      <c r="E30" s="19"/>
      <c r="F30" s="19"/>
      <c r="G30" s="19"/>
      <c r="H30" s="5"/>
      <c r="I30" s="5"/>
      <c r="J30" s="130"/>
      <c r="K30" s="130">
        <v>0</v>
      </c>
      <c r="L30" s="130">
        <v>0</v>
      </c>
      <c r="M30" s="130">
        <v>0</v>
      </c>
      <c r="N30" s="130">
        <v>0</v>
      </c>
      <c r="O30" s="130">
        <v>0</v>
      </c>
      <c r="P30" s="130">
        <v>0</v>
      </c>
      <c r="Q30" s="130">
        <v>0</v>
      </c>
      <c r="R30" s="130">
        <v>469</v>
      </c>
      <c r="S30" s="130">
        <v>69</v>
      </c>
      <c r="T30" s="130">
        <v>142</v>
      </c>
      <c r="U30" s="130">
        <v>122</v>
      </c>
      <c r="V30" s="130">
        <v>111</v>
      </c>
      <c r="W30" s="130">
        <v>48</v>
      </c>
      <c r="X30" s="130">
        <v>30</v>
      </c>
      <c r="Y30" s="130">
        <v>61</v>
      </c>
      <c r="Z30" s="130">
        <v>27</v>
      </c>
      <c r="AA30" s="130">
        <v>51</v>
      </c>
      <c r="AB30" s="130">
        <v>49</v>
      </c>
      <c r="AC30" s="130">
        <v>16</v>
      </c>
      <c r="AD30" s="130">
        <v>9</v>
      </c>
      <c r="AE30" s="130">
        <v>10</v>
      </c>
      <c r="AF30" s="130">
        <v>15</v>
      </c>
      <c r="AG30" s="130">
        <v>38</v>
      </c>
      <c r="AH30" s="130">
        <v>25</v>
      </c>
      <c r="AI30" s="130">
        <v>26</v>
      </c>
      <c r="AJ30" s="130">
        <v>66</v>
      </c>
      <c r="AK30" s="130">
        <v>54</v>
      </c>
      <c r="AL30" s="130">
        <v>27</v>
      </c>
      <c r="AM30" s="130">
        <v>17</v>
      </c>
      <c r="AN30" s="130">
        <v>20</v>
      </c>
      <c r="AO30" s="130">
        <v>33</v>
      </c>
      <c r="AP30" s="130">
        <v>11</v>
      </c>
      <c r="AQ30" s="130">
        <v>9</v>
      </c>
      <c r="AR30" s="130">
        <v>17</v>
      </c>
      <c r="AS30" s="130">
        <v>9</v>
      </c>
      <c r="AT30" s="130">
        <v>11</v>
      </c>
      <c r="AU30" s="130">
        <v>10</v>
      </c>
      <c r="AV30" s="130">
        <v>12</v>
      </c>
      <c r="AW30" s="130">
        <v>7</v>
      </c>
      <c r="AX30" s="130">
        <v>6</v>
      </c>
      <c r="AY30" s="130">
        <v>1</v>
      </c>
      <c r="AZ30" s="130">
        <v>3</v>
      </c>
      <c r="BA30" s="130">
        <v>0</v>
      </c>
      <c r="BB30" s="130">
        <v>2</v>
      </c>
      <c r="BC30" s="130">
        <v>0</v>
      </c>
      <c r="BD30" s="130">
        <v>1</v>
      </c>
      <c r="BE30" s="130">
        <v>0</v>
      </c>
      <c r="BF30" s="130">
        <v>1</v>
      </c>
      <c r="BG30" s="130">
        <v>0</v>
      </c>
      <c r="BH30" s="130">
        <v>0</v>
      </c>
      <c r="BI30" s="131">
        <v>0</v>
      </c>
      <c r="BJ30" s="131">
        <v>0</v>
      </c>
      <c r="BK30" s="131">
        <v>0</v>
      </c>
      <c r="BL30" s="131">
        <v>0</v>
      </c>
      <c r="BM30" s="131">
        <v>0</v>
      </c>
      <c r="BN30" s="131">
        <v>1</v>
      </c>
      <c r="BO30" s="131">
        <v>1</v>
      </c>
      <c r="BP30" s="131">
        <v>0</v>
      </c>
      <c r="BQ30" s="131">
        <v>1</v>
      </c>
      <c r="BR30" s="131">
        <v>0</v>
      </c>
      <c r="BS30" s="131">
        <v>0</v>
      </c>
      <c r="BT30" s="9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9">
        <v>1638</v>
      </c>
    </row>
    <row r="31" spans="1:91" s="16" customFormat="1" ht="13.5" thickBot="1" x14ac:dyDescent="0.25">
      <c r="A31" s="19">
        <v>2015</v>
      </c>
      <c r="B31" s="19"/>
      <c r="C31" s="19"/>
      <c r="D31" s="19"/>
      <c r="E31" s="19"/>
      <c r="F31" s="19"/>
      <c r="G31" s="19"/>
      <c r="H31" s="5"/>
      <c r="I31" s="5"/>
      <c r="J31" s="130"/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4</v>
      </c>
      <c r="U31" s="16">
        <v>5</v>
      </c>
      <c r="V31" s="16">
        <v>862</v>
      </c>
      <c r="W31" s="16">
        <v>337</v>
      </c>
      <c r="X31" s="16">
        <v>61</v>
      </c>
      <c r="Y31" s="16">
        <v>144</v>
      </c>
      <c r="Z31" s="16">
        <v>11</v>
      </c>
      <c r="AA31" s="16">
        <v>1</v>
      </c>
      <c r="AB31" s="16">
        <v>8</v>
      </c>
      <c r="AC31" s="16">
        <v>28</v>
      </c>
      <c r="AD31" s="16">
        <v>288</v>
      </c>
      <c r="AE31" s="16">
        <v>101</v>
      </c>
      <c r="AF31" s="16">
        <v>182</v>
      </c>
      <c r="AG31" s="16">
        <v>234</v>
      </c>
      <c r="AH31" s="16">
        <v>313</v>
      </c>
      <c r="AI31" s="16">
        <v>146</v>
      </c>
      <c r="AJ31" s="16">
        <v>266</v>
      </c>
      <c r="AK31" s="16">
        <v>180</v>
      </c>
      <c r="AL31" s="16">
        <v>215</v>
      </c>
      <c r="AM31" s="16">
        <v>177</v>
      </c>
      <c r="AN31" s="16">
        <v>132</v>
      </c>
      <c r="AO31" s="16">
        <v>83</v>
      </c>
      <c r="AP31" s="16">
        <v>65</v>
      </c>
      <c r="AQ31" s="16">
        <v>75</v>
      </c>
      <c r="AR31" s="16">
        <v>66</v>
      </c>
      <c r="AS31" s="16">
        <v>130</v>
      </c>
      <c r="AT31" s="16">
        <v>94</v>
      </c>
      <c r="AU31" s="16">
        <v>44</v>
      </c>
      <c r="AV31" s="16">
        <v>62</v>
      </c>
      <c r="AW31" s="16">
        <v>60</v>
      </c>
      <c r="AX31" s="16">
        <v>32</v>
      </c>
      <c r="AY31" s="16">
        <v>34</v>
      </c>
      <c r="AZ31" s="16">
        <v>41</v>
      </c>
      <c r="BA31" s="16">
        <v>62</v>
      </c>
      <c r="BB31" s="16">
        <v>32</v>
      </c>
      <c r="BC31" s="16">
        <v>39</v>
      </c>
      <c r="BD31" s="16">
        <v>25</v>
      </c>
      <c r="BE31" s="16">
        <v>15</v>
      </c>
      <c r="BF31" s="16">
        <v>12</v>
      </c>
      <c r="BG31" s="16">
        <v>24</v>
      </c>
      <c r="BH31" s="16">
        <v>5</v>
      </c>
      <c r="BI31" s="16">
        <v>9</v>
      </c>
      <c r="BJ31" s="16">
        <v>9</v>
      </c>
      <c r="BK31" s="16">
        <v>5</v>
      </c>
      <c r="BL31" s="16">
        <v>9</v>
      </c>
      <c r="BM31" s="16">
        <v>2</v>
      </c>
      <c r="BN31" s="16">
        <v>2</v>
      </c>
      <c r="BO31" s="16">
        <v>6</v>
      </c>
      <c r="BP31" s="16">
        <v>3</v>
      </c>
      <c r="BQ31" s="16">
        <v>0</v>
      </c>
      <c r="BR31" s="16">
        <v>0</v>
      </c>
      <c r="BS31" s="16">
        <v>2</v>
      </c>
      <c r="BT31" s="16">
        <v>1</v>
      </c>
      <c r="BU31" s="16">
        <v>2</v>
      </c>
      <c r="BV31" s="16">
        <v>4</v>
      </c>
      <c r="BW31" s="16">
        <v>3</v>
      </c>
      <c r="BX31" s="16">
        <v>4</v>
      </c>
      <c r="BY31" s="16">
        <v>1</v>
      </c>
      <c r="BZ31" s="16">
        <v>3</v>
      </c>
      <c r="CA31" s="16">
        <v>2</v>
      </c>
      <c r="CB31" s="16">
        <v>4</v>
      </c>
      <c r="CC31" s="16">
        <v>0</v>
      </c>
      <c r="CD31" s="16">
        <v>0</v>
      </c>
      <c r="CE31" s="16">
        <v>0</v>
      </c>
      <c r="CF31" s="77">
        <v>2</v>
      </c>
      <c r="CM31" s="19">
        <f>SUM(E31:CL31)</f>
        <v>4768</v>
      </c>
    </row>
    <row r="32" spans="1:91" s="16" customFormat="1" ht="15" x14ac:dyDescent="0.25">
      <c r="A32" s="19">
        <v>2016</v>
      </c>
      <c r="B32" s="201">
        <v>0</v>
      </c>
      <c r="C32" s="201">
        <v>0</v>
      </c>
      <c r="D32" s="201">
        <v>0</v>
      </c>
      <c r="E32" s="201">
        <v>0</v>
      </c>
      <c r="F32" s="201">
        <v>0</v>
      </c>
      <c r="G32" s="201">
        <v>0</v>
      </c>
      <c r="H32" s="201">
        <v>0</v>
      </c>
      <c r="I32" s="201">
        <v>0</v>
      </c>
      <c r="J32" s="201">
        <v>0</v>
      </c>
      <c r="K32" s="201">
        <v>0</v>
      </c>
      <c r="L32" s="201">
        <v>0</v>
      </c>
      <c r="M32" s="201">
        <v>0</v>
      </c>
      <c r="N32" s="201">
        <v>0</v>
      </c>
      <c r="O32" s="201">
        <v>0</v>
      </c>
      <c r="P32" s="201">
        <v>0</v>
      </c>
      <c r="Q32" s="201">
        <v>0</v>
      </c>
      <c r="R32" s="201">
        <v>0</v>
      </c>
      <c r="S32" s="201">
        <v>0</v>
      </c>
      <c r="T32" s="201">
        <v>39</v>
      </c>
      <c r="U32" s="201">
        <v>2</v>
      </c>
      <c r="V32" s="201">
        <v>52</v>
      </c>
      <c r="W32" s="201">
        <v>11</v>
      </c>
      <c r="X32" s="201">
        <v>1</v>
      </c>
      <c r="Y32" s="201">
        <v>0</v>
      </c>
      <c r="Z32" s="201">
        <v>29</v>
      </c>
      <c r="AA32" s="201">
        <v>3</v>
      </c>
      <c r="AB32" s="201">
        <v>13</v>
      </c>
      <c r="AC32" s="201">
        <v>1</v>
      </c>
      <c r="AD32" s="201">
        <v>2</v>
      </c>
      <c r="AE32" s="201">
        <v>40</v>
      </c>
      <c r="AF32" s="201">
        <v>13</v>
      </c>
      <c r="AG32" s="201">
        <v>2</v>
      </c>
      <c r="AH32" s="201">
        <v>1</v>
      </c>
      <c r="AI32" s="201">
        <v>3</v>
      </c>
      <c r="AJ32" s="201">
        <v>6</v>
      </c>
      <c r="AK32" s="201">
        <v>1</v>
      </c>
      <c r="AL32" s="201">
        <v>1</v>
      </c>
      <c r="AM32" s="201">
        <v>8</v>
      </c>
      <c r="AN32" s="201">
        <v>113</v>
      </c>
      <c r="AO32" s="201">
        <v>111</v>
      </c>
      <c r="AP32" s="201">
        <v>68</v>
      </c>
      <c r="AQ32" s="201">
        <v>40</v>
      </c>
      <c r="AR32" s="201">
        <v>67</v>
      </c>
      <c r="AS32" s="201">
        <v>73</v>
      </c>
      <c r="AT32" s="201">
        <v>44</v>
      </c>
      <c r="AU32" s="201">
        <v>56</v>
      </c>
      <c r="AV32" s="201">
        <v>19</v>
      </c>
      <c r="AW32" s="201">
        <v>33</v>
      </c>
      <c r="AX32" s="201">
        <v>27</v>
      </c>
      <c r="AY32" s="201">
        <v>8</v>
      </c>
      <c r="AZ32" s="201">
        <v>32</v>
      </c>
      <c r="BA32" s="201">
        <v>23</v>
      </c>
      <c r="BB32" s="201">
        <v>20</v>
      </c>
      <c r="BC32" s="201">
        <v>22</v>
      </c>
      <c r="BD32" s="201">
        <v>19</v>
      </c>
      <c r="BE32" s="201">
        <v>15</v>
      </c>
      <c r="BF32" s="201">
        <v>17</v>
      </c>
      <c r="BG32" s="201">
        <v>10</v>
      </c>
      <c r="BH32" s="201">
        <v>3</v>
      </c>
      <c r="BI32" s="201">
        <v>5</v>
      </c>
      <c r="BJ32" s="201">
        <v>10</v>
      </c>
      <c r="BK32" s="201">
        <v>1</v>
      </c>
      <c r="BL32" s="201">
        <v>4</v>
      </c>
      <c r="BM32" s="201">
        <v>9</v>
      </c>
      <c r="BN32" s="201">
        <v>10</v>
      </c>
      <c r="BO32" s="201">
        <v>7</v>
      </c>
      <c r="BP32" s="201">
        <v>4</v>
      </c>
      <c r="BQ32" s="201">
        <v>0</v>
      </c>
      <c r="BR32" s="201">
        <v>5</v>
      </c>
      <c r="BS32" s="201">
        <v>7</v>
      </c>
      <c r="BT32" s="201">
        <v>10</v>
      </c>
      <c r="BU32" s="201">
        <v>4</v>
      </c>
      <c r="BV32" s="201">
        <v>12</v>
      </c>
      <c r="BW32" s="201">
        <v>10</v>
      </c>
      <c r="BX32" s="201">
        <v>10</v>
      </c>
      <c r="BY32" s="201">
        <v>6</v>
      </c>
      <c r="BZ32" s="201">
        <v>8</v>
      </c>
      <c r="CA32" s="201">
        <v>1</v>
      </c>
      <c r="CB32" s="201">
        <v>10</v>
      </c>
      <c r="CC32" s="201">
        <v>9</v>
      </c>
      <c r="CD32" s="201">
        <v>5</v>
      </c>
      <c r="CE32" s="201">
        <v>6</v>
      </c>
      <c r="CF32" s="201">
        <v>10</v>
      </c>
      <c r="CG32" s="201">
        <v>1</v>
      </c>
      <c r="CH32" s="201">
        <v>6</v>
      </c>
      <c r="CI32" s="201">
        <v>3</v>
      </c>
      <c r="CJ32" s="201">
        <v>5</v>
      </c>
      <c r="CK32" s="201">
        <v>2</v>
      </c>
      <c r="CM32" s="16">
        <f>SUM(B32:CK32)</f>
        <v>1228</v>
      </c>
    </row>
    <row r="33" spans="1:93" s="16" customFormat="1" ht="15" x14ac:dyDescent="0.25">
      <c r="A33" s="19"/>
      <c r="B33" s="19"/>
      <c r="C33" s="19"/>
      <c r="D33" s="19"/>
      <c r="E33" s="19"/>
      <c r="F33" s="19"/>
      <c r="G33" s="19"/>
      <c r="H33" s="5"/>
      <c r="I33" s="5"/>
      <c r="J33" s="130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201"/>
      <c r="AS33" s="201"/>
      <c r="AT33" s="201"/>
      <c r="AU33" s="201"/>
      <c r="AV33" s="201"/>
      <c r="AW33" s="201"/>
      <c r="AX33" s="201"/>
      <c r="AY33" s="201"/>
      <c r="AZ33" s="201"/>
      <c r="BA33" s="201"/>
      <c r="BB33" s="201"/>
      <c r="BC33" s="201"/>
      <c r="BD33" s="201"/>
      <c r="BE33" s="201"/>
      <c r="BF33" s="201"/>
      <c r="BG33" s="201"/>
      <c r="BH33" s="201"/>
      <c r="BI33" s="201"/>
      <c r="BJ33" s="201"/>
      <c r="BK33" s="201"/>
      <c r="BL33" s="201"/>
      <c r="BM33" s="201"/>
      <c r="BN33" s="201"/>
      <c r="BO33" s="201"/>
      <c r="BP33" s="201"/>
      <c r="BQ33" s="201"/>
      <c r="BR33" s="201"/>
      <c r="BS33" s="201"/>
      <c r="BT33" s="201"/>
      <c r="BU33" s="201"/>
      <c r="BV33" s="201"/>
      <c r="BW33" s="201"/>
      <c r="BX33" s="201"/>
      <c r="BY33" s="201"/>
      <c r="BZ33" s="201"/>
      <c r="CA33" s="201"/>
      <c r="CB33" s="201"/>
      <c r="CC33" s="201"/>
      <c r="CD33" s="201"/>
      <c r="CE33" s="201"/>
      <c r="CF33" s="201"/>
      <c r="CG33" s="201"/>
      <c r="CH33" s="201"/>
      <c r="CI33" s="201"/>
      <c r="CJ33" s="201"/>
      <c r="CK33" s="201"/>
    </row>
    <row r="34" spans="1:93" s="16" customFormat="1" ht="15" x14ac:dyDescent="0.25">
      <c r="A34" s="19"/>
      <c r="B34" s="19"/>
      <c r="C34" s="19"/>
      <c r="D34" s="19"/>
      <c r="E34" s="19"/>
      <c r="F34" s="19"/>
      <c r="G34" s="19"/>
      <c r="H34" s="5"/>
      <c r="I34" s="5"/>
      <c r="J34" s="130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1"/>
      <c r="AT34" s="201"/>
      <c r="AU34" s="201"/>
      <c r="AV34" s="201"/>
      <c r="AW34" s="201"/>
      <c r="AX34" s="201"/>
      <c r="AY34" s="201"/>
      <c r="AZ34" s="201"/>
      <c r="BA34" s="201"/>
      <c r="BB34" s="201"/>
      <c r="BC34" s="201"/>
      <c r="BD34" s="201"/>
      <c r="BE34" s="201"/>
      <c r="BF34" s="201"/>
      <c r="BG34" s="201"/>
      <c r="BH34" s="201"/>
      <c r="BI34" s="201"/>
      <c r="BJ34" s="201"/>
      <c r="BK34" s="201"/>
      <c r="BL34" s="201"/>
      <c r="BM34" s="201"/>
      <c r="BN34" s="201"/>
      <c r="BO34" s="201"/>
      <c r="BP34" s="201"/>
      <c r="BQ34" s="201"/>
      <c r="BR34" s="201"/>
      <c r="BS34" s="201"/>
      <c r="BT34" s="201"/>
      <c r="BU34" s="201"/>
      <c r="BV34" s="201"/>
      <c r="BW34" s="201"/>
      <c r="BX34" s="201"/>
      <c r="BY34" s="201"/>
      <c r="BZ34" s="201"/>
      <c r="CA34" s="201"/>
      <c r="CB34" s="201"/>
      <c r="CC34" s="201"/>
      <c r="CD34" s="201"/>
      <c r="CE34" s="201"/>
      <c r="CF34" s="201"/>
      <c r="CG34" s="201"/>
      <c r="CH34" s="201"/>
      <c r="CI34" s="201"/>
      <c r="CJ34" s="201"/>
      <c r="CK34" s="201"/>
    </row>
    <row r="35" spans="1:93" s="1" customFormat="1" x14ac:dyDescent="0.2">
      <c r="A35" s="1" t="s">
        <v>566</v>
      </c>
      <c r="E35" s="1">
        <f>SUM(E14:E31)</f>
        <v>5</v>
      </c>
      <c r="F35" s="1">
        <f t="shared" ref="F35:BQ35" si="2">SUM(F14:F31)</f>
        <v>0</v>
      </c>
      <c r="G35" s="1">
        <f t="shared" si="2"/>
        <v>1</v>
      </c>
      <c r="H35" s="1">
        <f t="shared" si="2"/>
        <v>0</v>
      </c>
      <c r="I35" s="1">
        <f t="shared" si="2"/>
        <v>0</v>
      </c>
      <c r="J35" s="1">
        <f t="shared" si="2"/>
        <v>0</v>
      </c>
      <c r="K35" s="1">
        <f t="shared" si="2"/>
        <v>1</v>
      </c>
      <c r="L35" s="1">
        <f t="shared" si="2"/>
        <v>0</v>
      </c>
      <c r="M35" s="1">
        <f t="shared" si="2"/>
        <v>31</v>
      </c>
      <c r="N35" s="1">
        <f t="shared" si="2"/>
        <v>13</v>
      </c>
      <c r="O35" s="1">
        <f t="shared" si="2"/>
        <v>1</v>
      </c>
      <c r="P35" s="1">
        <f t="shared" si="2"/>
        <v>1</v>
      </c>
      <c r="Q35" s="1">
        <f t="shared" si="2"/>
        <v>152</v>
      </c>
      <c r="R35" s="1">
        <f t="shared" si="2"/>
        <v>626</v>
      </c>
      <c r="S35" s="1">
        <f t="shared" si="2"/>
        <v>599</v>
      </c>
      <c r="T35" s="1">
        <f t="shared" si="2"/>
        <v>1595</v>
      </c>
      <c r="U35" s="1">
        <f t="shared" si="2"/>
        <v>2565</v>
      </c>
      <c r="V35" s="1">
        <f t="shared" si="2"/>
        <v>3773</v>
      </c>
      <c r="W35" s="1">
        <f t="shared" si="2"/>
        <v>2047</v>
      </c>
      <c r="X35" s="1">
        <f t="shared" si="2"/>
        <v>2320</v>
      </c>
      <c r="Y35" s="1">
        <f t="shared" si="2"/>
        <v>1722</v>
      </c>
      <c r="Z35" s="1">
        <f t="shared" si="2"/>
        <v>1904</v>
      </c>
      <c r="AA35" s="1">
        <f t="shared" si="2"/>
        <v>1625</v>
      </c>
      <c r="AB35" s="1">
        <f t="shared" si="2"/>
        <v>2068</v>
      </c>
      <c r="AC35" s="1">
        <f t="shared" si="2"/>
        <v>1165</v>
      </c>
      <c r="AD35" s="1">
        <f t="shared" si="2"/>
        <v>951</v>
      </c>
      <c r="AE35" s="1">
        <f t="shared" si="2"/>
        <v>1079</v>
      </c>
      <c r="AF35" s="1">
        <f t="shared" si="2"/>
        <v>967</v>
      </c>
      <c r="AG35" s="1">
        <f t="shared" si="2"/>
        <v>1087</v>
      </c>
      <c r="AH35" s="1">
        <f t="shared" si="2"/>
        <v>1448</v>
      </c>
      <c r="AI35" s="1">
        <f t="shared" si="2"/>
        <v>896</v>
      </c>
      <c r="AJ35" s="1">
        <f t="shared" si="2"/>
        <v>664</v>
      </c>
      <c r="AK35" s="1">
        <f t="shared" si="2"/>
        <v>766</v>
      </c>
      <c r="AL35" s="1">
        <f t="shared" si="2"/>
        <v>715</v>
      </c>
      <c r="AM35" s="1">
        <f t="shared" si="2"/>
        <v>518</v>
      </c>
      <c r="AN35" s="1">
        <f t="shared" si="2"/>
        <v>434</v>
      </c>
      <c r="AO35" s="1">
        <f t="shared" si="2"/>
        <v>414</v>
      </c>
      <c r="AP35" s="1">
        <f t="shared" si="2"/>
        <v>297</v>
      </c>
      <c r="AQ35" s="1">
        <f t="shared" si="2"/>
        <v>300</v>
      </c>
      <c r="AR35" s="1">
        <f t="shared" si="2"/>
        <v>308</v>
      </c>
      <c r="AS35" s="1">
        <f t="shared" si="2"/>
        <v>266</v>
      </c>
      <c r="AT35" s="1">
        <f t="shared" si="2"/>
        <v>249</v>
      </c>
      <c r="AU35" s="1">
        <f t="shared" si="2"/>
        <v>134</v>
      </c>
      <c r="AV35" s="1">
        <f t="shared" si="2"/>
        <v>151</v>
      </c>
      <c r="AW35" s="1">
        <f t="shared" si="2"/>
        <v>107</v>
      </c>
      <c r="AX35" s="1">
        <f t="shared" si="2"/>
        <v>98</v>
      </c>
      <c r="AY35" s="1">
        <f t="shared" si="2"/>
        <v>72</v>
      </c>
      <c r="AZ35" s="1">
        <f t="shared" si="2"/>
        <v>70</v>
      </c>
      <c r="BA35" s="1">
        <f t="shared" si="2"/>
        <v>93</v>
      </c>
      <c r="BB35" s="1">
        <f t="shared" si="2"/>
        <v>62</v>
      </c>
      <c r="BC35" s="1">
        <f t="shared" si="2"/>
        <v>86</v>
      </c>
      <c r="BD35" s="1">
        <f t="shared" si="2"/>
        <v>54</v>
      </c>
      <c r="BE35" s="1">
        <f t="shared" si="2"/>
        <v>27</v>
      </c>
      <c r="BF35" s="1">
        <f t="shared" si="2"/>
        <v>22</v>
      </c>
      <c r="BG35" s="1">
        <f t="shared" si="2"/>
        <v>34</v>
      </c>
      <c r="BH35" s="1">
        <f t="shared" si="2"/>
        <v>6</v>
      </c>
      <c r="BI35" s="1">
        <f t="shared" si="2"/>
        <v>15</v>
      </c>
      <c r="BJ35" s="1">
        <f t="shared" si="2"/>
        <v>18</v>
      </c>
      <c r="BK35" s="1">
        <f t="shared" si="2"/>
        <v>14</v>
      </c>
      <c r="BL35" s="1">
        <f t="shared" si="2"/>
        <v>9</v>
      </c>
      <c r="BM35" s="1">
        <f t="shared" si="2"/>
        <v>5</v>
      </c>
      <c r="BN35" s="1">
        <f t="shared" si="2"/>
        <v>3</v>
      </c>
      <c r="BO35" s="1">
        <f t="shared" si="2"/>
        <v>9</v>
      </c>
      <c r="BP35" s="1">
        <f t="shared" si="2"/>
        <v>5</v>
      </c>
      <c r="BQ35" s="1">
        <f t="shared" si="2"/>
        <v>2</v>
      </c>
      <c r="BR35" s="1">
        <f t="shared" ref="BR35:CL35" si="3">SUM(BR14:BR31)</f>
        <v>0</v>
      </c>
      <c r="BS35" s="1">
        <f t="shared" si="3"/>
        <v>3</v>
      </c>
      <c r="BT35" s="1">
        <f t="shared" si="3"/>
        <v>1</v>
      </c>
      <c r="BU35" s="1">
        <f t="shared" si="3"/>
        <v>2</v>
      </c>
      <c r="BV35" s="1">
        <f t="shared" si="3"/>
        <v>4</v>
      </c>
      <c r="BW35" s="1">
        <f t="shared" si="3"/>
        <v>3</v>
      </c>
      <c r="BX35" s="1">
        <f t="shared" si="3"/>
        <v>4</v>
      </c>
      <c r="BY35" s="1">
        <f t="shared" si="3"/>
        <v>1</v>
      </c>
      <c r="BZ35" s="1">
        <f t="shared" si="3"/>
        <v>3</v>
      </c>
      <c r="CA35" s="1">
        <f t="shared" si="3"/>
        <v>2</v>
      </c>
      <c r="CB35" s="1">
        <f t="shared" si="3"/>
        <v>4</v>
      </c>
      <c r="CC35" s="1">
        <f t="shared" si="3"/>
        <v>0</v>
      </c>
      <c r="CD35" s="1">
        <f t="shared" si="3"/>
        <v>0</v>
      </c>
      <c r="CE35" s="1">
        <f t="shared" si="3"/>
        <v>0</v>
      </c>
      <c r="CF35" s="1">
        <f t="shared" si="3"/>
        <v>2</v>
      </c>
      <c r="CG35" s="1">
        <f t="shared" si="3"/>
        <v>0</v>
      </c>
      <c r="CH35" s="1">
        <f t="shared" si="3"/>
        <v>0</v>
      </c>
      <c r="CI35" s="1">
        <f t="shared" si="3"/>
        <v>0</v>
      </c>
      <c r="CJ35" s="1">
        <f t="shared" si="3"/>
        <v>0</v>
      </c>
      <c r="CK35" s="1">
        <f t="shared" si="3"/>
        <v>0</v>
      </c>
      <c r="CL35" s="1">
        <f t="shared" si="3"/>
        <v>0</v>
      </c>
      <c r="CM35" s="1">
        <f>SUM(CM14:CM30)</f>
        <v>29930</v>
      </c>
    </row>
    <row r="36" spans="1:93" x14ac:dyDescent="0.2">
      <c r="A36" s="1" t="s">
        <v>3</v>
      </c>
      <c r="E36" s="1">
        <v>4</v>
      </c>
      <c r="L36" s="1">
        <f>SUM(F35:L35)</f>
        <v>2</v>
      </c>
      <c r="M36" s="1"/>
      <c r="N36" s="1"/>
      <c r="O36" s="1"/>
      <c r="P36" s="1"/>
      <c r="Q36" s="1"/>
      <c r="R36" s="1"/>
      <c r="S36" s="1">
        <f>SUM(M35:S35)</f>
        <v>1423</v>
      </c>
      <c r="T36" s="1"/>
      <c r="U36" s="1"/>
      <c r="V36" s="1"/>
      <c r="W36" s="1"/>
      <c r="X36" s="1"/>
      <c r="Y36" s="1"/>
      <c r="Z36" s="1">
        <f>SUM(T35:Z35)</f>
        <v>15926</v>
      </c>
      <c r="AA36" s="1"/>
      <c r="AB36" s="1"/>
      <c r="AC36" s="1"/>
      <c r="AD36" s="1"/>
      <c r="AE36" s="1"/>
      <c r="AF36" s="1"/>
      <c r="AG36" s="1">
        <f>SUM(AA35:AG35)</f>
        <v>8942</v>
      </c>
      <c r="AH36" s="1"/>
      <c r="AI36" s="1"/>
      <c r="AJ36" s="1"/>
      <c r="AK36" s="1"/>
      <c r="AL36" s="1"/>
      <c r="AM36" s="1"/>
      <c r="AN36" s="1">
        <f>SUM(AH35:AN35)</f>
        <v>5441</v>
      </c>
      <c r="AO36" s="1"/>
      <c r="AP36" s="1"/>
      <c r="AQ36" s="1"/>
      <c r="AR36" s="1"/>
      <c r="AS36" s="1"/>
      <c r="AT36" s="1"/>
      <c r="AU36" s="1">
        <f>SUM(AO35:AU35)</f>
        <v>1968</v>
      </c>
      <c r="AV36" s="1"/>
      <c r="AW36" s="1"/>
      <c r="AX36" s="1"/>
      <c r="AY36" s="1"/>
      <c r="AZ36" s="1"/>
      <c r="BA36" s="1"/>
      <c r="BB36" s="1">
        <f>SUM(AV35:BB35)</f>
        <v>653</v>
      </c>
      <c r="BC36" s="1"/>
      <c r="BD36" s="1"/>
      <c r="BE36" s="1"/>
      <c r="BF36" s="1"/>
      <c r="BG36" s="1"/>
      <c r="BH36" s="1"/>
      <c r="BI36" s="1">
        <f>SUM(BC35:BI35)</f>
        <v>244</v>
      </c>
      <c r="BJ36" s="1"/>
      <c r="BK36" s="1"/>
      <c r="BL36" s="1"/>
      <c r="BM36" s="1"/>
      <c r="BN36" s="1">
        <f>SUM(BJ35:BO35)</f>
        <v>58</v>
      </c>
      <c r="BO36" s="1"/>
      <c r="BP36" s="1"/>
      <c r="BQ36" s="1"/>
      <c r="BR36" s="1"/>
      <c r="BS36" s="1"/>
      <c r="CM36" s="1">
        <f>SUM(E36:BN36)</f>
        <v>34661</v>
      </c>
    </row>
    <row r="37" spans="1:93" s="100" customFormat="1" x14ac:dyDescent="0.2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</row>
    <row r="38" spans="1:93" x14ac:dyDescent="0.2">
      <c r="A38" s="185" t="s">
        <v>567</v>
      </c>
      <c r="B38" s="185"/>
      <c r="C38" s="185"/>
      <c r="D38" s="185"/>
      <c r="E38" s="186">
        <f>AVERAGE(E14:E31)</f>
        <v>2.5</v>
      </c>
      <c r="F38" s="186">
        <f t="shared" ref="F38:BQ38" si="4">AVERAGE(F14:F31)</f>
        <v>0</v>
      </c>
      <c r="G38" s="186">
        <f t="shared" si="4"/>
        <v>0.5</v>
      </c>
      <c r="H38" s="186">
        <f t="shared" si="4"/>
        <v>0</v>
      </c>
      <c r="I38" s="186">
        <f t="shared" si="4"/>
        <v>0</v>
      </c>
      <c r="J38" s="186">
        <f t="shared" si="4"/>
        <v>0</v>
      </c>
      <c r="K38" s="186">
        <f>AVERAGE(K14:K31)</f>
        <v>0.14285714285714285</v>
      </c>
      <c r="L38" s="186">
        <f t="shared" si="4"/>
        <v>0</v>
      </c>
      <c r="M38" s="186">
        <f t="shared" si="4"/>
        <v>3.4444444444444446</v>
      </c>
      <c r="N38" s="186">
        <f t="shared" si="4"/>
        <v>1.4444444444444444</v>
      </c>
      <c r="O38" s="186">
        <f t="shared" si="4"/>
        <v>0.1</v>
      </c>
      <c r="P38" s="186">
        <f t="shared" si="4"/>
        <v>0.1111111111111111</v>
      </c>
      <c r="Q38" s="186">
        <f t="shared" si="4"/>
        <v>13.818181818181818</v>
      </c>
      <c r="R38" s="186">
        <f t="shared" si="4"/>
        <v>52.166666666666664</v>
      </c>
      <c r="S38" s="186">
        <f t="shared" si="4"/>
        <v>46.07692307692308</v>
      </c>
      <c r="T38" s="186">
        <f t="shared" si="4"/>
        <v>113.92857142857143</v>
      </c>
      <c r="U38" s="186">
        <f t="shared" si="4"/>
        <v>183.21428571428572</v>
      </c>
      <c r="V38" s="186">
        <f t="shared" si="4"/>
        <v>235.8125</v>
      </c>
      <c r="W38" s="186">
        <f t="shared" si="4"/>
        <v>136.46666666666667</v>
      </c>
      <c r="X38" s="186">
        <f t="shared" si="4"/>
        <v>145</v>
      </c>
      <c r="Y38" s="186">
        <f t="shared" si="4"/>
        <v>114.8</v>
      </c>
      <c r="Z38" s="186">
        <f t="shared" si="4"/>
        <v>119</v>
      </c>
      <c r="AA38" s="186">
        <f t="shared" si="4"/>
        <v>95.588235294117652</v>
      </c>
      <c r="AB38" s="186">
        <f t="shared" si="4"/>
        <v>121.64705882352941</v>
      </c>
      <c r="AC38" s="186">
        <f t="shared" si="4"/>
        <v>68.529411764705884</v>
      </c>
      <c r="AD38" s="186">
        <f t="shared" si="4"/>
        <v>55.941176470588232</v>
      </c>
      <c r="AE38" s="186">
        <f t="shared" si="4"/>
        <v>63.470588235294116</v>
      </c>
      <c r="AF38" s="186">
        <f t="shared" si="4"/>
        <v>56.882352941176471</v>
      </c>
      <c r="AG38" s="186">
        <f t="shared" si="4"/>
        <v>63.941176470588232</v>
      </c>
      <c r="AH38" s="186">
        <f t="shared" si="4"/>
        <v>85.17647058823529</v>
      </c>
      <c r="AI38" s="186">
        <f t="shared" si="4"/>
        <v>49.777777777777779</v>
      </c>
      <c r="AJ38" s="186">
        <f t="shared" si="4"/>
        <v>41.5</v>
      </c>
      <c r="AK38" s="186">
        <f t="shared" si="4"/>
        <v>42.555555555555557</v>
      </c>
      <c r="AL38" s="186">
        <f t="shared" si="4"/>
        <v>44.6875</v>
      </c>
      <c r="AM38" s="186">
        <f t="shared" si="4"/>
        <v>32.375</v>
      </c>
      <c r="AN38" s="186">
        <f t="shared" si="4"/>
        <v>25.529411764705884</v>
      </c>
      <c r="AO38" s="186">
        <f t="shared" si="4"/>
        <v>24.352941176470587</v>
      </c>
      <c r="AP38" s="186">
        <f t="shared" si="4"/>
        <v>19.8</v>
      </c>
      <c r="AQ38" s="186">
        <f t="shared" si="4"/>
        <v>18.75</v>
      </c>
      <c r="AR38" s="186">
        <f t="shared" si="4"/>
        <v>19.25</v>
      </c>
      <c r="AS38" s="186">
        <f t="shared" si="4"/>
        <v>17.733333333333334</v>
      </c>
      <c r="AT38" s="186">
        <f t="shared" si="4"/>
        <v>13.833333333333334</v>
      </c>
      <c r="AU38" s="186">
        <f t="shared" si="4"/>
        <v>9.5714285714285712</v>
      </c>
      <c r="AV38" s="186">
        <f t="shared" si="4"/>
        <v>10.066666666666666</v>
      </c>
      <c r="AW38" s="186">
        <f t="shared" si="4"/>
        <v>7.6428571428571432</v>
      </c>
      <c r="AX38" s="186">
        <f t="shared" si="4"/>
        <v>5.7647058823529411</v>
      </c>
      <c r="AY38" s="186">
        <f t="shared" si="4"/>
        <v>4.8</v>
      </c>
      <c r="AZ38" s="186">
        <f t="shared" si="4"/>
        <v>5.384615384615385</v>
      </c>
      <c r="BA38" s="186">
        <f t="shared" si="4"/>
        <v>7.75</v>
      </c>
      <c r="BB38" s="186">
        <f t="shared" si="4"/>
        <v>5.166666666666667</v>
      </c>
      <c r="BC38" s="186">
        <f t="shared" si="4"/>
        <v>6.615384615384615</v>
      </c>
      <c r="BD38" s="186">
        <f t="shared" si="4"/>
        <v>4.1538461538461542</v>
      </c>
      <c r="BE38" s="186">
        <f t="shared" si="4"/>
        <v>2.4545454545454546</v>
      </c>
      <c r="BF38" s="186">
        <f t="shared" si="4"/>
        <v>2</v>
      </c>
      <c r="BG38" s="186">
        <f t="shared" si="4"/>
        <v>3.0909090909090908</v>
      </c>
      <c r="BH38" s="186">
        <f t="shared" si="4"/>
        <v>0.6</v>
      </c>
      <c r="BI38" s="186">
        <f t="shared" si="4"/>
        <v>1.6666666666666667</v>
      </c>
      <c r="BJ38" s="186">
        <f t="shared" si="4"/>
        <v>1.8</v>
      </c>
      <c r="BK38" s="186">
        <f t="shared" si="4"/>
        <v>1.4</v>
      </c>
      <c r="BL38" s="186">
        <f t="shared" si="4"/>
        <v>1</v>
      </c>
      <c r="BM38" s="186">
        <f t="shared" si="4"/>
        <v>0.5</v>
      </c>
      <c r="BN38" s="186">
        <f t="shared" si="4"/>
        <v>0.33333333333333331</v>
      </c>
      <c r="BO38" s="186">
        <f t="shared" si="4"/>
        <v>1</v>
      </c>
      <c r="BP38" s="186">
        <f t="shared" si="4"/>
        <v>0.83333333333333337</v>
      </c>
      <c r="BQ38" s="186">
        <f t="shared" si="4"/>
        <v>0.33333333333333331</v>
      </c>
      <c r="BR38" s="186">
        <f t="shared" ref="BR38:CL38" si="5">AVERAGE(BR14:BR31)</f>
        <v>0</v>
      </c>
      <c r="BS38" s="186">
        <f t="shared" si="5"/>
        <v>0.75</v>
      </c>
      <c r="BT38" s="186">
        <f t="shared" si="5"/>
        <v>0.5</v>
      </c>
      <c r="BU38" s="186">
        <f t="shared" si="5"/>
        <v>1</v>
      </c>
      <c r="BV38" s="186">
        <f t="shared" si="5"/>
        <v>2</v>
      </c>
      <c r="BW38" s="186">
        <f t="shared" si="5"/>
        <v>1.5</v>
      </c>
      <c r="BX38" s="186">
        <f t="shared" si="5"/>
        <v>2</v>
      </c>
      <c r="BY38" s="186">
        <f t="shared" si="5"/>
        <v>0.5</v>
      </c>
      <c r="BZ38" s="186">
        <f t="shared" si="5"/>
        <v>1.5</v>
      </c>
      <c r="CA38" s="186">
        <f t="shared" si="5"/>
        <v>1</v>
      </c>
      <c r="CB38" s="186">
        <f t="shared" si="5"/>
        <v>2</v>
      </c>
      <c r="CC38" s="186">
        <f t="shared" si="5"/>
        <v>0</v>
      </c>
      <c r="CD38" s="186">
        <f t="shared" si="5"/>
        <v>0</v>
      </c>
      <c r="CE38" s="186">
        <f t="shared" si="5"/>
        <v>0</v>
      </c>
      <c r="CF38" s="186">
        <f t="shared" si="5"/>
        <v>1</v>
      </c>
      <c r="CG38" s="186">
        <f t="shared" si="5"/>
        <v>0</v>
      </c>
      <c r="CH38" s="186">
        <f t="shared" si="5"/>
        <v>0</v>
      </c>
      <c r="CI38" s="186">
        <f t="shared" si="5"/>
        <v>0</v>
      </c>
      <c r="CJ38" s="186">
        <f t="shared" si="5"/>
        <v>0</v>
      </c>
      <c r="CK38" s="186">
        <f t="shared" si="5"/>
        <v>0</v>
      </c>
      <c r="CL38" s="186">
        <f t="shared" si="5"/>
        <v>0</v>
      </c>
      <c r="CO38" s="200">
        <f>SUM(E38:CL38)</f>
        <v>2227.5262683395049</v>
      </c>
    </row>
    <row r="40" spans="1:93" x14ac:dyDescent="0.2">
      <c r="A40" s="188" t="s">
        <v>18</v>
      </c>
      <c r="B40" s="188"/>
      <c r="C40" s="188"/>
      <c r="D40" s="188"/>
      <c r="E40" s="189">
        <f>SUM(E5:E13)</f>
        <v>0</v>
      </c>
      <c r="F40" s="189">
        <f t="shared" ref="F40:AK40" si="6">SUM(F5:F13)+E40</f>
        <v>0</v>
      </c>
      <c r="G40" s="189">
        <f t="shared" si="6"/>
        <v>0</v>
      </c>
      <c r="H40" s="189">
        <f t="shared" si="6"/>
        <v>0</v>
      </c>
      <c r="I40" s="189">
        <f t="shared" si="6"/>
        <v>0</v>
      </c>
      <c r="J40" s="189">
        <f t="shared" si="6"/>
        <v>0</v>
      </c>
      <c r="K40" s="189">
        <f t="shared" si="6"/>
        <v>0</v>
      </c>
      <c r="L40" s="189">
        <f t="shared" si="6"/>
        <v>0</v>
      </c>
      <c r="M40" s="189">
        <f t="shared" si="6"/>
        <v>0</v>
      </c>
      <c r="N40" s="189">
        <f t="shared" si="6"/>
        <v>0</v>
      </c>
      <c r="O40" s="189">
        <f t="shared" si="6"/>
        <v>0</v>
      </c>
      <c r="P40" s="189">
        <f t="shared" si="6"/>
        <v>0</v>
      </c>
      <c r="Q40" s="189">
        <f t="shared" si="6"/>
        <v>28</v>
      </c>
      <c r="R40" s="189">
        <f t="shared" si="6"/>
        <v>54</v>
      </c>
      <c r="S40" s="189">
        <f t="shared" si="6"/>
        <v>179</v>
      </c>
      <c r="T40" s="189">
        <f t="shared" si="6"/>
        <v>502</v>
      </c>
      <c r="U40" s="189">
        <f t="shared" si="6"/>
        <v>665</v>
      </c>
      <c r="V40" s="189">
        <f t="shared" si="6"/>
        <v>1341</v>
      </c>
      <c r="W40" s="189">
        <f t="shared" si="6"/>
        <v>1729</v>
      </c>
      <c r="X40" s="189">
        <f t="shared" si="6"/>
        <v>2520</v>
      </c>
      <c r="Y40" s="189">
        <f t="shared" si="6"/>
        <v>3466</v>
      </c>
      <c r="Z40" s="189">
        <f t="shared" si="6"/>
        <v>4646</v>
      </c>
      <c r="AA40" s="189">
        <f t="shared" si="6"/>
        <v>5289</v>
      </c>
      <c r="AB40" s="189">
        <f t="shared" si="6"/>
        <v>5681</v>
      </c>
      <c r="AC40" s="189">
        <f t="shared" si="6"/>
        <v>6510</v>
      </c>
      <c r="AD40" s="189">
        <f t="shared" si="6"/>
        <v>7342</v>
      </c>
      <c r="AE40" s="189">
        <f t="shared" si="6"/>
        <v>8394</v>
      </c>
      <c r="AF40" s="189">
        <f t="shared" si="6"/>
        <v>9603</v>
      </c>
      <c r="AG40" s="189">
        <f t="shared" si="6"/>
        <v>10214</v>
      </c>
      <c r="AH40" s="189">
        <f t="shared" si="6"/>
        <v>10943</v>
      </c>
      <c r="AI40" s="189">
        <f t="shared" si="6"/>
        <v>12352</v>
      </c>
      <c r="AJ40" s="189">
        <f t="shared" si="6"/>
        <v>12611</v>
      </c>
      <c r="AK40" s="189">
        <f t="shared" si="6"/>
        <v>13734</v>
      </c>
      <c r="AL40" s="189">
        <f t="shared" ref="AL40:BQ40" si="7">SUM(AL5:AL13)+AK40</f>
        <v>14334</v>
      </c>
      <c r="AM40" s="189">
        <f t="shared" si="7"/>
        <v>14840</v>
      </c>
      <c r="AN40" s="189">
        <f t="shared" si="7"/>
        <v>15161</v>
      </c>
      <c r="AO40" s="189">
        <f t="shared" si="7"/>
        <v>15653</v>
      </c>
      <c r="AP40" s="189">
        <f t="shared" si="7"/>
        <v>16197</v>
      </c>
      <c r="AQ40" s="189">
        <f t="shared" si="7"/>
        <v>16510</v>
      </c>
      <c r="AR40" s="189">
        <f t="shared" si="7"/>
        <v>16849</v>
      </c>
      <c r="AS40" s="189">
        <f t="shared" si="7"/>
        <v>17224</v>
      </c>
      <c r="AT40" s="189">
        <f t="shared" si="7"/>
        <v>17542</v>
      </c>
      <c r="AU40" s="189">
        <f t="shared" si="7"/>
        <v>17718</v>
      </c>
      <c r="AV40" s="189">
        <f t="shared" si="7"/>
        <v>17919</v>
      </c>
      <c r="AW40" s="189">
        <f t="shared" si="7"/>
        <v>18018</v>
      </c>
      <c r="AX40" s="189">
        <f t="shared" si="7"/>
        <v>18133</v>
      </c>
      <c r="AY40" s="189">
        <f t="shared" si="7"/>
        <v>18407</v>
      </c>
      <c r="AZ40" s="189">
        <f t="shared" si="7"/>
        <v>18491</v>
      </c>
      <c r="BA40" s="189">
        <f t="shared" si="7"/>
        <v>18552</v>
      </c>
      <c r="BB40" s="189">
        <f t="shared" si="7"/>
        <v>18568</v>
      </c>
      <c r="BC40" s="189">
        <f t="shared" si="7"/>
        <v>18597</v>
      </c>
      <c r="BD40" s="189">
        <f t="shared" si="7"/>
        <v>18612</v>
      </c>
      <c r="BE40" s="189">
        <f t="shared" si="7"/>
        <v>18891</v>
      </c>
      <c r="BF40" s="189">
        <f t="shared" si="7"/>
        <v>18971</v>
      </c>
      <c r="BG40" s="189">
        <f t="shared" si="7"/>
        <v>18971</v>
      </c>
      <c r="BH40" s="189">
        <f t="shared" si="7"/>
        <v>18971</v>
      </c>
      <c r="BI40" s="189">
        <f t="shared" si="7"/>
        <v>18971</v>
      </c>
      <c r="BJ40" s="189">
        <f t="shared" si="7"/>
        <v>18971</v>
      </c>
      <c r="BK40" s="189">
        <f t="shared" si="7"/>
        <v>18971</v>
      </c>
      <c r="BL40" s="189">
        <f t="shared" si="7"/>
        <v>18971</v>
      </c>
      <c r="BM40" s="189">
        <f t="shared" si="7"/>
        <v>18971</v>
      </c>
      <c r="BN40" s="189">
        <f t="shared" si="7"/>
        <v>18971</v>
      </c>
      <c r="BO40" s="189">
        <f t="shared" si="7"/>
        <v>18971</v>
      </c>
      <c r="BP40" s="189">
        <f t="shared" si="7"/>
        <v>18971</v>
      </c>
      <c r="BQ40" s="189">
        <f t="shared" si="7"/>
        <v>18971</v>
      </c>
      <c r="BR40" s="189"/>
      <c r="BS40" s="189"/>
      <c r="BT40" s="189">
        <f>SUM(CM5:CM13)</f>
        <v>18971</v>
      </c>
    </row>
    <row r="41" spans="1:93" s="123" customFormat="1" x14ac:dyDescent="0.2">
      <c r="A41" s="190" t="s">
        <v>19</v>
      </c>
      <c r="B41" s="190"/>
      <c r="C41" s="190"/>
      <c r="D41" s="190"/>
      <c r="E41" s="191">
        <f>E40/$BT$40*100</f>
        <v>0</v>
      </c>
      <c r="F41" s="191">
        <f t="shared" ref="F41:BQ41" si="8">F40/$BT$40*100</f>
        <v>0</v>
      </c>
      <c r="G41" s="191">
        <f t="shared" si="8"/>
        <v>0</v>
      </c>
      <c r="H41" s="191">
        <f t="shared" si="8"/>
        <v>0</v>
      </c>
      <c r="I41" s="191">
        <f t="shared" si="8"/>
        <v>0</v>
      </c>
      <c r="J41" s="191">
        <f t="shared" si="8"/>
        <v>0</v>
      </c>
      <c r="K41" s="191">
        <f t="shared" si="8"/>
        <v>0</v>
      </c>
      <c r="L41" s="191">
        <f t="shared" si="8"/>
        <v>0</v>
      </c>
      <c r="M41" s="191">
        <f t="shared" si="8"/>
        <v>0</v>
      </c>
      <c r="N41" s="191">
        <f t="shared" si="8"/>
        <v>0</v>
      </c>
      <c r="O41" s="191">
        <f t="shared" si="8"/>
        <v>0</v>
      </c>
      <c r="P41" s="191">
        <f t="shared" si="8"/>
        <v>0</v>
      </c>
      <c r="Q41" s="191">
        <f t="shared" si="8"/>
        <v>0.14759369564071476</v>
      </c>
      <c r="R41" s="191">
        <f t="shared" si="8"/>
        <v>0.28464498444994996</v>
      </c>
      <c r="S41" s="191">
        <f t="shared" si="8"/>
        <v>0.94354541141742665</v>
      </c>
      <c r="T41" s="191">
        <f t="shared" si="8"/>
        <v>2.6461441147013862</v>
      </c>
      <c r="U41" s="191">
        <f t="shared" si="8"/>
        <v>3.505350271466976</v>
      </c>
      <c r="V41" s="191">
        <f t="shared" si="8"/>
        <v>7.0686837805070901</v>
      </c>
      <c r="W41" s="191">
        <f t="shared" si="8"/>
        <v>9.1139107058141384</v>
      </c>
      <c r="X41" s="191">
        <f t="shared" si="8"/>
        <v>13.283432607664331</v>
      </c>
      <c r="Y41" s="191">
        <f t="shared" si="8"/>
        <v>18.269991038954192</v>
      </c>
      <c r="Z41" s="191">
        <f t="shared" si="8"/>
        <v>24.490011069527174</v>
      </c>
      <c r="AA41" s="191">
        <f t="shared" si="8"/>
        <v>27.879394865847871</v>
      </c>
      <c r="AB41" s="191">
        <f t="shared" si="8"/>
        <v>29.945706604817879</v>
      </c>
      <c r="AC41" s="191">
        <f t="shared" si="8"/>
        <v>34.315534236466185</v>
      </c>
      <c r="AD41" s="191">
        <f t="shared" si="8"/>
        <v>38.701175478361712</v>
      </c>
      <c r="AE41" s="191">
        <f t="shared" si="8"/>
        <v>44.246481471719996</v>
      </c>
      <c r="AF41" s="191">
        <f t="shared" si="8"/>
        <v>50.619366401349431</v>
      </c>
      <c r="AG41" s="191">
        <f t="shared" si="8"/>
        <v>53.84007168836645</v>
      </c>
      <c r="AH41" s="191">
        <f t="shared" si="8"/>
        <v>57.682778978440773</v>
      </c>
      <c r="AI41" s="191">
        <f t="shared" si="8"/>
        <v>65.109904591218168</v>
      </c>
      <c r="AJ41" s="191">
        <f t="shared" si="8"/>
        <v>66.475146275894787</v>
      </c>
      <c r="AK41" s="191">
        <f t="shared" si="8"/>
        <v>72.394707711770607</v>
      </c>
      <c r="AL41" s="191">
        <f t="shared" si="8"/>
        <v>75.557429761214493</v>
      </c>
      <c r="AM41" s="191">
        <f t="shared" si="8"/>
        <v>78.224658689578831</v>
      </c>
      <c r="AN41" s="191">
        <f t="shared" si="8"/>
        <v>79.916714986031309</v>
      </c>
      <c r="AO41" s="191">
        <f t="shared" si="8"/>
        <v>82.5101470665753</v>
      </c>
      <c r="AP41" s="191">
        <f t="shared" si="8"/>
        <v>85.377681724737755</v>
      </c>
      <c r="AQ41" s="191">
        <f t="shared" si="8"/>
        <v>87.027568393864314</v>
      </c>
      <c r="AR41" s="191">
        <f t="shared" si="8"/>
        <v>88.814506351800119</v>
      </c>
      <c r="AS41" s="191">
        <f t="shared" si="8"/>
        <v>90.791207632702537</v>
      </c>
      <c r="AT41" s="191">
        <f t="shared" si="8"/>
        <v>92.467450318907808</v>
      </c>
      <c r="AU41" s="191">
        <f t="shared" si="8"/>
        <v>93.395182120078019</v>
      </c>
      <c r="AV41" s="191">
        <f t="shared" si="8"/>
        <v>94.454694006641716</v>
      </c>
      <c r="AW41" s="191">
        <f t="shared" si="8"/>
        <v>94.976543144799962</v>
      </c>
      <c r="AX41" s="191">
        <f t="shared" si="8"/>
        <v>95.58273153761003</v>
      </c>
      <c r="AY41" s="191">
        <f t="shared" si="8"/>
        <v>97.027041273522741</v>
      </c>
      <c r="AZ41" s="191">
        <f t="shared" si="8"/>
        <v>97.469822360444894</v>
      </c>
      <c r="BA41" s="191">
        <f t="shared" si="8"/>
        <v>97.791365768805022</v>
      </c>
      <c r="BB41" s="191">
        <f t="shared" si="8"/>
        <v>97.87570502345686</v>
      </c>
      <c r="BC41" s="191">
        <f t="shared" si="8"/>
        <v>98.028569922513313</v>
      </c>
      <c r="BD41" s="191">
        <f t="shared" si="8"/>
        <v>98.107637973749405</v>
      </c>
      <c r="BE41" s="191">
        <f t="shared" si="8"/>
        <v>99.578303726740813</v>
      </c>
      <c r="BF41" s="191">
        <f t="shared" si="8"/>
        <v>100</v>
      </c>
      <c r="BG41" s="191">
        <f t="shared" si="8"/>
        <v>100</v>
      </c>
      <c r="BH41" s="191">
        <f t="shared" si="8"/>
        <v>100</v>
      </c>
      <c r="BI41" s="191">
        <f t="shared" si="8"/>
        <v>100</v>
      </c>
      <c r="BJ41" s="191">
        <f t="shared" si="8"/>
        <v>100</v>
      </c>
      <c r="BK41" s="191">
        <f t="shared" si="8"/>
        <v>100</v>
      </c>
      <c r="BL41" s="191">
        <f t="shared" si="8"/>
        <v>100</v>
      </c>
      <c r="BM41" s="191">
        <f t="shared" si="8"/>
        <v>100</v>
      </c>
      <c r="BN41" s="191">
        <f t="shared" si="8"/>
        <v>100</v>
      </c>
      <c r="BO41" s="191">
        <f t="shared" si="8"/>
        <v>100</v>
      </c>
      <c r="BP41" s="191">
        <f t="shared" si="8"/>
        <v>100</v>
      </c>
      <c r="BQ41" s="191">
        <f t="shared" si="8"/>
        <v>100</v>
      </c>
      <c r="BR41" s="191"/>
      <c r="BS41" s="191"/>
      <c r="BT41" s="191"/>
    </row>
    <row r="42" spans="1:93" s="187" customFormat="1" x14ac:dyDescent="0.2">
      <c r="A42" s="190" t="s">
        <v>427</v>
      </c>
      <c r="B42" s="190"/>
      <c r="C42" s="190"/>
      <c r="D42" s="190"/>
      <c r="E42" s="190">
        <f>E40/9</f>
        <v>0</v>
      </c>
      <c r="F42" s="190">
        <f t="shared" ref="F42:BQ42" si="9">F40/9</f>
        <v>0</v>
      </c>
      <c r="G42" s="190">
        <f t="shared" si="9"/>
        <v>0</v>
      </c>
      <c r="H42" s="190">
        <f t="shared" si="9"/>
        <v>0</v>
      </c>
      <c r="I42" s="190">
        <f t="shared" si="9"/>
        <v>0</v>
      </c>
      <c r="J42" s="190">
        <f t="shared" si="9"/>
        <v>0</v>
      </c>
      <c r="K42" s="190">
        <f t="shared" si="9"/>
        <v>0</v>
      </c>
      <c r="L42" s="190">
        <f t="shared" si="9"/>
        <v>0</v>
      </c>
      <c r="M42" s="190">
        <f t="shared" si="9"/>
        <v>0</v>
      </c>
      <c r="N42" s="190">
        <f t="shared" si="9"/>
        <v>0</v>
      </c>
      <c r="O42" s="190">
        <f t="shared" si="9"/>
        <v>0</v>
      </c>
      <c r="P42" s="190">
        <f t="shared" si="9"/>
        <v>0</v>
      </c>
      <c r="Q42" s="190">
        <f t="shared" si="9"/>
        <v>3.1111111111111112</v>
      </c>
      <c r="R42" s="190">
        <f t="shared" si="9"/>
        <v>6</v>
      </c>
      <c r="S42" s="190">
        <f t="shared" si="9"/>
        <v>19.888888888888889</v>
      </c>
      <c r="T42" s="190">
        <f t="shared" si="9"/>
        <v>55.777777777777779</v>
      </c>
      <c r="U42" s="190">
        <f t="shared" si="9"/>
        <v>73.888888888888886</v>
      </c>
      <c r="V42" s="190">
        <f t="shared" si="9"/>
        <v>149</v>
      </c>
      <c r="W42" s="190">
        <f t="shared" si="9"/>
        <v>192.11111111111111</v>
      </c>
      <c r="X42" s="190">
        <f t="shared" si="9"/>
        <v>280</v>
      </c>
      <c r="Y42" s="190">
        <f t="shared" si="9"/>
        <v>385.11111111111109</v>
      </c>
      <c r="Z42" s="190">
        <f t="shared" si="9"/>
        <v>516.22222222222217</v>
      </c>
      <c r="AA42" s="190">
        <f t="shared" si="9"/>
        <v>587.66666666666663</v>
      </c>
      <c r="AB42" s="190">
        <f t="shared" si="9"/>
        <v>631.22222222222217</v>
      </c>
      <c r="AC42" s="190">
        <f t="shared" si="9"/>
        <v>723.33333333333337</v>
      </c>
      <c r="AD42" s="190">
        <f t="shared" si="9"/>
        <v>815.77777777777783</v>
      </c>
      <c r="AE42" s="190">
        <f t="shared" si="9"/>
        <v>932.66666666666663</v>
      </c>
      <c r="AF42" s="190">
        <f t="shared" si="9"/>
        <v>1067</v>
      </c>
      <c r="AG42" s="190">
        <f t="shared" si="9"/>
        <v>1134.8888888888889</v>
      </c>
      <c r="AH42" s="190">
        <f t="shared" si="9"/>
        <v>1215.8888888888889</v>
      </c>
      <c r="AI42" s="190">
        <f t="shared" si="9"/>
        <v>1372.4444444444443</v>
      </c>
      <c r="AJ42" s="190">
        <f t="shared" si="9"/>
        <v>1401.2222222222222</v>
      </c>
      <c r="AK42" s="190">
        <f t="shared" si="9"/>
        <v>1526</v>
      </c>
      <c r="AL42" s="190">
        <f t="shared" si="9"/>
        <v>1592.6666666666667</v>
      </c>
      <c r="AM42" s="190">
        <f t="shared" si="9"/>
        <v>1648.8888888888889</v>
      </c>
      <c r="AN42" s="190">
        <f t="shared" si="9"/>
        <v>1684.5555555555557</v>
      </c>
      <c r="AO42" s="190">
        <f t="shared" si="9"/>
        <v>1739.2222222222222</v>
      </c>
      <c r="AP42" s="190">
        <f t="shared" si="9"/>
        <v>1799.6666666666667</v>
      </c>
      <c r="AQ42" s="190">
        <f t="shared" si="9"/>
        <v>1834.4444444444443</v>
      </c>
      <c r="AR42" s="190">
        <f t="shared" si="9"/>
        <v>1872.1111111111111</v>
      </c>
      <c r="AS42" s="190">
        <f t="shared" si="9"/>
        <v>1913.7777777777778</v>
      </c>
      <c r="AT42" s="190">
        <f t="shared" si="9"/>
        <v>1949.1111111111111</v>
      </c>
      <c r="AU42" s="190">
        <f t="shared" si="9"/>
        <v>1968.6666666666667</v>
      </c>
      <c r="AV42" s="190">
        <f t="shared" si="9"/>
        <v>1991</v>
      </c>
      <c r="AW42" s="190">
        <f t="shared" si="9"/>
        <v>2002</v>
      </c>
      <c r="AX42" s="190">
        <f t="shared" si="9"/>
        <v>2014.7777777777778</v>
      </c>
      <c r="AY42" s="190">
        <f t="shared" si="9"/>
        <v>2045.2222222222222</v>
      </c>
      <c r="AZ42" s="190">
        <f t="shared" si="9"/>
        <v>2054.5555555555557</v>
      </c>
      <c r="BA42" s="190">
        <f t="shared" si="9"/>
        <v>2061.3333333333335</v>
      </c>
      <c r="BB42" s="190">
        <f t="shared" si="9"/>
        <v>2063.1111111111113</v>
      </c>
      <c r="BC42" s="190">
        <f t="shared" si="9"/>
        <v>2066.3333333333335</v>
      </c>
      <c r="BD42" s="190">
        <f t="shared" si="9"/>
        <v>2068</v>
      </c>
      <c r="BE42" s="190">
        <f t="shared" si="9"/>
        <v>2099</v>
      </c>
      <c r="BF42" s="190">
        <f t="shared" si="9"/>
        <v>2107.8888888888887</v>
      </c>
      <c r="BG42" s="190">
        <f t="shared" si="9"/>
        <v>2107.8888888888887</v>
      </c>
      <c r="BH42" s="190">
        <f t="shared" si="9"/>
        <v>2107.8888888888887</v>
      </c>
      <c r="BI42" s="190">
        <f t="shared" si="9"/>
        <v>2107.8888888888887</v>
      </c>
      <c r="BJ42" s="190">
        <f t="shared" si="9"/>
        <v>2107.8888888888887</v>
      </c>
      <c r="BK42" s="190">
        <f t="shared" si="9"/>
        <v>2107.8888888888887</v>
      </c>
      <c r="BL42" s="190">
        <f t="shared" si="9"/>
        <v>2107.8888888888887</v>
      </c>
      <c r="BM42" s="190">
        <f t="shared" si="9"/>
        <v>2107.8888888888887</v>
      </c>
      <c r="BN42" s="190">
        <f t="shared" si="9"/>
        <v>2107.8888888888887</v>
      </c>
      <c r="BO42" s="190">
        <f t="shared" si="9"/>
        <v>2107.8888888888887</v>
      </c>
      <c r="BP42" s="190">
        <f t="shared" si="9"/>
        <v>2107.8888888888887</v>
      </c>
      <c r="BQ42" s="190">
        <f t="shared" si="9"/>
        <v>2107.8888888888887</v>
      </c>
      <c r="BR42" s="190"/>
      <c r="BS42" s="190"/>
      <c r="BT42" s="190">
        <f t="shared" ref="BT42" si="10">BT40/10</f>
        <v>1897.1</v>
      </c>
    </row>
    <row r="43" spans="1:93" x14ac:dyDescent="0.2"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93" x14ac:dyDescent="0.2">
      <c r="A44" s="185" t="s">
        <v>563</v>
      </c>
      <c r="B44" s="185"/>
      <c r="C44" s="185"/>
      <c r="D44" s="185"/>
      <c r="E44" s="192">
        <f>SUM(E14:E30)</f>
        <v>5</v>
      </c>
      <c r="F44" s="192">
        <f t="shared" ref="F44:AK44" si="11">SUM(F14:F30)+E44</f>
        <v>5</v>
      </c>
      <c r="G44" s="192">
        <f t="shared" si="11"/>
        <v>6</v>
      </c>
      <c r="H44" s="192">
        <f t="shared" si="11"/>
        <v>6</v>
      </c>
      <c r="I44" s="192">
        <f t="shared" si="11"/>
        <v>6</v>
      </c>
      <c r="J44" s="192">
        <f t="shared" si="11"/>
        <v>6</v>
      </c>
      <c r="K44" s="192">
        <f t="shared" si="11"/>
        <v>7</v>
      </c>
      <c r="L44" s="192">
        <f t="shared" si="11"/>
        <v>7</v>
      </c>
      <c r="M44" s="192">
        <f t="shared" si="11"/>
        <v>38</v>
      </c>
      <c r="N44" s="192">
        <f t="shared" si="11"/>
        <v>51</v>
      </c>
      <c r="O44" s="192">
        <f t="shared" si="11"/>
        <v>52</v>
      </c>
      <c r="P44" s="192">
        <f t="shared" si="11"/>
        <v>53</v>
      </c>
      <c r="Q44" s="192">
        <f t="shared" si="11"/>
        <v>205</v>
      </c>
      <c r="R44" s="192">
        <f t="shared" si="11"/>
        <v>831</v>
      </c>
      <c r="S44" s="192">
        <f t="shared" si="11"/>
        <v>1430</v>
      </c>
      <c r="T44" s="192">
        <f t="shared" si="11"/>
        <v>3021</v>
      </c>
      <c r="U44" s="192">
        <f t="shared" si="11"/>
        <v>5581</v>
      </c>
      <c r="V44" s="192">
        <f t="shared" si="11"/>
        <v>8492</v>
      </c>
      <c r="W44" s="192">
        <f t="shared" si="11"/>
        <v>10202</v>
      </c>
      <c r="X44" s="192">
        <f t="shared" si="11"/>
        <v>12461</v>
      </c>
      <c r="Y44" s="192">
        <f t="shared" si="11"/>
        <v>14039</v>
      </c>
      <c r="Z44" s="192">
        <f t="shared" si="11"/>
        <v>15932</v>
      </c>
      <c r="AA44" s="192">
        <f t="shared" si="11"/>
        <v>17556</v>
      </c>
      <c r="AB44" s="192">
        <f t="shared" si="11"/>
        <v>19616</v>
      </c>
      <c r="AC44" s="192">
        <f t="shared" si="11"/>
        <v>20753</v>
      </c>
      <c r="AD44" s="192">
        <f t="shared" si="11"/>
        <v>21416</v>
      </c>
      <c r="AE44" s="192">
        <f t="shared" si="11"/>
        <v>22394</v>
      </c>
      <c r="AF44" s="192">
        <f t="shared" si="11"/>
        <v>23179</v>
      </c>
      <c r="AG44" s="192">
        <f t="shared" si="11"/>
        <v>24032</v>
      </c>
      <c r="AH44" s="192">
        <f t="shared" si="11"/>
        <v>25167</v>
      </c>
      <c r="AI44" s="192">
        <f t="shared" si="11"/>
        <v>25917</v>
      </c>
      <c r="AJ44" s="192">
        <f t="shared" si="11"/>
        <v>26315</v>
      </c>
      <c r="AK44" s="192">
        <f t="shared" si="11"/>
        <v>26901</v>
      </c>
      <c r="AL44" s="192">
        <f t="shared" ref="AL44:BQ44" si="12">SUM(AL14:AL30)+AK44</f>
        <v>27401</v>
      </c>
      <c r="AM44" s="192">
        <f t="shared" si="12"/>
        <v>27742</v>
      </c>
      <c r="AN44" s="192">
        <f t="shared" si="12"/>
        <v>28044</v>
      </c>
      <c r="AO44" s="192">
        <f t="shared" si="12"/>
        <v>28375</v>
      </c>
      <c r="AP44" s="192">
        <f t="shared" si="12"/>
        <v>28607</v>
      </c>
      <c r="AQ44" s="192">
        <f t="shared" si="12"/>
        <v>28832</v>
      </c>
      <c r="AR44" s="192">
        <f t="shared" si="12"/>
        <v>29074</v>
      </c>
      <c r="AS44" s="192">
        <f t="shared" si="12"/>
        <v>29210</v>
      </c>
      <c r="AT44" s="192">
        <f t="shared" si="12"/>
        <v>29365</v>
      </c>
      <c r="AU44" s="192">
        <f t="shared" si="12"/>
        <v>29455</v>
      </c>
      <c r="AV44" s="192">
        <f t="shared" si="12"/>
        <v>29544</v>
      </c>
      <c r="AW44" s="192">
        <f t="shared" si="12"/>
        <v>29591</v>
      </c>
      <c r="AX44" s="192">
        <f t="shared" si="12"/>
        <v>29657</v>
      </c>
      <c r="AY44" s="192">
        <f t="shared" si="12"/>
        <v>29695</v>
      </c>
      <c r="AZ44" s="192">
        <f t="shared" si="12"/>
        <v>29724</v>
      </c>
      <c r="BA44" s="192">
        <f t="shared" si="12"/>
        <v>29755</v>
      </c>
      <c r="BB44" s="192">
        <f t="shared" si="12"/>
        <v>29785</v>
      </c>
      <c r="BC44" s="192">
        <f t="shared" si="12"/>
        <v>29832</v>
      </c>
      <c r="BD44" s="192">
        <f t="shared" si="12"/>
        <v>29861</v>
      </c>
      <c r="BE44" s="192">
        <f t="shared" si="12"/>
        <v>29873</v>
      </c>
      <c r="BF44" s="192">
        <f t="shared" si="12"/>
        <v>29883</v>
      </c>
      <c r="BG44" s="192">
        <f t="shared" si="12"/>
        <v>29893</v>
      </c>
      <c r="BH44" s="192">
        <f t="shared" si="12"/>
        <v>29894</v>
      </c>
      <c r="BI44" s="192">
        <f t="shared" si="12"/>
        <v>29900</v>
      </c>
      <c r="BJ44" s="192">
        <f t="shared" si="12"/>
        <v>29909</v>
      </c>
      <c r="BK44" s="192">
        <f t="shared" si="12"/>
        <v>29918</v>
      </c>
      <c r="BL44" s="192">
        <f t="shared" si="12"/>
        <v>29918</v>
      </c>
      <c r="BM44" s="192">
        <f t="shared" si="12"/>
        <v>29921</v>
      </c>
      <c r="BN44" s="192">
        <f t="shared" si="12"/>
        <v>29922</v>
      </c>
      <c r="BO44" s="192">
        <f t="shared" si="12"/>
        <v>29925</v>
      </c>
      <c r="BP44" s="192">
        <f t="shared" si="12"/>
        <v>29927</v>
      </c>
      <c r="BQ44" s="192">
        <f t="shared" si="12"/>
        <v>29929</v>
      </c>
      <c r="BR44" s="192">
        <f t="shared" ref="BR44:CL44" si="13">SUM(BR14:BR30)+BQ44</f>
        <v>29929</v>
      </c>
      <c r="BS44" s="192">
        <f t="shared" si="13"/>
        <v>29930</v>
      </c>
      <c r="BT44" s="192">
        <f t="shared" si="13"/>
        <v>29930</v>
      </c>
      <c r="BU44" s="192">
        <f t="shared" si="13"/>
        <v>29930</v>
      </c>
      <c r="BV44" s="192">
        <f t="shared" si="13"/>
        <v>29930</v>
      </c>
      <c r="BW44" s="192">
        <f t="shared" si="13"/>
        <v>29930</v>
      </c>
      <c r="BX44" s="192">
        <f t="shared" si="13"/>
        <v>29930</v>
      </c>
      <c r="BY44" s="192">
        <f t="shared" si="13"/>
        <v>29930</v>
      </c>
      <c r="BZ44" s="192">
        <f t="shared" si="13"/>
        <v>29930</v>
      </c>
      <c r="CA44" s="192">
        <f t="shared" si="13"/>
        <v>29930</v>
      </c>
      <c r="CB44" s="192">
        <f t="shared" si="13"/>
        <v>29930</v>
      </c>
      <c r="CC44" s="192">
        <f t="shared" si="13"/>
        <v>29930</v>
      </c>
      <c r="CD44" s="192">
        <f t="shared" si="13"/>
        <v>29930</v>
      </c>
      <c r="CE44" s="192">
        <f t="shared" si="13"/>
        <v>29930</v>
      </c>
      <c r="CF44" s="192">
        <f t="shared" si="13"/>
        <v>29930</v>
      </c>
      <c r="CG44" s="192">
        <f t="shared" si="13"/>
        <v>29930</v>
      </c>
      <c r="CH44" s="192">
        <f t="shared" si="13"/>
        <v>29930</v>
      </c>
      <c r="CI44" s="192">
        <f t="shared" si="13"/>
        <v>29930</v>
      </c>
      <c r="CJ44" s="192">
        <f t="shared" si="13"/>
        <v>29930</v>
      </c>
      <c r="CK44" s="192">
        <f t="shared" si="13"/>
        <v>29930</v>
      </c>
      <c r="CL44" s="192">
        <f t="shared" si="13"/>
        <v>29930</v>
      </c>
    </row>
    <row r="45" spans="1:93" s="123" customFormat="1" x14ac:dyDescent="0.2">
      <c r="A45" s="193" t="s">
        <v>562</v>
      </c>
      <c r="B45" s="193"/>
      <c r="C45" s="193"/>
      <c r="D45" s="193"/>
      <c r="E45" s="194">
        <f t="shared" ref="E45:AJ45" si="14">E44/$BT$44*100</f>
        <v>1.670564650851988E-2</v>
      </c>
      <c r="F45" s="194">
        <f t="shared" si="14"/>
        <v>1.670564650851988E-2</v>
      </c>
      <c r="G45" s="194">
        <f t="shared" si="14"/>
        <v>2.0046775810223856E-2</v>
      </c>
      <c r="H45" s="194">
        <f t="shared" si="14"/>
        <v>2.0046775810223856E-2</v>
      </c>
      <c r="I45" s="194">
        <f t="shared" si="14"/>
        <v>2.0046775810223856E-2</v>
      </c>
      <c r="J45" s="194">
        <f t="shared" si="14"/>
        <v>2.0046775810223856E-2</v>
      </c>
      <c r="K45" s="194">
        <f t="shared" si="14"/>
        <v>2.3387905111927832E-2</v>
      </c>
      <c r="L45" s="194">
        <f t="shared" si="14"/>
        <v>2.3387905111927832E-2</v>
      </c>
      <c r="M45" s="194">
        <f t="shared" si="14"/>
        <v>0.12696291346475108</v>
      </c>
      <c r="N45" s="194">
        <f t="shared" si="14"/>
        <v>0.17039759438690277</v>
      </c>
      <c r="O45" s="194">
        <f t="shared" si="14"/>
        <v>0.17373872368860677</v>
      </c>
      <c r="P45" s="194">
        <f t="shared" si="14"/>
        <v>0.1770798529903107</v>
      </c>
      <c r="Q45" s="194">
        <f t="shared" si="14"/>
        <v>0.68493150684931503</v>
      </c>
      <c r="R45" s="194">
        <f t="shared" si="14"/>
        <v>2.776478449716004</v>
      </c>
      <c r="S45" s="194">
        <f t="shared" si="14"/>
        <v>4.7778149014366855</v>
      </c>
      <c r="T45" s="194">
        <f t="shared" si="14"/>
        <v>10.093551620447712</v>
      </c>
      <c r="U45" s="194">
        <f t="shared" si="14"/>
        <v>18.646842632809889</v>
      </c>
      <c r="V45" s="194">
        <f t="shared" si="14"/>
        <v>28.372870030070164</v>
      </c>
      <c r="W45" s="194">
        <f t="shared" si="14"/>
        <v>34.086201135983963</v>
      </c>
      <c r="X45" s="194">
        <f t="shared" si="14"/>
        <v>41.633812228533245</v>
      </c>
      <c r="Y45" s="194">
        <f t="shared" si="14"/>
        <v>46.906114266622119</v>
      </c>
      <c r="Z45" s="194">
        <f t="shared" si="14"/>
        <v>53.230872034747748</v>
      </c>
      <c r="AA45" s="194">
        <f t="shared" si="14"/>
        <v>58.656866020715</v>
      </c>
      <c r="AB45" s="194">
        <f t="shared" si="14"/>
        <v>65.53959238222518</v>
      </c>
      <c r="AC45" s="194">
        <f t="shared" si="14"/>
        <v>69.338456398262622</v>
      </c>
      <c r="AD45" s="194">
        <f t="shared" si="14"/>
        <v>71.553625125292356</v>
      </c>
      <c r="AE45" s="194">
        <f t="shared" si="14"/>
        <v>74.821249582358845</v>
      </c>
      <c r="AF45" s="194">
        <f t="shared" si="14"/>
        <v>77.444036084196455</v>
      </c>
      <c r="AG45" s="194">
        <f t="shared" si="14"/>
        <v>80.294019378549947</v>
      </c>
      <c r="AH45" s="194">
        <f t="shared" si="14"/>
        <v>84.086201135983956</v>
      </c>
      <c r="AI45" s="194">
        <f t="shared" si="14"/>
        <v>86.592048112261949</v>
      </c>
      <c r="AJ45" s="194">
        <f t="shared" si="14"/>
        <v>87.921817574340125</v>
      </c>
      <c r="AK45" s="194">
        <f t="shared" ref="AK45:BS45" si="15">AK44/$BT$44*100</f>
        <v>89.879719345138653</v>
      </c>
      <c r="AL45" s="194">
        <f t="shared" si="15"/>
        <v>91.55028399599064</v>
      </c>
      <c r="AM45" s="194">
        <f t="shared" si="15"/>
        <v>92.689609087871702</v>
      </c>
      <c r="AN45" s="194">
        <f t="shared" si="15"/>
        <v>93.69863013698631</v>
      </c>
      <c r="AO45" s="194">
        <f t="shared" si="15"/>
        <v>94.804543935850319</v>
      </c>
      <c r="AP45" s="194">
        <f t="shared" si="15"/>
        <v>95.579685933845639</v>
      </c>
      <c r="AQ45" s="194">
        <f t="shared" si="15"/>
        <v>96.331440026729027</v>
      </c>
      <c r="AR45" s="194">
        <f t="shared" si="15"/>
        <v>97.1399933177414</v>
      </c>
      <c r="AS45" s="194">
        <f t="shared" si="15"/>
        <v>97.594386902773138</v>
      </c>
      <c r="AT45" s="194">
        <f t="shared" si="15"/>
        <v>98.112261944537252</v>
      </c>
      <c r="AU45" s="194">
        <f t="shared" si="15"/>
        <v>98.412963581690619</v>
      </c>
      <c r="AV45" s="194">
        <f t="shared" si="15"/>
        <v>98.710324089542269</v>
      </c>
      <c r="AW45" s="194">
        <f t="shared" si="15"/>
        <v>98.867357166722343</v>
      </c>
      <c r="AX45" s="194">
        <f t="shared" si="15"/>
        <v>99.087871700634807</v>
      </c>
      <c r="AY45" s="194">
        <f t="shared" si="15"/>
        <v>99.214834614099573</v>
      </c>
      <c r="AZ45" s="194">
        <f t="shared" si="15"/>
        <v>99.311727363848973</v>
      </c>
      <c r="BA45" s="194">
        <f t="shared" si="15"/>
        <v>99.415302372201808</v>
      </c>
      <c r="BB45" s="194">
        <f t="shared" si="15"/>
        <v>99.515536251252925</v>
      </c>
      <c r="BC45" s="194">
        <f t="shared" si="15"/>
        <v>99.672569328433013</v>
      </c>
      <c r="BD45" s="194">
        <f t="shared" si="15"/>
        <v>99.769462078182428</v>
      </c>
      <c r="BE45" s="194">
        <f t="shared" si="15"/>
        <v>99.809555629802873</v>
      </c>
      <c r="BF45" s="194">
        <f t="shared" si="15"/>
        <v>99.842966922819912</v>
      </c>
      <c r="BG45" s="194">
        <f t="shared" si="15"/>
        <v>99.876378215836965</v>
      </c>
      <c r="BH45" s="194">
        <f t="shared" si="15"/>
        <v>99.879719345138668</v>
      </c>
      <c r="BI45" s="194">
        <f t="shared" si="15"/>
        <v>99.899766120948883</v>
      </c>
      <c r="BJ45" s="194">
        <f t="shared" si="15"/>
        <v>99.929836284664219</v>
      </c>
      <c r="BK45" s="194">
        <f t="shared" si="15"/>
        <v>99.959906448379556</v>
      </c>
      <c r="BL45" s="194">
        <f t="shared" si="15"/>
        <v>99.959906448379556</v>
      </c>
      <c r="BM45" s="194">
        <f t="shared" si="15"/>
        <v>99.969929836284663</v>
      </c>
      <c r="BN45" s="194">
        <f t="shared" si="15"/>
        <v>99.973270965586366</v>
      </c>
      <c r="BO45" s="194">
        <f t="shared" si="15"/>
        <v>99.983294353491488</v>
      </c>
      <c r="BP45" s="194">
        <f t="shared" si="15"/>
        <v>99.989976612094893</v>
      </c>
      <c r="BQ45" s="194">
        <f t="shared" si="15"/>
        <v>99.996658870698298</v>
      </c>
      <c r="BR45" s="194">
        <f t="shared" si="15"/>
        <v>99.996658870698298</v>
      </c>
      <c r="BS45" s="194">
        <f t="shared" si="15"/>
        <v>100</v>
      </c>
      <c r="BT45" s="194">
        <f>BT44/$BT$44*100</f>
        <v>100</v>
      </c>
    </row>
    <row r="46" spans="1:93" s="187" customFormat="1" ht="13.5" customHeight="1" x14ac:dyDescent="0.2">
      <c r="A46" s="193" t="s">
        <v>561</v>
      </c>
      <c r="B46" s="193"/>
      <c r="C46" s="193"/>
      <c r="D46" s="193"/>
      <c r="E46" s="193">
        <f>E44/17</f>
        <v>0.29411764705882354</v>
      </c>
      <c r="F46" s="193">
        <f t="shared" ref="F46:BQ46" si="16">F44/17</f>
        <v>0.29411764705882354</v>
      </c>
      <c r="G46" s="193">
        <f t="shared" si="16"/>
        <v>0.35294117647058826</v>
      </c>
      <c r="H46" s="193">
        <f t="shared" si="16"/>
        <v>0.35294117647058826</v>
      </c>
      <c r="I46" s="193">
        <f t="shared" si="16"/>
        <v>0.35294117647058826</v>
      </c>
      <c r="J46" s="193">
        <f t="shared" si="16"/>
        <v>0.35294117647058826</v>
      </c>
      <c r="K46" s="193">
        <f t="shared" si="16"/>
        <v>0.41176470588235292</v>
      </c>
      <c r="L46" s="193">
        <f t="shared" si="16"/>
        <v>0.41176470588235292</v>
      </c>
      <c r="M46" s="193">
        <f t="shared" si="16"/>
        <v>2.2352941176470589</v>
      </c>
      <c r="N46" s="193">
        <f t="shared" si="16"/>
        <v>3</v>
      </c>
      <c r="O46" s="193">
        <f t="shared" si="16"/>
        <v>3.0588235294117645</v>
      </c>
      <c r="P46" s="193">
        <f t="shared" si="16"/>
        <v>3.1176470588235294</v>
      </c>
      <c r="Q46" s="193">
        <f t="shared" si="16"/>
        <v>12.058823529411764</v>
      </c>
      <c r="R46" s="193">
        <f t="shared" si="16"/>
        <v>48.882352941176471</v>
      </c>
      <c r="S46" s="193">
        <f t="shared" si="16"/>
        <v>84.117647058823536</v>
      </c>
      <c r="T46" s="193">
        <f t="shared" si="16"/>
        <v>177.70588235294119</v>
      </c>
      <c r="U46" s="193">
        <f t="shared" si="16"/>
        <v>328.29411764705884</v>
      </c>
      <c r="V46" s="193">
        <f t="shared" si="16"/>
        <v>499.52941176470586</v>
      </c>
      <c r="W46" s="193">
        <f t="shared" si="16"/>
        <v>600.11764705882354</v>
      </c>
      <c r="X46" s="193">
        <f t="shared" si="16"/>
        <v>733</v>
      </c>
      <c r="Y46" s="193">
        <f t="shared" si="16"/>
        <v>825.82352941176475</v>
      </c>
      <c r="Z46" s="193">
        <f t="shared" si="16"/>
        <v>937.17647058823525</v>
      </c>
      <c r="AA46" s="193">
        <f t="shared" si="16"/>
        <v>1032.7058823529412</v>
      </c>
      <c r="AB46" s="193">
        <f t="shared" si="16"/>
        <v>1153.8823529411766</v>
      </c>
      <c r="AC46" s="193">
        <f t="shared" si="16"/>
        <v>1220.7647058823529</v>
      </c>
      <c r="AD46" s="193">
        <f t="shared" si="16"/>
        <v>1259.7647058823529</v>
      </c>
      <c r="AE46" s="193">
        <f t="shared" si="16"/>
        <v>1317.2941176470588</v>
      </c>
      <c r="AF46" s="193">
        <f t="shared" si="16"/>
        <v>1363.4705882352941</v>
      </c>
      <c r="AG46" s="193">
        <f t="shared" si="16"/>
        <v>1413.6470588235295</v>
      </c>
      <c r="AH46" s="193">
        <f t="shared" si="16"/>
        <v>1480.4117647058824</v>
      </c>
      <c r="AI46" s="193">
        <f t="shared" si="16"/>
        <v>1524.5294117647059</v>
      </c>
      <c r="AJ46" s="193">
        <f t="shared" si="16"/>
        <v>1547.9411764705883</v>
      </c>
      <c r="AK46" s="193">
        <f t="shared" si="16"/>
        <v>1582.4117647058824</v>
      </c>
      <c r="AL46" s="193">
        <f t="shared" si="16"/>
        <v>1611.8235294117646</v>
      </c>
      <c r="AM46" s="193">
        <f t="shared" si="16"/>
        <v>1631.8823529411766</v>
      </c>
      <c r="AN46" s="193">
        <f t="shared" si="16"/>
        <v>1649.6470588235295</v>
      </c>
      <c r="AO46" s="193">
        <f t="shared" si="16"/>
        <v>1669.1176470588234</v>
      </c>
      <c r="AP46" s="193">
        <f t="shared" si="16"/>
        <v>1682.7647058823529</v>
      </c>
      <c r="AQ46" s="193">
        <f t="shared" si="16"/>
        <v>1696</v>
      </c>
      <c r="AR46" s="193">
        <f t="shared" si="16"/>
        <v>1710.2352941176471</v>
      </c>
      <c r="AS46" s="193">
        <f t="shared" si="16"/>
        <v>1718.2352941176471</v>
      </c>
      <c r="AT46" s="193">
        <f t="shared" si="16"/>
        <v>1727.3529411764705</v>
      </c>
      <c r="AU46" s="193">
        <f t="shared" si="16"/>
        <v>1732.6470588235295</v>
      </c>
      <c r="AV46" s="193">
        <f t="shared" si="16"/>
        <v>1737.8823529411766</v>
      </c>
      <c r="AW46" s="193">
        <f t="shared" si="16"/>
        <v>1740.6470588235295</v>
      </c>
      <c r="AX46" s="193">
        <f t="shared" si="16"/>
        <v>1744.5294117647059</v>
      </c>
      <c r="AY46" s="193">
        <f t="shared" si="16"/>
        <v>1746.7647058823529</v>
      </c>
      <c r="AZ46" s="193">
        <f t="shared" si="16"/>
        <v>1748.4705882352941</v>
      </c>
      <c r="BA46" s="193">
        <f t="shared" si="16"/>
        <v>1750.2941176470588</v>
      </c>
      <c r="BB46" s="193">
        <f t="shared" si="16"/>
        <v>1752.0588235294117</v>
      </c>
      <c r="BC46" s="193">
        <f t="shared" si="16"/>
        <v>1754.8235294117646</v>
      </c>
      <c r="BD46" s="193">
        <f t="shared" si="16"/>
        <v>1756.5294117647059</v>
      </c>
      <c r="BE46" s="193">
        <f t="shared" si="16"/>
        <v>1757.2352941176471</v>
      </c>
      <c r="BF46" s="193">
        <f t="shared" si="16"/>
        <v>1757.8235294117646</v>
      </c>
      <c r="BG46" s="193">
        <f t="shared" si="16"/>
        <v>1758.4117647058824</v>
      </c>
      <c r="BH46" s="193">
        <f t="shared" si="16"/>
        <v>1758.4705882352941</v>
      </c>
      <c r="BI46" s="193">
        <f t="shared" si="16"/>
        <v>1758.8235294117646</v>
      </c>
      <c r="BJ46" s="193">
        <f t="shared" si="16"/>
        <v>1759.3529411764705</v>
      </c>
      <c r="BK46" s="193">
        <f t="shared" si="16"/>
        <v>1759.8823529411766</v>
      </c>
      <c r="BL46" s="193">
        <f t="shared" si="16"/>
        <v>1759.8823529411766</v>
      </c>
      <c r="BM46" s="193">
        <f t="shared" si="16"/>
        <v>1760.0588235294117</v>
      </c>
      <c r="BN46" s="193">
        <f t="shared" si="16"/>
        <v>1760.1176470588234</v>
      </c>
      <c r="BO46" s="193">
        <f t="shared" si="16"/>
        <v>1760.2941176470588</v>
      </c>
      <c r="BP46" s="193">
        <f t="shared" si="16"/>
        <v>1760.4117647058824</v>
      </c>
      <c r="BQ46" s="193">
        <f t="shared" si="16"/>
        <v>1760.5294117647059</v>
      </c>
      <c r="BR46" s="193">
        <f t="shared" ref="BR46:CL46" si="17">BR44/17</f>
        <v>1760.5294117647059</v>
      </c>
      <c r="BS46" s="193">
        <f t="shared" si="17"/>
        <v>1760.5882352941176</v>
      </c>
      <c r="BT46" s="193">
        <f t="shared" si="17"/>
        <v>1760.5882352941176</v>
      </c>
      <c r="BU46" s="193">
        <f t="shared" si="17"/>
        <v>1760.5882352941176</v>
      </c>
      <c r="BV46" s="193">
        <f t="shared" si="17"/>
        <v>1760.5882352941176</v>
      </c>
      <c r="BW46" s="193">
        <f t="shared" si="17"/>
        <v>1760.5882352941176</v>
      </c>
      <c r="BX46" s="193">
        <f t="shared" si="17"/>
        <v>1760.5882352941176</v>
      </c>
      <c r="BY46" s="193">
        <f t="shared" si="17"/>
        <v>1760.5882352941176</v>
      </c>
      <c r="BZ46" s="193">
        <f t="shared" si="17"/>
        <v>1760.5882352941176</v>
      </c>
      <c r="CA46" s="193">
        <f t="shared" si="17"/>
        <v>1760.5882352941176</v>
      </c>
      <c r="CB46" s="193">
        <f t="shared" si="17"/>
        <v>1760.5882352941176</v>
      </c>
      <c r="CC46" s="193">
        <f t="shared" si="17"/>
        <v>1760.5882352941176</v>
      </c>
      <c r="CD46" s="193">
        <f t="shared" si="17"/>
        <v>1760.5882352941176</v>
      </c>
      <c r="CE46" s="193">
        <f t="shared" si="17"/>
        <v>1760.5882352941176</v>
      </c>
      <c r="CF46" s="193">
        <f t="shared" si="17"/>
        <v>1760.5882352941176</v>
      </c>
      <c r="CG46" s="193">
        <f t="shared" si="17"/>
        <v>1760.5882352941176</v>
      </c>
      <c r="CH46" s="193">
        <f t="shared" si="17"/>
        <v>1760.5882352941176</v>
      </c>
      <c r="CI46" s="193">
        <f t="shared" si="17"/>
        <v>1760.5882352941176</v>
      </c>
      <c r="CJ46" s="193">
        <f t="shared" si="17"/>
        <v>1760.5882352941176</v>
      </c>
      <c r="CK46" s="193">
        <f t="shared" si="17"/>
        <v>1760.5882352941176</v>
      </c>
      <c r="CL46" s="193">
        <f t="shared" si="17"/>
        <v>1760.5882352941176</v>
      </c>
    </row>
    <row r="47" spans="1:93" ht="13.5" customHeight="1" x14ac:dyDescent="0.2"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93" s="1" customFormat="1" x14ac:dyDescent="0.2">
      <c r="B48" s="21">
        <v>39268</v>
      </c>
      <c r="C48" s="21">
        <v>39269</v>
      </c>
      <c r="D48" s="21">
        <v>39270</v>
      </c>
      <c r="E48" s="21">
        <v>39271</v>
      </c>
      <c r="F48" s="21">
        <v>39272</v>
      </c>
      <c r="G48" s="21">
        <v>39273</v>
      </c>
      <c r="H48" s="21">
        <v>39274</v>
      </c>
      <c r="I48" s="21">
        <v>39275</v>
      </c>
      <c r="J48" s="21">
        <v>39276</v>
      </c>
      <c r="K48" s="21">
        <v>39277</v>
      </c>
      <c r="L48" s="21">
        <v>39278</v>
      </c>
      <c r="M48" s="21">
        <v>39279</v>
      </c>
      <c r="N48" s="21">
        <v>39280</v>
      </c>
      <c r="O48" s="21">
        <v>39281</v>
      </c>
      <c r="P48" s="21">
        <v>39282</v>
      </c>
      <c r="Q48" s="21">
        <v>39283</v>
      </c>
      <c r="R48" s="21">
        <v>39284</v>
      </c>
      <c r="S48" s="21">
        <v>39285</v>
      </c>
      <c r="T48" s="21">
        <v>39286</v>
      </c>
      <c r="U48" s="21">
        <v>39287</v>
      </c>
      <c r="V48" s="21">
        <v>39288</v>
      </c>
      <c r="W48" s="21">
        <v>39289</v>
      </c>
      <c r="X48" s="21">
        <v>39290</v>
      </c>
      <c r="Y48" s="21">
        <v>39291</v>
      </c>
      <c r="Z48" s="21">
        <v>39292</v>
      </c>
      <c r="AA48" s="21">
        <v>39293</v>
      </c>
      <c r="AB48" s="21">
        <v>39294</v>
      </c>
      <c r="AC48" s="21">
        <v>39295</v>
      </c>
      <c r="AD48" s="21">
        <v>39296</v>
      </c>
      <c r="AE48" s="21">
        <v>39297</v>
      </c>
      <c r="AF48" s="21">
        <v>39298</v>
      </c>
      <c r="AG48" s="21">
        <v>39299</v>
      </c>
      <c r="AH48" s="21">
        <v>39300</v>
      </c>
      <c r="AI48" s="21">
        <v>39301</v>
      </c>
      <c r="AJ48" s="21">
        <v>39302</v>
      </c>
      <c r="AK48" s="21">
        <v>39303</v>
      </c>
      <c r="AL48" s="21">
        <v>39304</v>
      </c>
      <c r="AM48" s="21">
        <v>39305</v>
      </c>
      <c r="AN48" s="21">
        <v>39306</v>
      </c>
      <c r="AO48" s="21">
        <v>39307</v>
      </c>
      <c r="AP48" s="21">
        <v>39308</v>
      </c>
      <c r="AQ48" s="21">
        <v>39309</v>
      </c>
      <c r="AR48" s="21">
        <v>39310</v>
      </c>
      <c r="AS48" s="21">
        <v>39311</v>
      </c>
      <c r="AT48" s="21">
        <v>39312</v>
      </c>
      <c r="AU48" s="21">
        <v>39313</v>
      </c>
      <c r="AV48" s="21">
        <v>39314</v>
      </c>
      <c r="AW48" s="21">
        <v>39315</v>
      </c>
      <c r="AX48" s="21">
        <v>39316</v>
      </c>
      <c r="AY48" s="21">
        <v>39317</v>
      </c>
      <c r="AZ48" s="21">
        <v>39318</v>
      </c>
      <c r="BA48" s="21">
        <v>39319</v>
      </c>
      <c r="BB48" s="21">
        <v>39320</v>
      </c>
      <c r="BC48" s="21">
        <v>39321</v>
      </c>
      <c r="BD48" s="21">
        <v>39322</v>
      </c>
      <c r="BE48" s="21">
        <v>39323</v>
      </c>
      <c r="BF48" s="21">
        <v>39324</v>
      </c>
      <c r="BG48" s="21">
        <v>39325</v>
      </c>
      <c r="BH48" s="21">
        <v>39326</v>
      </c>
      <c r="BI48" s="21">
        <v>39327</v>
      </c>
      <c r="BJ48" s="21">
        <v>39328</v>
      </c>
      <c r="BK48" s="21">
        <v>39329</v>
      </c>
      <c r="BL48" s="21">
        <v>39330</v>
      </c>
      <c r="BM48" s="21">
        <v>39331</v>
      </c>
      <c r="BN48" s="21">
        <v>39332</v>
      </c>
      <c r="BO48" s="21">
        <v>39333</v>
      </c>
      <c r="BP48" s="21">
        <v>39334</v>
      </c>
      <c r="BQ48" s="21">
        <v>39335</v>
      </c>
      <c r="BR48" s="21">
        <v>39336</v>
      </c>
      <c r="BS48" s="21">
        <v>39337</v>
      </c>
      <c r="BT48" s="21">
        <v>39338</v>
      </c>
      <c r="BU48" s="21">
        <v>39339</v>
      </c>
      <c r="BV48" s="21">
        <v>39340</v>
      </c>
      <c r="BW48" s="21">
        <v>39341</v>
      </c>
      <c r="BX48" s="21">
        <v>39342</v>
      </c>
      <c r="BY48" s="21">
        <v>39343</v>
      </c>
      <c r="BZ48" s="21">
        <v>39344</v>
      </c>
      <c r="CA48" s="21">
        <v>39345</v>
      </c>
      <c r="CB48" s="21">
        <v>39346</v>
      </c>
      <c r="CC48" s="21">
        <v>39347</v>
      </c>
      <c r="CD48" s="21">
        <v>39348</v>
      </c>
      <c r="CE48" s="21">
        <v>39349</v>
      </c>
      <c r="CF48" s="21">
        <v>39350</v>
      </c>
      <c r="CG48" s="21">
        <v>39351</v>
      </c>
      <c r="CH48" s="21">
        <v>39352</v>
      </c>
      <c r="CI48" s="21">
        <v>39353</v>
      </c>
      <c r="CJ48" s="21">
        <v>39354</v>
      </c>
      <c r="CK48" s="21">
        <v>39355</v>
      </c>
    </row>
    <row r="49" spans="1:72" s="1" customFormat="1" x14ac:dyDescent="0.2">
      <c r="A49" s="1" t="s">
        <v>245</v>
      </c>
      <c r="E49" s="4">
        <v>0</v>
      </c>
      <c r="F49" s="16">
        <f t="shared" ref="F49:AK49" si="18">F14+E49</f>
        <v>0</v>
      </c>
      <c r="G49" s="16">
        <f t="shared" si="18"/>
        <v>0</v>
      </c>
      <c r="H49" s="16">
        <f t="shared" si="18"/>
        <v>0</v>
      </c>
      <c r="I49" s="16">
        <f t="shared" si="18"/>
        <v>0</v>
      </c>
      <c r="J49" s="16">
        <f t="shared" si="18"/>
        <v>0</v>
      </c>
      <c r="K49" s="16">
        <f t="shared" si="18"/>
        <v>0</v>
      </c>
      <c r="L49" s="16">
        <f t="shared" si="18"/>
        <v>0</v>
      </c>
      <c r="M49" s="16">
        <f t="shared" si="18"/>
        <v>2</v>
      </c>
      <c r="N49" s="16">
        <f t="shared" si="18"/>
        <v>5</v>
      </c>
      <c r="O49" s="16">
        <f t="shared" si="18"/>
        <v>6</v>
      </c>
      <c r="P49" s="16">
        <f t="shared" si="18"/>
        <v>6</v>
      </c>
      <c r="Q49" s="16">
        <f t="shared" si="18"/>
        <v>9</v>
      </c>
      <c r="R49" s="16">
        <f t="shared" si="18"/>
        <v>26</v>
      </c>
      <c r="S49" s="16">
        <f t="shared" si="18"/>
        <v>43</v>
      </c>
      <c r="T49" s="16">
        <f t="shared" si="18"/>
        <v>86</v>
      </c>
      <c r="U49" s="16">
        <f t="shared" si="18"/>
        <v>573</v>
      </c>
      <c r="V49" s="16">
        <f t="shared" si="18"/>
        <v>757</v>
      </c>
      <c r="W49" s="16">
        <f t="shared" si="18"/>
        <v>813</v>
      </c>
      <c r="X49" s="16">
        <f t="shared" si="18"/>
        <v>861</v>
      </c>
      <c r="Y49" s="16">
        <f t="shared" si="18"/>
        <v>865</v>
      </c>
      <c r="Z49" s="16">
        <f t="shared" si="18"/>
        <v>1019</v>
      </c>
      <c r="AA49" s="16">
        <f t="shared" si="18"/>
        <v>1039</v>
      </c>
      <c r="AB49" s="16">
        <f t="shared" si="18"/>
        <v>1059</v>
      </c>
      <c r="AC49" s="16">
        <f t="shared" si="18"/>
        <v>1080</v>
      </c>
      <c r="AD49" s="16">
        <f t="shared" si="18"/>
        <v>1080</v>
      </c>
      <c r="AE49" s="16">
        <f t="shared" si="18"/>
        <v>1218</v>
      </c>
      <c r="AF49" s="16">
        <f t="shared" si="18"/>
        <v>1266</v>
      </c>
      <c r="AG49" s="16">
        <f t="shared" si="18"/>
        <v>1266</v>
      </c>
      <c r="AH49" s="16">
        <f t="shared" si="18"/>
        <v>1381</v>
      </c>
      <c r="AI49" s="16">
        <f t="shared" si="18"/>
        <v>1437</v>
      </c>
      <c r="AJ49" s="16">
        <f t="shared" si="18"/>
        <v>1437</v>
      </c>
      <c r="AK49" s="16">
        <f t="shared" si="18"/>
        <v>1493</v>
      </c>
      <c r="AL49" s="16">
        <f t="shared" ref="AL49:BS49" si="19">AL14+AK49</f>
        <v>1533</v>
      </c>
      <c r="AM49" s="16">
        <f t="shared" si="19"/>
        <v>1562</v>
      </c>
      <c r="AN49" s="16">
        <f t="shared" si="19"/>
        <v>1587</v>
      </c>
      <c r="AO49" s="16">
        <f t="shared" si="19"/>
        <v>1611</v>
      </c>
      <c r="AP49" s="16">
        <f t="shared" si="19"/>
        <v>1628</v>
      </c>
      <c r="AQ49" s="16">
        <f t="shared" si="19"/>
        <v>1641</v>
      </c>
      <c r="AR49" s="16">
        <f t="shared" si="19"/>
        <v>1650</v>
      </c>
      <c r="AS49" s="16">
        <f t="shared" si="19"/>
        <v>1662</v>
      </c>
      <c r="AT49" s="16">
        <f t="shared" si="19"/>
        <v>1662</v>
      </c>
      <c r="AU49" s="16">
        <f t="shared" si="19"/>
        <v>1662</v>
      </c>
      <c r="AV49" s="16">
        <f t="shared" si="19"/>
        <v>1662</v>
      </c>
      <c r="AW49" s="16">
        <f t="shared" si="19"/>
        <v>1662</v>
      </c>
      <c r="AX49" s="16">
        <f t="shared" si="19"/>
        <v>1662</v>
      </c>
      <c r="AY49" s="16">
        <f t="shared" si="19"/>
        <v>1662</v>
      </c>
      <c r="AZ49" s="16">
        <f t="shared" si="19"/>
        <v>1662</v>
      </c>
      <c r="BA49" s="16">
        <f t="shared" si="19"/>
        <v>1662</v>
      </c>
      <c r="BB49" s="16">
        <f t="shared" si="19"/>
        <v>1662</v>
      </c>
      <c r="BC49" s="16">
        <f t="shared" si="19"/>
        <v>1662</v>
      </c>
      <c r="BD49" s="16">
        <f t="shared" si="19"/>
        <v>1662</v>
      </c>
      <c r="BE49" s="16">
        <f t="shared" si="19"/>
        <v>1662</v>
      </c>
      <c r="BF49" s="16">
        <f t="shared" si="19"/>
        <v>1662</v>
      </c>
      <c r="BG49" s="16">
        <f t="shared" si="19"/>
        <v>1662</v>
      </c>
      <c r="BH49" s="16">
        <f t="shared" si="19"/>
        <v>1662</v>
      </c>
      <c r="BI49" s="16">
        <f t="shared" si="19"/>
        <v>1662</v>
      </c>
      <c r="BJ49" s="16">
        <f t="shared" si="19"/>
        <v>1662</v>
      </c>
      <c r="BK49" s="16">
        <f t="shared" si="19"/>
        <v>1662</v>
      </c>
      <c r="BL49" s="16">
        <f t="shared" si="19"/>
        <v>1662</v>
      </c>
      <c r="BM49" s="16">
        <f t="shared" si="19"/>
        <v>1662</v>
      </c>
      <c r="BN49" s="16">
        <f t="shared" si="19"/>
        <v>1662</v>
      </c>
      <c r="BO49" s="16">
        <f t="shared" si="19"/>
        <v>1662</v>
      </c>
      <c r="BP49" s="16">
        <f t="shared" si="19"/>
        <v>1662</v>
      </c>
      <c r="BQ49" s="16">
        <f t="shared" si="19"/>
        <v>1662</v>
      </c>
      <c r="BR49" s="16">
        <f t="shared" si="19"/>
        <v>1662</v>
      </c>
      <c r="BS49" s="16">
        <f t="shared" si="19"/>
        <v>1662</v>
      </c>
    </row>
    <row r="50" spans="1:72" s="1" customFormat="1" x14ac:dyDescent="0.2">
      <c r="A50" s="1" t="s">
        <v>246</v>
      </c>
      <c r="E50" s="4">
        <v>0</v>
      </c>
      <c r="F50" s="16">
        <f t="shared" ref="F50:AK50" si="20">F15+E50</f>
        <v>0</v>
      </c>
      <c r="G50" s="16">
        <f t="shared" si="20"/>
        <v>0</v>
      </c>
      <c r="H50" s="16">
        <f t="shared" si="20"/>
        <v>0</v>
      </c>
      <c r="I50" s="16">
        <f t="shared" si="20"/>
        <v>0</v>
      </c>
      <c r="J50" s="16">
        <f t="shared" si="20"/>
        <v>0</v>
      </c>
      <c r="K50" s="16">
        <f t="shared" si="20"/>
        <v>0</v>
      </c>
      <c r="L50" s="16">
        <f t="shared" si="20"/>
        <v>0</v>
      </c>
      <c r="M50" s="16">
        <f t="shared" si="20"/>
        <v>0</v>
      </c>
      <c r="N50" s="16">
        <f t="shared" si="20"/>
        <v>0</v>
      </c>
      <c r="O50" s="16">
        <f t="shared" si="20"/>
        <v>0</v>
      </c>
      <c r="P50" s="16">
        <f t="shared" si="20"/>
        <v>0</v>
      </c>
      <c r="Q50" s="16">
        <f t="shared" si="20"/>
        <v>0</v>
      </c>
      <c r="R50" s="16">
        <f t="shared" si="20"/>
        <v>0</v>
      </c>
      <c r="S50" s="16">
        <f t="shared" si="20"/>
        <v>0</v>
      </c>
      <c r="T50" s="16">
        <f t="shared" si="20"/>
        <v>0</v>
      </c>
      <c r="U50" s="16">
        <f t="shared" si="20"/>
        <v>0</v>
      </c>
      <c r="V50" s="16">
        <f t="shared" si="20"/>
        <v>0</v>
      </c>
      <c r="W50" s="16">
        <f t="shared" si="20"/>
        <v>0</v>
      </c>
      <c r="X50" s="16">
        <f t="shared" si="20"/>
        <v>0</v>
      </c>
      <c r="Y50" s="16">
        <f t="shared" si="20"/>
        <v>0</v>
      </c>
      <c r="Z50" s="16">
        <f t="shared" si="20"/>
        <v>0</v>
      </c>
      <c r="AA50" s="16">
        <f t="shared" si="20"/>
        <v>0</v>
      </c>
      <c r="AB50" s="16">
        <f t="shared" si="20"/>
        <v>0</v>
      </c>
      <c r="AC50" s="16">
        <f t="shared" si="20"/>
        <v>0</v>
      </c>
      <c r="AD50" s="16">
        <f t="shared" si="20"/>
        <v>0</v>
      </c>
      <c r="AE50" s="16">
        <f t="shared" si="20"/>
        <v>0</v>
      </c>
      <c r="AF50" s="16">
        <f t="shared" si="20"/>
        <v>0</v>
      </c>
      <c r="AG50" s="16">
        <f t="shared" si="20"/>
        <v>0</v>
      </c>
      <c r="AH50" s="16">
        <f t="shared" si="20"/>
        <v>386</v>
      </c>
      <c r="AI50" s="16">
        <f t="shared" si="20"/>
        <v>592</v>
      </c>
      <c r="AJ50" s="16">
        <f t="shared" si="20"/>
        <v>593</v>
      </c>
      <c r="AK50" s="16">
        <f t="shared" si="20"/>
        <v>600</v>
      </c>
      <c r="AL50" s="16">
        <f t="shared" ref="AL50:BS50" si="21">AL15+AK50</f>
        <v>600</v>
      </c>
      <c r="AM50" s="16">
        <f t="shared" si="21"/>
        <v>600</v>
      </c>
      <c r="AN50" s="16">
        <f t="shared" si="21"/>
        <v>604</v>
      </c>
      <c r="AO50" s="16">
        <f t="shared" si="21"/>
        <v>618</v>
      </c>
      <c r="AP50" s="16">
        <f t="shared" si="21"/>
        <v>621</v>
      </c>
      <c r="AQ50" s="16">
        <f t="shared" si="21"/>
        <v>624</v>
      </c>
      <c r="AR50" s="16">
        <f t="shared" si="21"/>
        <v>627</v>
      </c>
      <c r="AS50" s="16">
        <f t="shared" si="21"/>
        <v>627</v>
      </c>
      <c r="AT50" s="16">
        <f t="shared" si="21"/>
        <v>630</v>
      </c>
      <c r="AU50" s="16">
        <f t="shared" si="21"/>
        <v>630</v>
      </c>
      <c r="AV50" s="16">
        <f t="shared" si="21"/>
        <v>630</v>
      </c>
      <c r="AW50" s="16">
        <f t="shared" si="21"/>
        <v>631</v>
      </c>
      <c r="AX50" s="16">
        <f t="shared" si="21"/>
        <v>633</v>
      </c>
      <c r="AY50" s="16">
        <f t="shared" si="21"/>
        <v>637</v>
      </c>
      <c r="AZ50" s="16">
        <f t="shared" si="21"/>
        <v>637</v>
      </c>
      <c r="BA50" s="16">
        <f t="shared" si="21"/>
        <v>637</v>
      </c>
      <c r="BB50" s="16">
        <f t="shared" si="21"/>
        <v>644</v>
      </c>
      <c r="BC50" s="16">
        <f t="shared" si="21"/>
        <v>646</v>
      </c>
      <c r="BD50" s="16">
        <f t="shared" si="21"/>
        <v>652</v>
      </c>
      <c r="BE50" s="16">
        <f t="shared" si="21"/>
        <v>652</v>
      </c>
      <c r="BF50" s="16">
        <f t="shared" si="21"/>
        <v>652</v>
      </c>
      <c r="BG50" s="16">
        <f t="shared" si="21"/>
        <v>652</v>
      </c>
      <c r="BH50" s="16">
        <f t="shared" si="21"/>
        <v>652</v>
      </c>
      <c r="BI50" s="16">
        <f t="shared" si="21"/>
        <v>652</v>
      </c>
      <c r="BJ50" s="16">
        <f t="shared" si="21"/>
        <v>655</v>
      </c>
      <c r="BK50" s="16">
        <f t="shared" si="21"/>
        <v>662</v>
      </c>
      <c r="BL50" s="16">
        <f t="shared" si="21"/>
        <v>662</v>
      </c>
      <c r="BM50" s="16">
        <f t="shared" si="21"/>
        <v>663</v>
      </c>
      <c r="BN50" s="16">
        <f t="shared" si="21"/>
        <v>663</v>
      </c>
      <c r="BO50" s="16">
        <f t="shared" si="21"/>
        <v>663</v>
      </c>
      <c r="BP50" s="16">
        <f t="shared" si="21"/>
        <v>663</v>
      </c>
      <c r="BQ50" s="16">
        <f t="shared" si="21"/>
        <v>663</v>
      </c>
      <c r="BR50" s="16">
        <f t="shared" si="21"/>
        <v>663</v>
      </c>
      <c r="BS50" s="16">
        <f t="shared" si="21"/>
        <v>663</v>
      </c>
    </row>
    <row r="51" spans="1:72" s="1" customFormat="1" x14ac:dyDescent="0.2">
      <c r="A51" s="1" t="s">
        <v>247</v>
      </c>
      <c r="E51" s="4">
        <v>0</v>
      </c>
      <c r="F51" s="16">
        <f t="shared" ref="F51:AK51" si="22">F16+E51</f>
        <v>0</v>
      </c>
      <c r="G51" s="16">
        <f t="shared" si="22"/>
        <v>0</v>
      </c>
      <c r="H51" s="16">
        <f t="shared" si="22"/>
        <v>0</v>
      </c>
      <c r="I51" s="16">
        <f t="shared" si="22"/>
        <v>0</v>
      </c>
      <c r="J51" s="16">
        <f t="shared" si="22"/>
        <v>0</v>
      </c>
      <c r="K51" s="16">
        <f t="shared" si="22"/>
        <v>0</v>
      </c>
      <c r="L51" s="16">
        <f t="shared" si="22"/>
        <v>0</v>
      </c>
      <c r="M51" s="16">
        <f t="shared" si="22"/>
        <v>0</v>
      </c>
      <c r="N51" s="16">
        <f t="shared" si="22"/>
        <v>0</v>
      </c>
      <c r="O51" s="16">
        <f t="shared" si="22"/>
        <v>0</v>
      </c>
      <c r="P51" s="16">
        <f t="shared" si="22"/>
        <v>0</v>
      </c>
      <c r="Q51" s="16">
        <f t="shared" si="22"/>
        <v>0</v>
      </c>
      <c r="R51" s="16">
        <f t="shared" si="22"/>
        <v>0</v>
      </c>
      <c r="S51" s="16">
        <f t="shared" si="22"/>
        <v>0</v>
      </c>
      <c r="T51" s="16">
        <f t="shared" si="22"/>
        <v>518</v>
      </c>
      <c r="U51" s="16">
        <f t="shared" si="22"/>
        <v>696</v>
      </c>
      <c r="V51" s="16">
        <f t="shared" si="22"/>
        <v>774</v>
      </c>
      <c r="W51" s="16">
        <f t="shared" si="22"/>
        <v>795</v>
      </c>
      <c r="X51" s="16">
        <f t="shared" si="22"/>
        <v>798</v>
      </c>
      <c r="Y51" s="16">
        <f t="shared" si="22"/>
        <v>798</v>
      </c>
      <c r="Z51" s="16">
        <f t="shared" si="22"/>
        <v>998</v>
      </c>
      <c r="AA51" s="16">
        <f t="shared" si="22"/>
        <v>1178</v>
      </c>
      <c r="AB51" s="16">
        <f t="shared" si="22"/>
        <v>1311</v>
      </c>
      <c r="AC51" s="16">
        <f t="shared" si="22"/>
        <v>1355</v>
      </c>
      <c r="AD51" s="16">
        <f t="shared" si="22"/>
        <v>1393</v>
      </c>
      <c r="AE51" s="16">
        <f t="shared" si="22"/>
        <v>1417</v>
      </c>
      <c r="AF51" s="16">
        <f t="shared" si="22"/>
        <v>1422</v>
      </c>
      <c r="AG51" s="16">
        <f t="shared" si="22"/>
        <v>1455</v>
      </c>
      <c r="AH51" s="16">
        <f t="shared" si="22"/>
        <v>1455</v>
      </c>
      <c r="AI51" s="16">
        <f t="shared" si="22"/>
        <v>1503</v>
      </c>
      <c r="AJ51" s="16">
        <f t="shared" si="22"/>
        <v>1520</v>
      </c>
      <c r="AK51" s="16">
        <f t="shared" si="22"/>
        <v>1523</v>
      </c>
      <c r="AL51" s="16">
        <f t="shared" ref="AL51:BS51" si="23">AL16+AK51</f>
        <v>1553</v>
      </c>
      <c r="AM51" s="16">
        <f t="shared" si="23"/>
        <v>1553</v>
      </c>
      <c r="AN51" s="16">
        <f t="shared" si="23"/>
        <v>1557</v>
      </c>
      <c r="AO51" s="16">
        <f t="shared" si="23"/>
        <v>1560</v>
      </c>
      <c r="AP51" s="16">
        <f t="shared" si="23"/>
        <v>1561</v>
      </c>
      <c r="AQ51" s="16">
        <f t="shared" si="23"/>
        <v>1561</v>
      </c>
      <c r="AR51" s="16">
        <f t="shared" si="23"/>
        <v>1561</v>
      </c>
      <c r="AS51" s="16">
        <f t="shared" si="23"/>
        <v>1564</v>
      </c>
      <c r="AT51" s="16">
        <f t="shared" si="23"/>
        <v>1569</v>
      </c>
      <c r="AU51" s="16">
        <f t="shared" si="23"/>
        <v>1569</v>
      </c>
      <c r="AV51" s="16">
        <f t="shared" si="23"/>
        <v>1569</v>
      </c>
      <c r="AW51" s="16">
        <f t="shared" si="23"/>
        <v>1569</v>
      </c>
      <c r="AX51" s="16">
        <f t="shared" si="23"/>
        <v>1570</v>
      </c>
      <c r="AY51" s="16">
        <f t="shared" si="23"/>
        <v>1571</v>
      </c>
      <c r="AZ51" s="16">
        <f t="shared" si="23"/>
        <v>1571</v>
      </c>
      <c r="BA51" s="16">
        <f t="shared" si="23"/>
        <v>1571</v>
      </c>
      <c r="BB51" s="16">
        <f t="shared" si="23"/>
        <v>1571</v>
      </c>
      <c r="BC51" s="16">
        <f t="shared" si="23"/>
        <v>1571</v>
      </c>
      <c r="BD51" s="16">
        <f t="shared" si="23"/>
        <v>1571</v>
      </c>
      <c r="BE51" s="16">
        <f t="shared" si="23"/>
        <v>1571</v>
      </c>
      <c r="BF51" s="16">
        <f t="shared" si="23"/>
        <v>1571</v>
      </c>
      <c r="BG51" s="16">
        <f t="shared" si="23"/>
        <v>1571</v>
      </c>
      <c r="BH51" s="16">
        <f t="shared" si="23"/>
        <v>1571</v>
      </c>
      <c r="BI51" s="16">
        <f t="shared" si="23"/>
        <v>1571</v>
      </c>
      <c r="BJ51" s="16">
        <f t="shared" si="23"/>
        <v>1571</v>
      </c>
      <c r="BK51" s="16">
        <f t="shared" si="23"/>
        <v>1571</v>
      </c>
      <c r="BL51" s="16">
        <f t="shared" si="23"/>
        <v>1571</v>
      </c>
      <c r="BM51" s="16">
        <f t="shared" si="23"/>
        <v>1571</v>
      </c>
      <c r="BN51" s="16">
        <f t="shared" si="23"/>
        <v>1571</v>
      </c>
      <c r="BO51" s="16">
        <f t="shared" si="23"/>
        <v>1571</v>
      </c>
      <c r="BP51" s="16">
        <f t="shared" si="23"/>
        <v>1571</v>
      </c>
      <c r="BQ51" s="16">
        <f t="shared" si="23"/>
        <v>1571</v>
      </c>
      <c r="BR51" s="16">
        <f t="shared" si="23"/>
        <v>1571</v>
      </c>
      <c r="BS51" s="16">
        <f t="shared" si="23"/>
        <v>1571</v>
      </c>
    </row>
    <row r="52" spans="1:72" x14ac:dyDescent="0.2">
      <c r="A52" s="82" t="s">
        <v>128</v>
      </c>
      <c r="B52" s="82"/>
      <c r="C52" s="82"/>
      <c r="D52" s="82"/>
      <c r="E52" s="4">
        <v>4</v>
      </c>
      <c r="F52" s="4">
        <v>4</v>
      </c>
      <c r="G52" s="4">
        <v>5</v>
      </c>
      <c r="H52" s="4">
        <v>5</v>
      </c>
      <c r="I52" s="4">
        <v>5</v>
      </c>
      <c r="J52" s="4">
        <v>5</v>
      </c>
      <c r="K52" s="4">
        <v>5</v>
      </c>
      <c r="L52" s="5">
        <v>5</v>
      </c>
      <c r="M52" s="83">
        <v>5</v>
      </c>
      <c r="N52" s="83">
        <v>5</v>
      </c>
      <c r="O52" s="83">
        <v>5</v>
      </c>
      <c r="P52" s="83">
        <v>5</v>
      </c>
      <c r="Q52" s="16">
        <f t="shared" ref="Q52:AV52" si="24">Q17+P52</f>
        <v>154</v>
      </c>
      <c r="R52" s="16">
        <f t="shared" si="24"/>
        <v>287</v>
      </c>
      <c r="S52" s="16">
        <f t="shared" si="24"/>
        <v>572</v>
      </c>
      <c r="T52" s="16">
        <f t="shared" si="24"/>
        <v>872</v>
      </c>
      <c r="U52" s="16">
        <f t="shared" si="24"/>
        <v>2060</v>
      </c>
      <c r="V52" s="16">
        <f t="shared" si="24"/>
        <v>2465</v>
      </c>
      <c r="W52" s="16">
        <f t="shared" si="24"/>
        <v>2491</v>
      </c>
      <c r="X52" s="16">
        <f t="shared" si="24"/>
        <v>2621</v>
      </c>
      <c r="Y52" s="16">
        <f t="shared" si="24"/>
        <v>2907</v>
      </c>
      <c r="Z52" s="16">
        <f t="shared" si="24"/>
        <v>3204</v>
      </c>
      <c r="AA52" s="16">
        <f t="shared" si="24"/>
        <v>3295</v>
      </c>
      <c r="AB52" s="16">
        <f t="shared" si="24"/>
        <v>3600</v>
      </c>
      <c r="AC52" s="16">
        <f t="shared" si="24"/>
        <v>3751</v>
      </c>
      <c r="AD52" s="16">
        <f t="shared" si="24"/>
        <v>3810</v>
      </c>
      <c r="AE52" s="16">
        <f t="shared" si="24"/>
        <v>3855</v>
      </c>
      <c r="AF52" s="16">
        <f t="shared" si="24"/>
        <v>3925</v>
      </c>
      <c r="AG52" s="16">
        <f t="shared" si="24"/>
        <v>3951</v>
      </c>
      <c r="AH52" s="16">
        <f t="shared" si="24"/>
        <v>3962</v>
      </c>
      <c r="AI52" s="16">
        <f t="shared" si="24"/>
        <v>3978</v>
      </c>
      <c r="AJ52" s="16">
        <f t="shared" si="24"/>
        <v>3978</v>
      </c>
      <c r="AK52" s="16">
        <f t="shared" si="24"/>
        <v>3991</v>
      </c>
      <c r="AL52" s="16">
        <f t="shared" si="24"/>
        <v>3991</v>
      </c>
      <c r="AM52" s="16">
        <f t="shared" si="24"/>
        <v>4000</v>
      </c>
      <c r="AN52" s="16">
        <f t="shared" si="24"/>
        <v>4002</v>
      </c>
      <c r="AO52" s="16">
        <f t="shared" si="24"/>
        <v>4002</v>
      </c>
      <c r="AP52" s="16">
        <f t="shared" si="24"/>
        <v>4002</v>
      </c>
      <c r="AQ52" s="16">
        <f t="shared" si="24"/>
        <v>4002</v>
      </c>
      <c r="AR52" s="16">
        <f t="shared" si="24"/>
        <v>4025</v>
      </c>
      <c r="AS52" s="16">
        <f t="shared" si="24"/>
        <v>4025</v>
      </c>
      <c r="AT52" s="16">
        <f t="shared" si="24"/>
        <v>4029</v>
      </c>
      <c r="AU52" s="16">
        <f t="shared" si="24"/>
        <v>4034</v>
      </c>
      <c r="AV52" s="16">
        <f t="shared" si="24"/>
        <v>4034</v>
      </c>
      <c r="AW52" s="16">
        <f t="shared" ref="AW52:BS52" si="25">AW17+AV52</f>
        <v>4034</v>
      </c>
      <c r="AX52" s="16">
        <f t="shared" si="25"/>
        <v>4034</v>
      </c>
      <c r="AY52" s="16">
        <f t="shared" si="25"/>
        <v>4034</v>
      </c>
      <c r="AZ52" s="16">
        <f t="shared" si="25"/>
        <v>4034</v>
      </c>
      <c r="BA52" s="16">
        <f t="shared" si="25"/>
        <v>4034</v>
      </c>
      <c r="BB52" s="16">
        <f t="shared" si="25"/>
        <v>4034</v>
      </c>
      <c r="BC52" s="16">
        <f t="shared" si="25"/>
        <v>4034</v>
      </c>
      <c r="BD52" s="16">
        <f t="shared" si="25"/>
        <v>4034</v>
      </c>
      <c r="BE52" s="16">
        <f t="shared" si="25"/>
        <v>4034</v>
      </c>
      <c r="BF52" s="16">
        <f t="shared" si="25"/>
        <v>4034</v>
      </c>
      <c r="BG52" s="16">
        <f t="shared" si="25"/>
        <v>4034</v>
      </c>
      <c r="BH52" s="16">
        <f t="shared" si="25"/>
        <v>4034</v>
      </c>
      <c r="BI52" s="16">
        <f t="shared" si="25"/>
        <v>4034</v>
      </c>
      <c r="BJ52" s="16">
        <f t="shared" si="25"/>
        <v>4034</v>
      </c>
      <c r="BK52" s="16">
        <f t="shared" si="25"/>
        <v>4034</v>
      </c>
      <c r="BL52" s="16">
        <f t="shared" si="25"/>
        <v>4034</v>
      </c>
      <c r="BM52" s="16">
        <f t="shared" si="25"/>
        <v>4034</v>
      </c>
      <c r="BN52" s="16">
        <f t="shared" si="25"/>
        <v>4034</v>
      </c>
      <c r="BO52" s="16">
        <f t="shared" si="25"/>
        <v>4034</v>
      </c>
      <c r="BP52" s="16">
        <f t="shared" si="25"/>
        <v>4034</v>
      </c>
      <c r="BQ52" s="16">
        <f t="shared" si="25"/>
        <v>4034</v>
      </c>
      <c r="BR52" s="16">
        <f t="shared" si="25"/>
        <v>4034</v>
      </c>
      <c r="BS52" s="16">
        <f t="shared" si="25"/>
        <v>4034</v>
      </c>
    </row>
    <row r="53" spans="1:72" s="100" customFormat="1" x14ac:dyDescent="0.2">
      <c r="A53" s="98" t="s">
        <v>27</v>
      </c>
      <c r="B53" s="98"/>
      <c r="C53" s="98"/>
      <c r="D53" s="98"/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83">
        <v>0</v>
      </c>
      <c r="K53" s="83">
        <v>0</v>
      </c>
      <c r="L53" s="83">
        <v>0</v>
      </c>
      <c r="M53" s="83">
        <v>0</v>
      </c>
      <c r="N53" s="83">
        <v>0</v>
      </c>
      <c r="O53" s="83">
        <v>0</v>
      </c>
      <c r="P53" s="83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f t="shared" ref="V53:BA53" si="26">V18+U53</f>
        <v>328</v>
      </c>
      <c r="W53" s="20">
        <f t="shared" si="26"/>
        <v>501</v>
      </c>
      <c r="X53" s="20">
        <f t="shared" si="26"/>
        <v>977</v>
      </c>
      <c r="Y53" s="20">
        <f t="shared" si="26"/>
        <v>1277</v>
      </c>
      <c r="Z53" s="20">
        <f t="shared" si="26"/>
        <v>1640</v>
      </c>
      <c r="AA53" s="20">
        <f t="shared" si="26"/>
        <v>1802</v>
      </c>
      <c r="AB53" s="20">
        <f t="shared" si="26"/>
        <v>1861</v>
      </c>
      <c r="AC53" s="20">
        <f t="shared" si="26"/>
        <v>1952</v>
      </c>
      <c r="AD53" s="20">
        <f t="shared" si="26"/>
        <v>1992</v>
      </c>
      <c r="AE53" s="20">
        <f t="shared" si="26"/>
        <v>2078</v>
      </c>
      <c r="AF53" s="20">
        <f t="shared" si="26"/>
        <v>2154</v>
      </c>
      <c r="AG53" s="20">
        <f t="shared" si="26"/>
        <v>2219</v>
      </c>
      <c r="AH53" s="20">
        <f t="shared" si="26"/>
        <v>2268</v>
      </c>
      <c r="AI53" s="20">
        <f t="shared" si="26"/>
        <v>2335</v>
      </c>
      <c r="AJ53" s="20">
        <f t="shared" si="26"/>
        <v>2335</v>
      </c>
      <c r="AK53" s="20">
        <f t="shared" si="26"/>
        <v>2397</v>
      </c>
      <c r="AL53" s="20">
        <f t="shared" si="26"/>
        <v>2425</v>
      </c>
      <c r="AM53" s="20">
        <f t="shared" si="26"/>
        <v>2455</v>
      </c>
      <c r="AN53" s="20">
        <f t="shared" si="26"/>
        <v>2455</v>
      </c>
      <c r="AO53" s="20">
        <f t="shared" si="26"/>
        <v>2497</v>
      </c>
      <c r="AP53" s="20">
        <f t="shared" si="26"/>
        <v>2497</v>
      </c>
      <c r="AQ53" s="20">
        <f t="shared" si="26"/>
        <v>2533</v>
      </c>
      <c r="AR53" s="20">
        <f t="shared" si="26"/>
        <v>2533</v>
      </c>
      <c r="AS53" s="20">
        <f t="shared" si="26"/>
        <v>2533</v>
      </c>
      <c r="AT53" s="20">
        <f t="shared" si="26"/>
        <v>2544</v>
      </c>
      <c r="AU53" s="20">
        <f t="shared" si="26"/>
        <v>2544</v>
      </c>
      <c r="AV53" s="20">
        <f t="shared" si="26"/>
        <v>2563</v>
      </c>
      <c r="AW53" s="20">
        <f t="shared" si="26"/>
        <v>2563</v>
      </c>
      <c r="AX53" s="20">
        <f t="shared" si="26"/>
        <v>2578</v>
      </c>
      <c r="AY53" s="20">
        <f t="shared" si="26"/>
        <v>2578</v>
      </c>
      <c r="AZ53" s="20">
        <f t="shared" si="26"/>
        <v>2579</v>
      </c>
      <c r="BA53" s="20">
        <f t="shared" si="26"/>
        <v>2579</v>
      </c>
      <c r="BB53" s="20">
        <f t="shared" ref="BB53:BS53" si="27">BB18+BA53</f>
        <v>2579</v>
      </c>
      <c r="BC53" s="20">
        <f t="shared" si="27"/>
        <v>2579</v>
      </c>
      <c r="BD53" s="20">
        <f t="shared" si="27"/>
        <v>2580</v>
      </c>
      <c r="BE53" s="20">
        <f t="shared" si="27"/>
        <v>2580</v>
      </c>
      <c r="BF53" s="20">
        <f t="shared" si="27"/>
        <v>2580</v>
      </c>
      <c r="BG53" s="20">
        <f t="shared" si="27"/>
        <v>2580</v>
      </c>
      <c r="BH53" s="20">
        <f t="shared" si="27"/>
        <v>2580</v>
      </c>
      <c r="BI53" s="20">
        <f t="shared" si="27"/>
        <v>2580</v>
      </c>
      <c r="BJ53" s="20">
        <f t="shared" si="27"/>
        <v>2580</v>
      </c>
      <c r="BK53" s="20">
        <f t="shared" si="27"/>
        <v>2580</v>
      </c>
      <c r="BL53" s="20">
        <f t="shared" si="27"/>
        <v>2580</v>
      </c>
      <c r="BM53" s="20">
        <f t="shared" si="27"/>
        <v>2580</v>
      </c>
      <c r="BN53" s="20">
        <f t="shared" si="27"/>
        <v>2580</v>
      </c>
      <c r="BO53" s="20">
        <f t="shared" si="27"/>
        <v>2580</v>
      </c>
      <c r="BP53" s="20">
        <f t="shared" si="27"/>
        <v>2580</v>
      </c>
      <c r="BQ53" s="20">
        <f t="shared" si="27"/>
        <v>2580</v>
      </c>
      <c r="BR53" s="20">
        <f t="shared" si="27"/>
        <v>2580</v>
      </c>
      <c r="BS53" s="20">
        <f t="shared" si="27"/>
        <v>2580</v>
      </c>
      <c r="BT53" s="99"/>
    </row>
    <row r="54" spans="1:72" x14ac:dyDescent="0.2">
      <c r="A54" s="1" t="s">
        <v>43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f t="shared" ref="V54:BA54" si="28">V19+U54</f>
        <v>158</v>
      </c>
      <c r="W54" s="4">
        <f t="shared" si="28"/>
        <v>409</v>
      </c>
      <c r="X54" s="4">
        <f t="shared" si="28"/>
        <v>773</v>
      </c>
      <c r="Y54" s="4">
        <f t="shared" si="28"/>
        <v>1167</v>
      </c>
      <c r="Z54" s="4">
        <f t="shared" si="28"/>
        <v>1446</v>
      </c>
      <c r="AA54" s="4">
        <f t="shared" si="28"/>
        <v>1578</v>
      </c>
      <c r="AB54" s="4">
        <f t="shared" si="28"/>
        <v>1754</v>
      </c>
      <c r="AC54" s="4">
        <f t="shared" si="28"/>
        <v>1849</v>
      </c>
      <c r="AD54" s="4">
        <f t="shared" si="28"/>
        <v>1893</v>
      </c>
      <c r="AE54" s="4">
        <f t="shared" si="28"/>
        <v>1981</v>
      </c>
      <c r="AF54" s="4">
        <f t="shared" si="28"/>
        <v>2067</v>
      </c>
      <c r="AG54" s="4">
        <f t="shared" si="28"/>
        <v>2195</v>
      </c>
      <c r="AH54" s="4">
        <f t="shared" si="28"/>
        <v>2265</v>
      </c>
      <c r="AI54" s="4">
        <f t="shared" si="28"/>
        <v>2348</v>
      </c>
      <c r="AJ54" s="4">
        <f t="shared" si="28"/>
        <v>2382</v>
      </c>
      <c r="AK54" s="4">
        <f t="shared" si="28"/>
        <v>2440</v>
      </c>
      <c r="AL54" s="4">
        <f t="shared" si="28"/>
        <v>2458</v>
      </c>
      <c r="AM54" s="4">
        <f t="shared" si="28"/>
        <v>2469</v>
      </c>
      <c r="AN54" s="4">
        <f t="shared" si="28"/>
        <v>2551</v>
      </c>
      <c r="AO54" s="4">
        <f t="shared" si="28"/>
        <v>2573</v>
      </c>
      <c r="AP54" s="4">
        <f t="shared" si="28"/>
        <v>2613</v>
      </c>
      <c r="AQ54" s="4">
        <f t="shared" si="28"/>
        <v>2654</v>
      </c>
      <c r="AR54" s="4">
        <f t="shared" si="28"/>
        <v>2698</v>
      </c>
      <c r="AS54" s="4">
        <f t="shared" si="28"/>
        <v>2730</v>
      </c>
      <c r="AT54" s="4">
        <f t="shared" si="28"/>
        <v>2745</v>
      </c>
      <c r="AU54" s="4">
        <f t="shared" si="28"/>
        <v>2754</v>
      </c>
      <c r="AV54" s="4">
        <f t="shared" si="28"/>
        <v>2757</v>
      </c>
      <c r="AW54" s="4">
        <f t="shared" si="28"/>
        <v>2757</v>
      </c>
      <c r="AX54" s="4">
        <f t="shared" si="28"/>
        <v>2759</v>
      </c>
      <c r="AY54" s="4">
        <f t="shared" si="28"/>
        <v>2759</v>
      </c>
      <c r="AZ54" s="4">
        <f t="shared" si="28"/>
        <v>2759</v>
      </c>
      <c r="BA54" s="4">
        <f t="shared" si="28"/>
        <v>2769</v>
      </c>
      <c r="BB54" s="4">
        <f t="shared" ref="BB54:BS54" si="29">BB19+BA54</f>
        <v>2769</v>
      </c>
      <c r="BC54" s="4">
        <f t="shared" si="29"/>
        <v>2778</v>
      </c>
      <c r="BD54" s="4">
        <f t="shared" si="29"/>
        <v>2778</v>
      </c>
      <c r="BE54" s="4">
        <f t="shared" si="29"/>
        <v>2778</v>
      </c>
      <c r="BF54" s="4">
        <f t="shared" si="29"/>
        <v>2778</v>
      </c>
      <c r="BG54" s="4">
        <f t="shared" si="29"/>
        <v>2778</v>
      </c>
      <c r="BH54" s="4">
        <f t="shared" si="29"/>
        <v>2778</v>
      </c>
      <c r="BI54" s="4">
        <f t="shared" si="29"/>
        <v>2778</v>
      </c>
      <c r="BJ54" s="4">
        <f t="shared" si="29"/>
        <v>2778</v>
      </c>
      <c r="BK54" s="4">
        <f t="shared" si="29"/>
        <v>2778</v>
      </c>
      <c r="BL54" s="4">
        <f t="shared" si="29"/>
        <v>2778</v>
      </c>
      <c r="BM54" s="4">
        <f t="shared" si="29"/>
        <v>2778</v>
      </c>
      <c r="BN54" s="4">
        <f t="shared" si="29"/>
        <v>2778</v>
      </c>
      <c r="BO54" s="4">
        <f t="shared" si="29"/>
        <v>2778</v>
      </c>
      <c r="BP54" s="4">
        <f t="shared" si="29"/>
        <v>2778</v>
      </c>
      <c r="BQ54" s="4">
        <f t="shared" si="29"/>
        <v>2778</v>
      </c>
      <c r="BR54" s="4">
        <f t="shared" si="29"/>
        <v>2778</v>
      </c>
      <c r="BS54" s="4">
        <f t="shared" si="29"/>
        <v>2778</v>
      </c>
      <c r="BT54" s="4"/>
    </row>
    <row r="55" spans="1:72" x14ac:dyDescent="0.2">
      <c r="A55" s="1" t="s">
        <v>92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f>R20+Q55</f>
        <v>6</v>
      </c>
      <c r="S55" s="4">
        <f>S20+R55</f>
        <v>113</v>
      </c>
      <c r="T55" s="4">
        <f>T20+S55</f>
        <v>213</v>
      </c>
      <c r="U55" s="4">
        <f>U20+T55</f>
        <v>231</v>
      </c>
      <c r="V55" s="4">
        <f t="shared" ref="V55:BA55" si="30">V20+U55</f>
        <v>231</v>
      </c>
      <c r="W55" s="4">
        <f t="shared" si="30"/>
        <v>233</v>
      </c>
      <c r="X55" s="4">
        <f t="shared" si="30"/>
        <v>235</v>
      </c>
      <c r="Y55" s="4">
        <f t="shared" si="30"/>
        <v>248</v>
      </c>
      <c r="Z55" s="4">
        <f t="shared" si="30"/>
        <v>272</v>
      </c>
      <c r="AA55" s="4">
        <f t="shared" si="30"/>
        <v>593</v>
      </c>
      <c r="AB55" s="4">
        <f t="shared" si="30"/>
        <v>894</v>
      </c>
      <c r="AC55" s="4">
        <f t="shared" si="30"/>
        <v>937</v>
      </c>
      <c r="AD55" s="4">
        <f t="shared" si="30"/>
        <v>963</v>
      </c>
      <c r="AE55" s="4">
        <f t="shared" si="30"/>
        <v>1004</v>
      </c>
      <c r="AF55" s="4">
        <f t="shared" si="30"/>
        <v>1063</v>
      </c>
      <c r="AG55" s="4">
        <f t="shared" si="30"/>
        <v>1093</v>
      </c>
      <c r="AH55" s="4">
        <f t="shared" si="30"/>
        <v>1102</v>
      </c>
      <c r="AI55" s="4">
        <f t="shared" si="30"/>
        <v>1119</v>
      </c>
      <c r="AJ55" s="4">
        <f t="shared" si="30"/>
        <v>1181</v>
      </c>
      <c r="AK55" s="4">
        <f t="shared" si="30"/>
        <v>1220</v>
      </c>
      <c r="AL55" s="4">
        <f t="shared" si="30"/>
        <v>1367</v>
      </c>
      <c r="AM55" s="4">
        <f t="shared" si="30"/>
        <v>1405</v>
      </c>
      <c r="AN55" s="4">
        <f t="shared" si="30"/>
        <v>1427</v>
      </c>
      <c r="AO55" s="4">
        <f t="shared" si="30"/>
        <v>1458</v>
      </c>
      <c r="AP55" s="4">
        <f t="shared" si="30"/>
        <v>1470</v>
      </c>
      <c r="AQ55" s="4">
        <f t="shared" si="30"/>
        <v>1491</v>
      </c>
      <c r="AR55" s="4">
        <f t="shared" si="30"/>
        <v>1500</v>
      </c>
      <c r="AS55" s="4">
        <f t="shared" si="30"/>
        <v>1514</v>
      </c>
      <c r="AT55" s="4">
        <f t="shared" si="30"/>
        <v>1520</v>
      </c>
      <c r="AU55" s="4">
        <f t="shared" si="30"/>
        <v>1521</v>
      </c>
      <c r="AV55" s="4">
        <f t="shared" si="30"/>
        <v>1528</v>
      </c>
      <c r="AW55" s="4">
        <f t="shared" si="30"/>
        <v>1535</v>
      </c>
      <c r="AX55" s="4">
        <f t="shared" si="30"/>
        <v>1535</v>
      </c>
      <c r="AY55" s="4">
        <f t="shared" si="30"/>
        <v>1536</v>
      </c>
      <c r="AZ55" s="4">
        <f t="shared" si="30"/>
        <v>1543</v>
      </c>
      <c r="BA55" s="4">
        <f t="shared" si="30"/>
        <v>1543</v>
      </c>
      <c r="BB55" s="4">
        <f t="shared" ref="BB55:BS55" si="31">BB20+BA55</f>
        <v>1556</v>
      </c>
      <c r="BC55" s="4">
        <f t="shared" si="31"/>
        <v>1584</v>
      </c>
      <c r="BD55" s="4">
        <f t="shared" si="31"/>
        <v>1599</v>
      </c>
      <c r="BE55" s="4">
        <f t="shared" si="31"/>
        <v>1602</v>
      </c>
      <c r="BF55" s="4">
        <f t="shared" si="31"/>
        <v>1606</v>
      </c>
      <c r="BG55" s="4">
        <f t="shared" si="31"/>
        <v>1606</v>
      </c>
      <c r="BH55" s="4">
        <f t="shared" si="31"/>
        <v>1607</v>
      </c>
      <c r="BI55" s="4">
        <f t="shared" si="31"/>
        <v>1607</v>
      </c>
      <c r="BJ55" s="4">
        <f t="shared" si="31"/>
        <v>1610</v>
      </c>
      <c r="BK55" s="4">
        <f t="shared" si="31"/>
        <v>1611</v>
      </c>
      <c r="BL55" s="4">
        <f t="shared" si="31"/>
        <v>1611</v>
      </c>
      <c r="BM55" s="4">
        <f t="shared" si="31"/>
        <v>1611</v>
      </c>
      <c r="BN55" s="4">
        <f t="shared" si="31"/>
        <v>1611</v>
      </c>
      <c r="BO55" s="4">
        <f t="shared" si="31"/>
        <v>1611</v>
      </c>
      <c r="BP55" s="4">
        <f t="shared" si="31"/>
        <v>1611</v>
      </c>
      <c r="BQ55" s="4">
        <f t="shared" si="31"/>
        <v>1611</v>
      </c>
      <c r="BR55" s="4">
        <f t="shared" si="31"/>
        <v>1611</v>
      </c>
      <c r="BS55" s="4">
        <f t="shared" si="31"/>
        <v>1611</v>
      </c>
      <c r="BT55" s="4"/>
    </row>
    <row r="56" spans="1:72" x14ac:dyDescent="0.2">
      <c r="A56" s="1" t="s">
        <v>123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f t="shared" ref="U56:U64" si="32">U21+T56</f>
        <v>0</v>
      </c>
      <c r="V56" s="4">
        <f t="shared" ref="V56:BA56" si="33">V21+U56</f>
        <v>276</v>
      </c>
      <c r="W56" s="4">
        <f t="shared" si="33"/>
        <v>400</v>
      </c>
      <c r="X56" s="4">
        <f t="shared" si="33"/>
        <v>422</v>
      </c>
      <c r="Y56" s="4">
        <f t="shared" si="33"/>
        <v>424</v>
      </c>
      <c r="Z56" s="4">
        <f t="shared" si="33"/>
        <v>426</v>
      </c>
      <c r="AA56" s="4">
        <f t="shared" si="33"/>
        <v>457</v>
      </c>
      <c r="AB56" s="4">
        <f t="shared" si="33"/>
        <v>617</v>
      </c>
      <c r="AC56" s="4">
        <f t="shared" si="33"/>
        <v>709</v>
      </c>
      <c r="AD56" s="4">
        <f t="shared" si="33"/>
        <v>781</v>
      </c>
      <c r="AE56" s="4">
        <f t="shared" si="33"/>
        <v>821</v>
      </c>
      <c r="AF56" s="4">
        <f t="shared" si="33"/>
        <v>856</v>
      </c>
      <c r="AG56" s="4">
        <f t="shared" si="33"/>
        <v>906</v>
      </c>
      <c r="AH56" s="4">
        <f t="shared" si="33"/>
        <v>927</v>
      </c>
      <c r="AI56" s="4">
        <f t="shared" si="33"/>
        <v>978</v>
      </c>
      <c r="AJ56" s="4">
        <f t="shared" si="33"/>
        <v>992</v>
      </c>
      <c r="AK56" s="4">
        <f t="shared" si="33"/>
        <v>1020</v>
      </c>
      <c r="AL56" s="4">
        <f t="shared" si="33"/>
        <v>1057</v>
      </c>
      <c r="AM56" s="4">
        <f t="shared" si="33"/>
        <v>1071</v>
      </c>
      <c r="AN56" s="4">
        <f t="shared" si="33"/>
        <v>1087</v>
      </c>
      <c r="AO56" s="4">
        <f t="shared" si="33"/>
        <v>1103</v>
      </c>
      <c r="AP56" s="4">
        <f t="shared" si="33"/>
        <v>1168</v>
      </c>
      <c r="AQ56" s="4">
        <f t="shared" si="33"/>
        <v>1186</v>
      </c>
      <c r="AR56" s="4">
        <f t="shared" si="33"/>
        <v>1204</v>
      </c>
      <c r="AS56" s="4">
        <f t="shared" si="33"/>
        <v>1211</v>
      </c>
      <c r="AT56" s="4">
        <f t="shared" si="33"/>
        <v>1252</v>
      </c>
      <c r="AU56" s="4">
        <f t="shared" si="33"/>
        <v>1269</v>
      </c>
      <c r="AV56" s="4">
        <f t="shared" si="33"/>
        <v>1278</v>
      </c>
      <c r="AW56" s="4">
        <f t="shared" si="33"/>
        <v>1285</v>
      </c>
      <c r="AX56" s="4">
        <f t="shared" si="33"/>
        <v>1294</v>
      </c>
      <c r="AY56" s="4">
        <f t="shared" si="33"/>
        <v>1306</v>
      </c>
      <c r="AZ56" s="4">
        <f t="shared" si="33"/>
        <v>1309</v>
      </c>
      <c r="BA56" s="4">
        <f t="shared" si="33"/>
        <v>1319</v>
      </c>
      <c r="BB56" s="4">
        <f t="shared" ref="BB56:BS56" si="34">BB21+BA56</f>
        <v>1325</v>
      </c>
      <c r="BC56" s="4">
        <f t="shared" si="34"/>
        <v>1330</v>
      </c>
      <c r="BD56" s="4">
        <f t="shared" si="34"/>
        <v>1330</v>
      </c>
      <c r="BE56" s="4">
        <f t="shared" si="34"/>
        <v>1334</v>
      </c>
      <c r="BF56" s="4">
        <f t="shared" si="34"/>
        <v>1336</v>
      </c>
      <c r="BG56" s="4">
        <f t="shared" si="34"/>
        <v>1341</v>
      </c>
      <c r="BH56" s="4">
        <f t="shared" si="34"/>
        <v>1341</v>
      </c>
      <c r="BI56" s="4">
        <f t="shared" si="34"/>
        <v>1341</v>
      </c>
      <c r="BJ56" s="4">
        <f t="shared" si="34"/>
        <v>1341</v>
      </c>
      <c r="BK56" s="4">
        <f t="shared" si="34"/>
        <v>1341</v>
      </c>
      <c r="BL56" s="4">
        <f t="shared" si="34"/>
        <v>1341</v>
      </c>
      <c r="BM56" s="4">
        <f t="shared" si="34"/>
        <v>1341</v>
      </c>
      <c r="BN56" s="4">
        <f t="shared" si="34"/>
        <v>1341</v>
      </c>
      <c r="BO56" s="4">
        <f t="shared" si="34"/>
        <v>1341</v>
      </c>
      <c r="BP56" s="4">
        <f t="shared" si="34"/>
        <v>1341</v>
      </c>
      <c r="BQ56" s="4">
        <f t="shared" si="34"/>
        <v>1341</v>
      </c>
      <c r="BR56" s="4">
        <f t="shared" si="34"/>
        <v>1341</v>
      </c>
      <c r="BS56" s="4">
        <f t="shared" si="34"/>
        <v>1341</v>
      </c>
      <c r="BT56" s="4"/>
    </row>
    <row r="57" spans="1:72" x14ac:dyDescent="0.2">
      <c r="A57" s="1" t="s">
        <v>124</v>
      </c>
      <c r="E57" s="4">
        <v>0</v>
      </c>
      <c r="F57" s="4">
        <f t="shared" ref="F57:T57" si="35">F22+E57</f>
        <v>0</v>
      </c>
      <c r="G57" s="4">
        <f t="shared" si="35"/>
        <v>0</v>
      </c>
      <c r="H57" s="4">
        <f t="shared" si="35"/>
        <v>0</v>
      </c>
      <c r="I57" s="4">
        <f t="shared" si="35"/>
        <v>0</v>
      </c>
      <c r="J57" s="4">
        <f t="shared" si="35"/>
        <v>0</v>
      </c>
      <c r="K57" s="4">
        <f t="shared" si="35"/>
        <v>0</v>
      </c>
      <c r="L57" s="4">
        <f t="shared" si="35"/>
        <v>0</v>
      </c>
      <c r="M57" s="4">
        <f t="shared" si="35"/>
        <v>0</v>
      </c>
      <c r="N57" s="4">
        <f t="shared" si="35"/>
        <v>0</v>
      </c>
      <c r="O57" s="4">
        <f t="shared" si="35"/>
        <v>0</v>
      </c>
      <c r="P57" s="4">
        <f t="shared" si="35"/>
        <v>0</v>
      </c>
      <c r="Q57" s="4">
        <f t="shared" si="35"/>
        <v>0</v>
      </c>
      <c r="R57" s="4">
        <f t="shared" si="35"/>
        <v>0</v>
      </c>
      <c r="S57" s="4">
        <f t="shared" si="35"/>
        <v>0</v>
      </c>
      <c r="T57" s="4">
        <f t="shared" si="35"/>
        <v>0</v>
      </c>
      <c r="U57" s="4">
        <f t="shared" si="32"/>
        <v>0</v>
      </c>
      <c r="V57" s="4">
        <f t="shared" ref="V57:BA57" si="36">V22+U57</f>
        <v>0</v>
      </c>
      <c r="W57" s="4">
        <f t="shared" si="36"/>
        <v>0</v>
      </c>
      <c r="X57" s="4">
        <f t="shared" si="36"/>
        <v>0</v>
      </c>
      <c r="Y57" s="4">
        <f t="shared" si="36"/>
        <v>0</v>
      </c>
      <c r="Z57" s="4">
        <f t="shared" si="36"/>
        <v>0</v>
      </c>
      <c r="AA57" s="4">
        <f t="shared" si="36"/>
        <v>205</v>
      </c>
      <c r="AB57" s="4">
        <f t="shared" si="36"/>
        <v>564</v>
      </c>
      <c r="AC57" s="4">
        <f t="shared" si="36"/>
        <v>614</v>
      </c>
      <c r="AD57" s="4">
        <f t="shared" si="36"/>
        <v>616</v>
      </c>
      <c r="AE57" s="4">
        <f t="shared" si="36"/>
        <v>619</v>
      </c>
      <c r="AF57" s="4">
        <f t="shared" si="36"/>
        <v>622</v>
      </c>
      <c r="AG57" s="4">
        <f t="shared" si="36"/>
        <v>776</v>
      </c>
      <c r="AH57" s="4">
        <f t="shared" si="36"/>
        <v>860</v>
      </c>
      <c r="AI57" s="4">
        <f t="shared" si="36"/>
        <v>899</v>
      </c>
      <c r="AJ57" s="4">
        <f t="shared" si="36"/>
        <v>940</v>
      </c>
      <c r="AK57" s="4">
        <f t="shared" si="36"/>
        <v>958</v>
      </c>
      <c r="AL57" s="4">
        <f t="shared" si="36"/>
        <v>970</v>
      </c>
      <c r="AM57" s="4">
        <f t="shared" si="36"/>
        <v>1003</v>
      </c>
      <c r="AN57" s="4">
        <f t="shared" si="36"/>
        <v>1018</v>
      </c>
      <c r="AO57" s="4">
        <f t="shared" si="36"/>
        <v>1088</v>
      </c>
      <c r="AP57" s="4">
        <f t="shared" si="36"/>
        <v>1095</v>
      </c>
      <c r="AQ57" s="4">
        <f t="shared" si="36"/>
        <v>1100</v>
      </c>
      <c r="AR57" s="4">
        <f t="shared" si="36"/>
        <v>1116</v>
      </c>
      <c r="AS57" s="4">
        <f t="shared" si="36"/>
        <v>1124</v>
      </c>
      <c r="AT57" s="4">
        <f t="shared" si="36"/>
        <v>1135</v>
      </c>
      <c r="AU57" s="4">
        <f t="shared" si="36"/>
        <v>1151</v>
      </c>
      <c r="AV57" s="4">
        <f t="shared" si="36"/>
        <v>1160</v>
      </c>
      <c r="AW57" s="4">
        <f t="shared" si="36"/>
        <v>1166</v>
      </c>
      <c r="AX57" s="4">
        <f t="shared" si="36"/>
        <v>1176</v>
      </c>
      <c r="AY57" s="4">
        <f t="shared" si="36"/>
        <v>1179</v>
      </c>
      <c r="AZ57" s="4">
        <f t="shared" si="36"/>
        <v>1180</v>
      </c>
      <c r="BA57" s="4">
        <f t="shared" si="36"/>
        <v>1183</v>
      </c>
      <c r="BB57" s="4">
        <f t="shared" ref="BB57:BS57" si="37">BB22+BA57</f>
        <v>1184</v>
      </c>
      <c r="BC57" s="4">
        <f t="shared" si="37"/>
        <v>1185</v>
      </c>
      <c r="BD57" s="4">
        <f t="shared" si="37"/>
        <v>1189</v>
      </c>
      <c r="BE57" s="4">
        <f t="shared" si="37"/>
        <v>1189</v>
      </c>
      <c r="BF57" s="4">
        <f t="shared" si="37"/>
        <v>1192</v>
      </c>
      <c r="BG57" s="4">
        <f t="shared" si="37"/>
        <v>1192</v>
      </c>
      <c r="BH57" s="4">
        <f t="shared" si="37"/>
        <v>1192</v>
      </c>
      <c r="BI57" s="4">
        <f t="shared" si="37"/>
        <v>1192</v>
      </c>
      <c r="BJ57" s="4">
        <f t="shared" si="37"/>
        <v>1192</v>
      </c>
      <c r="BK57" s="4">
        <f t="shared" si="37"/>
        <v>1192</v>
      </c>
      <c r="BL57" s="4">
        <f t="shared" si="37"/>
        <v>1192</v>
      </c>
      <c r="BM57" s="4">
        <f t="shared" si="37"/>
        <v>1192</v>
      </c>
      <c r="BN57" s="4">
        <f t="shared" si="37"/>
        <v>1192</v>
      </c>
      <c r="BO57" s="4">
        <f t="shared" si="37"/>
        <v>1192</v>
      </c>
      <c r="BP57" s="4">
        <f t="shared" si="37"/>
        <v>1192</v>
      </c>
      <c r="BQ57" s="4">
        <f t="shared" si="37"/>
        <v>1192</v>
      </c>
      <c r="BR57" s="4">
        <f t="shared" si="37"/>
        <v>1192</v>
      </c>
      <c r="BS57" s="4">
        <f t="shared" si="37"/>
        <v>1192</v>
      </c>
      <c r="BT57" s="4"/>
    </row>
    <row r="58" spans="1:72" x14ac:dyDescent="0.2">
      <c r="A58" s="1" t="s">
        <v>173</v>
      </c>
      <c r="E58" s="4">
        <v>0</v>
      </c>
      <c r="F58" s="16">
        <f t="shared" ref="F58:T58" si="38">F23+E58</f>
        <v>0</v>
      </c>
      <c r="G58" s="16">
        <f t="shared" si="38"/>
        <v>0</v>
      </c>
      <c r="H58" s="16">
        <f t="shared" si="38"/>
        <v>0</v>
      </c>
      <c r="I58" s="16">
        <f t="shared" si="38"/>
        <v>0</v>
      </c>
      <c r="J58" s="16">
        <f t="shared" si="38"/>
        <v>0</v>
      </c>
      <c r="K58" s="16">
        <f t="shared" si="38"/>
        <v>0</v>
      </c>
      <c r="L58" s="16">
        <f t="shared" si="38"/>
        <v>0</v>
      </c>
      <c r="M58" s="16">
        <f t="shared" si="38"/>
        <v>0</v>
      </c>
      <c r="N58" s="16">
        <f t="shared" si="38"/>
        <v>0</v>
      </c>
      <c r="O58" s="16">
        <f t="shared" si="38"/>
        <v>0</v>
      </c>
      <c r="P58" s="16">
        <f t="shared" si="38"/>
        <v>0</v>
      </c>
      <c r="Q58" s="16">
        <f t="shared" si="38"/>
        <v>0</v>
      </c>
      <c r="R58" s="16">
        <f t="shared" si="38"/>
        <v>0</v>
      </c>
      <c r="S58" s="16">
        <f t="shared" si="38"/>
        <v>1</v>
      </c>
      <c r="T58" s="16">
        <f t="shared" si="38"/>
        <v>2</v>
      </c>
      <c r="U58" s="16">
        <f t="shared" si="32"/>
        <v>3</v>
      </c>
      <c r="V58" s="16">
        <f t="shared" ref="V58:BA58" si="39">V23+U58</f>
        <v>7</v>
      </c>
      <c r="W58" s="16">
        <f t="shared" si="39"/>
        <v>7</v>
      </c>
      <c r="X58" s="16">
        <f t="shared" si="39"/>
        <v>226</v>
      </c>
      <c r="Y58" s="16">
        <f t="shared" si="39"/>
        <v>240</v>
      </c>
      <c r="Z58" s="16">
        <f t="shared" si="39"/>
        <v>241</v>
      </c>
      <c r="AA58" s="16">
        <f t="shared" si="39"/>
        <v>244</v>
      </c>
      <c r="AB58" s="16">
        <f t="shared" si="39"/>
        <v>324</v>
      </c>
      <c r="AC58" s="16">
        <f t="shared" si="39"/>
        <v>495</v>
      </c>
      <c r="AD58" s="16">
        <f t="shared" si="39"/>
        <v>529</v>
      </c>
      <c r="AE58" s="16">
        <f t="shared" si="39"/>
        <v>542</v>
      </c>
      <c r="AF58" s="16">
        <f t="shared" si="39"/>
        <v>549</v>
      </c>
      <c r="AG58" s="16">
        <f t="shared" si="39"/>
        <v>585</v>
      </c>
      <c r="AH58" s="16">
        <f t="shared" si="39"/>
        <v>710</v>
      </c>
      <c r="AI58" s="16">
        <f t="shared" si="39"/>
        <v>747</v>
      </c>
      <c r="AJ58" s="16">
        <f t="shared" si="39"/>
        <v>748</v>
      </c>
      <c r="AK58" s="16">
        <f t="shared" si="39"/>
        <v>753</v>
      </c>
      <c r="AL58" s="16">
        <f t="shared" si="39"/>
        <v>762</v>
      </c>
      <c r="AM58" s="16">
        <f t="shared" si="39"/>
        <v>784</v>
      </c>
      <c r="AN58" s="16">
        <f t="shared" si="39"/>
        <v>832</v>
      </c>
      <c r="AO58" s="16">
        <f t="shared" si="39"/>
        <v>838</v>
      </c>
      <c r="AP58" s="16">
        <f t="shared" si="39"/>
        <v>848</v>
      </c>
      <c r="AQ58" s="16">
        <f t="shared" si="39"/>
        <v>859</v>
      </c>
      <c r="AR58" s="16">
        <f t="shared" si="39"/>
        <v>864</v>
      </c>
      <c r="AS58" s="16">
        <f t="shared" si="39"/>
        <v>868</v>
      </c>
      <c r="AT58" s="16">
        <f t="shared" si="39"/>
        <v>878</v>
      </c>
      <c r="AU58" s="16">
        <f t="shared" si="39"/>
        <v>878</v>
      </c>
      <c r="AV58" s="16">
        <f t="shared" si="39"/>
        <v>882</v>
      </c>
      <c r="AW58" s="16">
        <f t="shared" si="39"/>
        <v>884</v>
      </c>
      <c r="AX58" s="16">
        <f t="shared" si="39"/>
        <v>892</v>
      </c>
      <c r="AY58" s="16">
        <f t="shared" si="39"/>
        <v>900</v>
      </c>
      <c r="AZ58" s="16">
        <f t="shared" si="39"/>
        <v>901</v>
      </c>
      <c r="BA58" s="16">
        <f t="shared" si="39"/>
        <v>901</v>
      </c>
      <c r="BB58" s="16">
        <f t="shared" ref="BB58:BS58" si="40">BB23+BA58</f>
        <v>901</v>
      </c>
      <c r="BC58" s="16">
        <f t="shared" si="40"/>
        <v>901</v>
      </c>
      <c r="BD58" s="16">
        <f t="shared" si="40"/>
        <v>903</v>
      </c>
      <c r="BE58" s="16">
        <f t="shared" si="40"/>
        <v>903</v>
      </c>
      <c r="BF58" s="16">
        <f t="shared" si="40"/>
        <v>903</v>
      </c>
      <c r="BG58" s="16">
        <f t="shared" si="40"/>
        <v>903</v>
      </c>
      <c r="BH58" s="16">
        <f t="shared" si="40"/>
        <v>903</v>
      </c>
      <c r="BI58" s="16">
        <f t="shared" si="40"/>
        <v>903</v>
      </c>
      <c r="BJ58" s="16">
        <f t="shared" si="40"/>
        <v>903</v>
      </c>
      <c r="BK58" s="16">
        <f t="shared" si="40"/>
        <v>903</v>
      </c>
      <c r="BL58" s="16">
        <f t="shared" si="40"/>
        <v>903</v>
      </c>
      <c r="BM58" s="16">
        <f t="shared" si="40"/>
        <v>903</v>
      </c>
      <c r="BN58" s="16">
        <f t="shared" si="40"/>
        <v>903</v>
      </c>
      <c r="BO58" s="16">
        <f t="shared" si="40"/>
        <v>903</v>
      </c>
      <c r="BP58" s="16">
        <f t="shared" si="40"/>
        <v>903</v>
      </c>
      <c r="BQ58" s="16">
        <f t="shared" si="40"/>
        <v>903</v>
      </c>
      <c r="BR58" s="16">
        <f t="shared" si="40"/>
        <v>903</v>
      </c>
      <c r="BS58" s="16">
        <f t="shared" si="40"/>
        <v>903</v>
      </c>
    </row>
    <row r="59" spans="1:72" x14ac:dyDescent="0.2">
      <c r="A59" s="1" t="s">
        <v>240</v>
      </c>
      <c r="E59" s="4">
        <v>1</v>
      </c>
      <c r="F59" s="16">
        <f t="shared" ref="F59:T59" si="41">F24+E59</f>
        <v>1</v>
      </c>
      <c r="G59" s="16">
        <f t="shared" si="41"/>
        <v>1</v>
      </c>
      <c r="H59" s="16">
        <f t="shared" si="41"/>
        <v>1</v>
      </c>
      <c r="I59" s="16">
        <f t="shared" si="41"/>
        <v>1</v>
      </c>
      <c r="J59" s="16">
        <f t="shared" si="41"/>
        <v>1</v>
      </c>
      <c r="K59" s="16">
        <f t="shared" si="41"/>
        <v>1</v>
      </c>
      <c r="L59" s="16">
        <f t="shared" si="41"/>
        <v>1</v>
      </c>
      <c r="M59" s="16">
        <f t="shared" si="41"/>
        <v>1</v>
      </c>
      <c r="N59" s="16">
        <f t="shared" si="41"/>
        <v>1</v>
      </c>
      <c r="O59" s="16">
        <f t="shared" si="41"/>
        <v>1</v>
      </c>
      <c r="P59" s="16">
        <f t="shared" si="41"/>
        <v>2</v>
      </c>
      <c r="Q59" s="16">
        <f t="shared" si="41"/>
        <v>2</v>
      </c>
      <c r="R59" s="16">
        <f t="shared" si="41"/>
        <v>3</v>
      </c>
      <c r="S59" s="16">
        <f t="shared" si="41"/>
        <v>3</v>
      </c>
      <c r="T59" s="16">
        <f t="shared" si="41"/>
        <v>3</v>
      </c>
      <c r="U59" s="16">
        <f t="shared" si="32"/>
        <v>11</v>
      </c>
      <c r="V59" s="16">
        <f t="shared" ref="V59:BA59" si="42">V24+U59</f>
        <v>527</v>
      </c>
      <c r="W59" s="16">
        <f t="shared" si="42"/>
        <v>871</v>
      </c>
      <c r="X59" s="16">
        <f t="shared" si="42"/>
        <v>971</v>
      </c>
      <c r="Y59" s="16">
        <f t="shared" si="42"/>
        <v>1003</v>
      </c>
      <c r="Z59" s="16">
        <f t="shared" si="42"/>
        <v>1012</v>
      </c>
      <c r="AA59" s="16">
        <f t="shared" si="42"/>
        <v>1079</v>
      </c>
      <c r="AB59" s="16">
        <f t="shared" si="42"/>
        <v>1191</v>
      </c>
      <c r="AC59" s="16">
        <f t="shared" si="42"/>
        <v>1237</v>
      </c>
      <c r="AD59" s="16">
        <f t="shared" si="42"/>
        <v>1268</v>
      </c>
      <c r="AE59" s="16">
        <f t="shared" si="42"/>
        <v>1285</v>
      </c>
      <c r="AF59" s="16">
        <f t="shared" si="42"/>
        <v>1306</v>
      </c>
      <c r="AG59" s="16">
        <f t="shared" si="42"/>
        <v>1326</v>
      </c>
      <c r="AH59" s="16">
        <f t="shared" si="42"/>
        <v>1328</v>
      </c>
      <c r="AI59" s="16">
        <f t="shared" si="42"/>
        <v>1337</v>
      </c>
      <c r="AJ59" s="16">
        <f t="shared" si="42"/>
        <v>1351</v>
      </c>
      <c r="AK59" s="16">
        <f t="shared" si="42"/>
        <v>1366</v>
      </c>
      <c r="AL59" s="16">
        <f t="shared" si="42"/>
        <v>1371</v>
      </c>
      <c r="AM59" s="16">
        <f t="shared" si="42"/>
        <v>1393</v>
      </c>
      <c r="AN59" s="16">
        <f t="shared" si="42"/>
        <v>1402</v>
      </c>
      <c r="AO59" s="16">
        <f t="shared" si="42"/>
        <v>1423</v>
      </c>
      <c r="AP59" s="16">
        <f t="shared" si="42"/>
        <v>1441</v>
      </c>
      <c r="AQ59" s="16">
        <f t="shared" si="42"/>
        <v>1444</v>
      </c>
      <c r="AR59" s="16">
        <f t="shared" si="42"/>
        <v>1447</v>
      </c>
      <c r="AS59" s="16">
        <f t="shared" si="42"/>
        <v>1447</v>
      </c>
      <c r="AT59" s="16">
        <f t="shared" si="42"/>
        <v>1456</v>
      </c>
      <c r="AU59" s="16">
        <f t="shared" si="42"/>
        <v>1458</v>
      </c>
      <c r="AV59" s="16">
        <f t="shared" si="42"/>
        <v>1459</v>
      </c>
      <c r="AW59" s="16">
        <f t="shared" si="42"/>
        <v>1460</v>
      </c>
      <c r="AX59" s="16">
        <f t="shared" si="42"/>
        <v>1462</v>
      </c>
      <c r="AY59" s="16">
        <f t="shared" si="42"/>
        <v>1462</v>
      </c>
      <c r="AZ59" s="16">
        <f t="shared" si="42"/>
        <v>1462</v>
      </c>
      <c r="BA59" s="16">
        <f t="shared" si="42"/>
        <v>1462</v>
      </c>
      <c r="BB59" s="16">
        <f t="shared" ref="BB59:BS59" si="43">BB24+BA59</f>
        <v>1462</v>
      </c>
      <c r="BC59" s="16">
        <f t="shared" si="43"/>
        <v>1463</v>
      </c>
      <c r="BD59" s="16">
        <f t="shared" si="43"/>
        <v>1463</v>
      </c>
      <c r="BE59" s="16">
        <f t="shared" si="43"/>
        <v>1463</v>
      </c>
      <c r="BF59" s="16">
        <f t="shared" si="43"/>
        <v>1463</v>
      </c>
      <c r="BG59" s="16">
        <f t="shared" si="43"/>
        <v>1463</v>
      </c>
      <c r="BH59" s="16">
        <f t="shared" si="43"/>
        <v>1463</v>
      </c>
      <c r="BI59" s="16">
        <f t="shared" si="43"/>
        <v>1463</v>
      </c>
      <c r="BJ59" s="16">
        <f t="shared" si="43"/>
        <v>1463</v>
      </c>
      <c r="BK59" s="16">
        <f t="shared" si="43"/>
        <v>1463</v>
      </c>
      <c r="BL59" s="16">
        <f t="shared" si="43"/>
        <v>1463</v>
      </c>
      <c r="BM59" s="16">
        <f t="shared" si="43"/>
        <v>1463</v>
      </c>
      <c r="BN59" s="16">
        <f t="shared" si="43"/>
        <v>1463</v>
      </c>
      <c r="BO59" s="16">
        <f t="shared" si="43"/>
        <v>1463</v>
      </c>
      <c r="BP59" s="16">
        <f t="shared" si="43"/>
        <v>1463</v>
      </c>
      <c r="BQ59" s="16">
        <f t="shared" si="43"/>
        <v>1463</v>
      </c>
      <c r="BR59" s="16">
        <f t="shared" si="43"/>
        <v>1463</v>
      </c>
      <c r="BS59" s="16">
        <f t="shared" si="43"/>
        <v>1463</v>
      </c>
      <c r="BT59" s="19"/>
    </row>
    <row r="60" spans="1:72" x14ac:dyDescent="0.2">
      <c r="A60" s="1" t="s">
        <v>241</v>
      </c>
      <c r="E60" s="4">
        <v>0</v>
      </c>
      <c r="F60" s="16">
        <f t="shared" ref="F60:I64" si="44">F25+E60</f>
        <v>0</v>
      </c>
      <c r="G60" s="16">
        <f t="shared" si="44"/>
        <v>0</v>
      </c>
      <c r="H60" s="16">
        <f t="shared" si="44"/>
        <v>0</v>
      </c>
      <c r="I60" s="16">
        <f t="shared" si="44"/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16">
        <f t="shared" si="32"/>
        <v>358</v>
      </c>
      <c r="V60" s="16">
        <f t="shared" ref="V60:BA60" si="45">V25+U60</f>
        <v>940</v>
      </c>
      <c r="W60" s="16">
        <f t="shared" si="45"/>
        <v>1208</v>
      </c>
      <c r="X60" s="16">
        <f t="shared" si="45"/>
        <v>1745</v>
      </c>
      <c r="Y60" s="16">
        <f t="shared" si="45"/>
        <v>2009</v>
      </c>
      <c r="Z60" s="16">
        <f t="shared" si="45"/>
        <v>2269</v>
      </c>
      <c r="AA60" s="16">
        <f t="shared" si="45"/>
        <v>2355</v>
      </c>
      <c r="AB60" s="16">
        <f t="shared" si="45"/>
        <v>2536</v>
      </c>
      <c r="AC60" s="16">
        <f t="shared" si="45"/>
        <v>2606</v>
      </c>
      <c r="AD60" s="16">
        <f t="shared" si="45"/>
        <v>2706</v>
      </c>
      <c r="AE60" s="16">
        <f t="shared" si="45"/>
        <v>2718</v>
      </c>
      <c r="AF60" s="16">
        <f t="shared" si="45"/>
        <v>2732</v>
      </c>
      <c r="AG60" s="16">
        <f t="shared" si="45"/>
        <v>2776</v>
      </c>
      <c r="AH60" s="16">
        <f t="shared" si="45"/>
        <v>2852</v>
      </c>
      <c r="AI60" s="16">
        <f t="shared" si="45"/>
        <v>2873</v>
      </c>
      <c r="AJ60" s="16">
        <f t="shared" si="45"/>
        <v>2910</v>
      </c>
      <c r="AK60" s="16">
        <f t="shared" si="45"/>
        <v>2984</v>
      </c>
      <c r="AL60" s="16">
        <f t="shared" si="45"/>
        <v>3016</v>
      </c>
      <c r="AM60" s="16">
        <f t="shared" si="45"/>
        <v>3080</v>
      </c>
      <c r="AN60" s="16">
        <f t="shared" si="45"/>
        <v>3111</v>
      </c>
      <c r="AO60" s="16">
        <f t="shared" si="45"/>
        <v>3124</v>
      </c>
      <c r="AP60" s="16">
        <f t="shared" si="45"/>
        <v>3137</v>
      </c>
      <c r="AQ60" s="16">
        <f t="shared" si="45"/>
        <v>3174</v>
      </c>
      <c r="AR60" s="16">
        <f t="shared" si="45"/>
        <v>3235</v>
      </c>
      <c r="AS60" s="16">
        <f t="shared" si="45"/>
        <v>3252</v>
      </c>
      <c r="AT60" s="16">
        <f t="shared" si="45"/>
        <v>3268</v>
      </c>
      <c r="AU60" s="16">
        <f t="shared" si="45"/>
        <v>3282</v>
      </c>
      <c r="AV60" s="16">
        <f t="shared" si="45"/>
        <v>3297</v>
      </c>
      <c r="AW60" s="16">
        <f t="shared" si="45"/>
        <v>3305</v>
      </c>
      <c r="AX60" s="16">
        <f t="shared" si="45"/>
        <v>3314</v>
      </c>
      <c r="AY60" s="16">
        <f t="shared" si="45"/>
        <v>3318</v>
      </c>
      <c r="AZ60" s="16">
        <f t="shared" si="45"/>
        <v>3323</v>
      </c>
      <c r="BA60" s="16">
        <f t="shared" si="45"/>
        <v>3328</v>
      </c>
      <c r="BB60" s="16">
        <f t="shared" ref="BB60:BS60" si="46">BB25+BA60</f>
        <v>3329</v>
      </c>
      <c r="BC60" s="16">
        <f t="shared" si="46"/>
        <v>3330</v>
      </c>
      <c r="BD60" s="16">
        <f t="shared" si="46"/>
        <v>3330</v>
      </c>
      <c r="BE60" s="16">
        <f t="shared" si="46"/>
        <v>3334</v>
      </c>
      <c r="BF60" s="16">
        <f t="shared" si="46"/>
        <v>3334</v>
      </c>
      <c r="BG60" s="16">
        <f t="shared" si="46"/>
        <v>3334</v>
      </c>
      <c r="BH60" s="16">
        <f t="shared" si="46"/>
        <v>3334</v>
      </c>
      <c r="BI60" s="16">
        <f t="shared" si="46"/>
        <v>3334</v>
      </c>
      <c r="BJ60" s="16">
        <f t="shared" si="46"/>
        <v>3334</v>
      </c>
      <c r="BK60" s="16">
        <f t="shared" si="46"/>
        <v>3334</v>
      </c>
      <c r="BL60" s="16">
        <f t="shared" si="46"/>
        <v>3334</v>
      </c>
      <c r="BM60" s="16">
        <f t="shared" si="46"/>
        <v>3334</v>
      </c>
      <c r="BN60" s="16">
        <f t="shared" si="46"/>
        <v>3334</v>
      </c>
      <c r="BO60" s="16">
        <f t="shared" si="46"/>
        <v>3334</v>
      </c>
      <c r="BP60" s="16">
        <f t="shared" si="46"/>
        <v>3334</v>
      </c>
      <c r="BQ60" s="16">
        <f t="shared" si="46"/>
        <v>3334</v>
      </c>
      <c r="BR60" s="16">
        <f t="shared" si="46"/>
        <v>3334</v>
      </c>
      <c r="BS60" s="16">
        <f t="shared" si="46"/>
        <v>3334</v>
      </c>
    </row>
    <row r="61" spans="1:72" x14ac:dyDescent="0.2">
      <c r="A61" s="1" t="s">
        <v>243</v>
      </c>
      <c r="E61" s="4">
        <v>0</v>
      </c>
      <c r="F61" s="16">
        <f t="shared" si="44"/>
        <v>0</v>
      </c>
      <c r="G61" s="16">
        <f t="shared" si="44"/>
        <v>0</v>
      </c>
      <c r="H61" s="16">
        <f t="shared" si="44"/>
        <v>0</v>
      </c>
      <c r="I61" s="16">
        <f t="shared" si="44"/>
        <v>0</v>
      </c>
      <c r="J61" s="16">
        <f t="shared" ref="J61:T61" si="47">J26+I61</f>
        <v>0</v>
      </c>
      <c r="K61" s="16">
        <f t="shared" si="47"/>
        <v>0</v>
      </c>
      <c r="L61" s="16">
        <f t="shared" si="47"/>
        <v>0</v>
      </c>
      <c r="M61" s="16">
        <f t="shared" si="47"/>
        <v>0</v>
      </c>
      <c r="N61" s="16">
        <f t="shared" si="47"/>
        <v>0</v>
      </c>
      <c r="O61" s="16">
        <f t="shared" si="47"/>
        <v>0</v>
      </c>
      <c r="P61" s="16">
        <f t="shared" si="47"/>
        <v>0</v>
      </c>
      <c r="Q61" s="16">
        <f t="shared" si="47"/>
        <v>0</v>
      </c>
      <c r="R61" s="16">
        <f t="shared" si="47"/>
        <v>0</v>
      </c>
      <c r="S61" s="16">
        <f t="shared" si="47"/>
        <v>119</v>
      </c>
      <c r="T61" s="16">
        <f t="shared" si="47"/>
        <v>606</v>
      </c>
      <c r="U61" s="16">
        <f t="shared" si="32"/>
        <v>806</v>
      </c>
      <c r="V61" s="16">
        <f t="shared" ref="V61:BA61" si="48">V26+U61</f>
        <v>873</v>
      </c>
      <c r="W61" s="16">
        <f t="shared" si="48"/>
        <v>873</v>
      </c>
      <c r="X61" s="16">
        <f t="shared" si="48"/>
        <v>873</v>
      </c>
      <c r="Y61" s="16">
        <f t="shared" si="48"/>
        <v>880</v>
      </c>
      <c r="Z61" s="16">
        <f t="shared" si="48"/>
        <v>1127</v>
      </c>
      <c r="AA61" s="16">
        <f t="shared" si="48"/>
        <v>1246</v>
      </c>
      <c r="AB61" s="16">
        <f t="shared" si="48"/>
        <v>1349</v>
      </c>
      <c r="AC61" s="16">
        <f t="shared" si="48"/>
        <v>1536</v>
      </c>
      <c r="AD61" s="16">
        <f t="shared" si="48"/>
        <v>1687</v>
      </c>
      <c r="AE61" s="16">
        <f t="shared" si="48"/>
        <v>1827</v>
      </c>
      <c r="AF61" s="16">
        <f t="shared" si="48"/>
        <v>1861</v>
      </c>
      <c r="AG61" s="16">
        <f t="shared" si="48"/>
        <v>2002</v>
      </c>
      <c r="AH61" s="16">
        <f t="shared" si="48"/>
        <v>2109</v>
      </c>
      <c r="AI61" s="16">
        <f t="shared" si="48"/>
        <v>2149</v>
      </c>
      <c r="AJ61" s="16">
        <f t="shared" si="48"/>
        <v>2247</v>
      </c>
      <c r="AK61" s="16">
        <f t="shared" si="48"/>
        <v>2382</v>
      </c>
      <c r="AL61" s="16">
        <f t="shared" si="48"/>
        <v>2443</v>
      </c>
      <c r="AM61" s="16">
        <f t="shared" si="48"/>
        <v>2454</v>
      </c>
      <c r="AN61" s="16">
        <f t="shared" si="48"/>
        <v>2458</v>
      </c>
      <c r="AO61" s="16">
        <f t="shared" si="48"/>
        <v>2467</v>
      </c>
      <c r="AP61" s="16">
        <f t="shared" si="48"/>
        <v>2467</v>
      </c>
      <c r="AQ61" s="16">
        <f t="shared" si="48"/>
        <v>2476</v>
      </c>
      <c r="AR61" s="16">
        <f t="shared" si="48"/>
        <v>2486</v>
      </c>
      <c r="AS61" s="16">
        <f t="shared" si="48"/>
        <v>2503</v>
      </c>
      <c r="AT61" s="16">
        <f t="shared" si="48"/>
        <v>2507</v>
      </c>
      <c r="AU61" s="16">
        <f t="shared" si="48"/>
        <v>2513</v>
      </c>
      <c r="AV61" s="16">
        <f t="shared" si="48"/>
        <v>2518</v>
      </c>
      <c r="AW61" s="16">
        <f t="shared" si="48"/>
        <v>2521</v>
      </c>
      <c r="AX61" s="16">
        <f t="shared" si="48"/>
        <v>2523</v>
      </c>
      <c r="AY61" s="16">
        <f t="shared" si="48"/>
        <v>2525</v>
      </c>
      <c r="AZ61" s="16">
        <f t="shared" si="48"/>
        <v>2530</v>
      </c>
      <c r="BA61" s="16">
        <f t="shared" si="48"/>
        <v>2530</v>
      </c>
      <c r="BB61" s="16">
        <f t="shared" ref="BB61:BS61" si="49">BB26+BA61</f>
        <v>2530</v>
      </c>
      <c r="BC61" s="16">
        <f t="shared" si="49"/>
        <v>2530</v>
      </c>
      <c r="BD61" s="16">
        <f t="shared" si="49"/>
        <v>2530</v>
      </c>
      <c r="BE61" s="16">
        <f t="shared" si="49"/>
        <v>2530</v>
      </c>
      <c r="BF61" s="16">
        <f t="shared" si="49"/>
        <v>2530</v>
      </c>
      <c r="BG61" s="16">
        <f t="shared" si="49"/>
        <v>2532</v>
      </c>
      <c r="BH61" s="16">
        <f t="shared" si="49"/>
        <v>2532</v>
      </c>
      <c r="BI61" s="16">
        <f t="shared" si="49"/>
        <v>2532</v>
      </c>
      <c r="BJ61" s="16">
        <f t="shared" si="49"/>
        <v>2532</v>
      </c>
      <c r="BK61" s="16">
        <f t="shared" si="49"/>
        <v>2532</v>
      </c>
      <c r="BL61" s="16">
        <f t="shared" si="49"/>
        <v>2532</v>
      </c>
      <c r="BM61" s="16">
        <f t="shared" si="49"/>
        <v>2532</v>
      </c>
      <c r="BN61" s="16">
        <f t="shared" si="49"/>
        <v>2532</v>
      </c>
      <c r="BO61" s="16">
        <f t="shared" si="49"/>
        <v>2532</v>
      </c>
      <c r="BP61" s="16">
        <f t="shared" si="49"/>
        <v>2532</v>
      </c>
      <c r="BQ61" s="16">
        <f t="shared" si="49"/>
        <v>2533</v>
      </c>
      <c r="BR61" s="16">
        <f t="shared" si="49"/>
        <v>2533</v>
      </c>
      <c r="BS61" s="16">
        <f t="shared" si="49"/>
        <v>2533</v>
      </c>
    </row>
    <row r="62" spans="1:72" x14ac:dyDescent="0.2">
      <c r="A62" s="1" t="s">
        <v>244</v>
      </c>
      <c r="E62" s="4">
        <v>0</v>
      </c>
      <c r="F62" s="16">
        <f t="shared" si="44"/>
        <v>0</v>
      </c>
      <c r="G62" s="16">
        <f t="shared" si="44"/>
        <v>0</v>
      </c>
      <c r="H62" s="16">
        <f t="shared" si="44"/>
        <v>0</v>
      </c>
      <c r="I62" s="16">
        <f t="shared" si="44"/>
        <v>0</v>
      </c>
      <c r="J62" s="16">
        <f t="shared" ref="J62:T62" si="50">J27+I62</f>
        <v>0</v>
      </c>
      <c r="K62" s="16">
        <f t="shared" si="50"/>
        <v>0</v>
      </c>
      <c r="L62" s="16">
        <f t="shared" si="50"/>
        <v>0</v>
      </c>
      <c r="M62" s="16">
        <f t="shared" si="50"/>
        <v>2</v>
      </c>
      <c r="N62" s="16">
        <f t="shared" si="50"/>
        <v>2</v>
      </c>
      <c r="O62" s="16">
        <f t="shared" si="50"/>
        <v>2</v>
      </c>
      <c r="P62" s="16">
        <f t="shared" si="50"/>
        <v>2</v>
      </c>
      <c r="Q62" s="16">
        <f t="shared" si="50"/>
        <v>2</v>
      </c>
      <c r="R62" s="16">
        <f t="shared" si="50"/>
        <v>3</v>
      </c>
      <c r="S62" s="16">
        <f t="shared" si="50"/>
        <v>3</v>
      </c>
      <c r="T62" s="16">
        <f t="shared" si="50"/>
        <v>3</v>
      </c>
      <c r="U62" s="16">
        <f t="shared" si="32"/>
        <v>3</v>
      </c>
      <c r="V62" s="16">
        <f t="shared" ref="V62:BA62" si="51">V27+U62</f>
        <v>201</v>
      </c>
      <c r="W62" s="16">
        <f t="shared" si="51"/>
        <v>442</v>
      </c>
      <c r="X62" s="16">
        <f t="shared" si="51"/>
        <v>460</v>
      </c>
      <c r="Y62" s="16">
        <f t="shared" si="51"/>
        <v>460</v>
      </c>
      <c r="Z62" s="16">
        <f t="shared" si="51"/>
        <v>462</v>
      </c>
      <c r="AA62" s="16">
        <f t="shared" si="51"/>
        <v>463</v>
      </c>
      <c r="AB62" s="16">
        <f t="shared" si="51"/>
        <v>463</v>
      </c>
      <c r="AC62" s="16">
        <f t="shared" si="51"/>
        <v>463</v>
      </c>
      <c r="AD62" s="16">
        <f t="shared" si="51"/>
        <v>465</v>
      </c>
      <c r="AE62" s="16">
        <f t="shared" si="51"/>
        <v>580</v>
      </c>
      <c r="AF62" s="16">
        <f t="shared" si="51"/>
        <v>637</v>
      </c>
      <c r="AG62" s="16">
        <f t="shared" si="51"/>
        <v>642</v>
      </c>
      <c r="AH62" s="16">
        <f t="shared" si="51"/>
        <v>642</v>
      </c>
      <c r="AI62" s="16">
        <f t="shared" si="51"/>
        <v>642</v>
      </c>
      <c r="AJ62" s="16">
        <f t="shared" si="51"/>
        <v>642</v>
      </c>
      <c r="AK62" s="16">
        <f t="shared" si="51"/>
        <v>642</v>
      </c>
      <c r="AL62" s="16">
        <f t="shared" si="51"/>
        <v>642</v>
      </c>
      <c r="AM62" s="16">
        <f t="shared" si="51"/>
        <v>644</v>
      </c>
      <c r="AN62" s="16">
        <f t="shared" si="51"/>
        <v>644</v>
      </c>
      <c r="AO62" s="16">
        <f t="shared" si="51"/>
        <v>644</v>
      </c>
      <c r="AP62" s="16">
        <f t="shared" si="51"/>
        <v>644</v>
      </c>
      <c r="AQ62" s="16">
        <f t="shared" si="51"/>
        <v>649</v>
      </c>
      <c r="AR62" s="16">
        <f t="shared" si="51"/>
        <v>649</v>
      </c>
      <c r="AS62" s="16">
        <f t="shared" si="51"/>
        <v>649</v>
      </c>
      <c r="AT62" s="16">
        <f t="shared" si="51"/>
        <v>649</v>
      </c>
      <c r="AU62" s="16">
        <f t="shared" si="51"/>
        <v>652</v>
      </c>
      <c r="AV62" s="16">
        <f t="shared" si="51"/>
        <v>653</v>
      </c>
      <c r="AW62" s="16">
        <f t="shared" si="51"/>
        <v>653</v>
      </c>
      <c r="AX62" s="16">
        <f t="shared" si="51"/>
        <v>653</v>
      </c>
      <c r="AY62" s="16">
        <f t="shared" si="51"/>
        <v>653</v>
      </c>
      <c r="AZ62" s="16">
        <f t="shared" si="51"/>
        <v>655</v>
      </c>
      <c r="BA62" s="16">
        <f t="shared" si="51"/>
        <v>655</v>
      </c>
      <c r="BB62" s="16">
        <f t="shared" ref="BB62:BS62" si="52">BB27+BA62</f>
        <v>655</v>
      </c>
      <c r="BC62" s="16">
        <f t="shared" si="52"/>
        <v>655</v>
      </c>
      <c r="BD62" s="16">
        <f t="shared" si="52"/>
        <v>655</v>
      </c>
      <c r="BE62" s="16">
        <f t="shared" si="52"/>
        <v>656</v>
      </c>
      <c r="BF62" s="16">
        <f t="shared" si="52"/>
        <v>656</v>
      </c>
      <c r="BG62" s="16">
        <f t="shared" si="52"/>
        <v>656</v>
      </c>
      <c r="BH62" s="16">
        <f t="shared" si="52"/>
        <v>656</v>
      </c>
      <c r="BI62" s="16">
        <f t="shared" si="52"/>
        <v>658</v>
      </c>
      <c r="BJ62" s="16">
        <f t="shared" si="52"/>
        <v>658</v>
      </c>
      <c r="BK62" s="16">
        <f t="shared" si="52"/>
        <v>658</v>
      </c>
      <c r="BL62" s="16">
        <f t="shared" si="52"/>
        <v>658</v>
      </c>
      <c r="BM62" s="16">
        <f t="shared" si="52"/>
        <v>658</v>
      </c>
      <c r="BN62" s="16">
        <f t="shared" si="52"/>
        <v>658</v>
      </c>
      <c r="BO62" s="16">
        <f t="shared" si="52"/>
        <v>658</v>
      </c>
      <c r="BP62" s="16">
        <f t="shared" si="52"/>
        <v>658</v>
      </c>
      <c r="BQ62" s="16">
        <f t="shared" si="52"/>
        <v>658</v>
      </c>
      <c r="BR62" s="16">
        <f t="shared" si="52"/>
        <v>658</v>
      </c>
      <c r="BS62" s="16">
        <f t="shared" si="52"/>
        <v>658</v>
      </c>
    </row>
    <row r="63" spans="1:72" x14ac:dyDescent="0.2">
      <c r="A63" s="1" t="s">
        <v>364</v>
      </c>
      <c r="E63" s="4">
        <v>0</v>
      </c>
      <c r="F63" s="4">
        <f t="shared" si="44"/>
        <v>0</v>
      </c>
      <c r="G63" s="4">
        <f t="shared" si="44"/>
        <v>0</v>
      </c>
      <c r="H63" s="4">
        <f t="shared" si="44"/>
        <v>0</v>
      </c>
      <c r="I63" s="4">
        <f t="shared" si="44"/>
        <v>0</v>
      </c>
      <c r="J63" s="4">
        <f t="shared" ref="J63:T63" si="53">J28+I63</f>
        <v>0</v>
      </c>
      <c r="K63" s="4">
        <f t="shared" si="53"/>
        <v>0</v>
      </c>
      <c r="L63" s="4">
        <f t="shared" si="53"/>
        <v>0</v>
      </c>
      <c r="M63" s="4">
        <f t="shared" si="53"/>
        <v>0</v>
      </c>
      <c r="N63" s="4">
        <f t="shared" si="53"/>
        <v>0</v>
      </c>
      <c r="O63" s="4">
        <f t="shared" si="53"/>
        <v>0</v>
      </c>
      <c r="P63" s="4">
        <f t="shared" si="53"/>
        <v>0</v>
      </c>
      <c r="Q63" s="4">
        <f t="shared" si="53"/>
        <v>0</v>
      </c>
      <c r="R63" s="4">
        <f t="shared" si="53"/>
        <v>0</v>
      </c>
      <c r="S63" s="4">
        <f t="shared" si="53"/>
        <v>0</v>
      </c>
      <c r="T63" s="4">
        <f t="shared" si="53"/>
        <v>0</v>
      </c>
      <c r="U63" s="4">
        <f t="shared" si="32"/>
        <v>0</v>
      </c>
      <c r="V63" s="4">
        <f t="shared" ref="V63:BA63" si="54">V28+U63</f>
        <v>1</v>
      </c>
      <c r="W63" s="4">
        <f t="shared" si="54"/>
        <v>5</v>
      </c>
      <c r="X63" s="4">
        <f t="shared" si="54"/>
        <v>6</v>
      </c>
      <c r="Y63" s="4">
        <f t="shared" si="54"/>
        <v>10</v>
      </c>
      <c r="Z63" s="4">
        <f t="shared" si="54"/>
        <v>11</v>
      </c>
      <c r="AA63" s="4">
        <f t="shared" si="54"/>
        <v>152</v>
      </c>
      <c r="AB63" s="4">
        <f t="shared" si="54"/>
        <v>174</v>
      </c>
      <c r="AC63" s="4">
        <f t="shared" si="54"/>
        <v>231</v>
      </c>
      <c r="AD63" s="4">
        <f t="shared" si="54"/>
        <v>259</v>
      </c>
      <c r="AE63" s="4">
        <f t="shared" si="54"/>
        <v>269</v>
      </c>
      <c r="AF63" s="4">
        <f t="shared" si="54"/>
        <v>269</v>
      </c>
      <c r="AG63" s="4">
        <f t="shared" si="54"/>
        <v>269</v>
      </c>
      <c r="AH63" s="4">
        <f t="shared" si="54"/>
        <v>279</v>
      </c>
      <c r="AI63" s="4">
        <f t="shared" si="54"/>
        <v>284</v>
      </c>
      <c r="AJ63" s="4">
        <f t="shared" si="54"/>
        <v>284</v>
      </c>
      <c r="AK63" s="4">
        <f t="shared" si="54"/>
        <v>284</v>
      </c>
      <c r="AL63" s="4">
        <f t="shared" si="54"/>
        <v>292</v>
      </c>
      <c r="AM63" s="4">
        <f t="shared" si="54"/>
        <v>292</v>
      </c>
      <c r="AN63" s="4">
        <f t="shared" si="54"/>
        <v>295</v>
      </c>
      <c r="AO63" s="4">
        <f t="shared" si="54"/>
        <v>295</v>
      </c>
      <c r="AP63" s="4">
        <f t="shared" si="54"/>
        <v>298</v>
      </c>
      <c r="AQ63" s="4">
        <f t="shared" si="54"/>
        <v>300</v>
      </c>
      <c r="AR63" s="4">
        <f t="shared" si="54"/>
        <v>304</v>
      </c>
      <c r="AS63" s="4">
        <f t="shared" si="54"/>
        <v>314</v>
      </c>
      <c r="AT63" s="4">
        <f t="shared" si="54"/>
        <v>315</v>
      </c>
      <c r="AU63" s="4">
        <f t="shared" si="54"/>
        <v>315</v>
      </c>
      <c r="AV63" s="4">
        <f t="shared" si="54"/>
        <v>315</v>
      </c>
      <c r="AW63" s="4">
        <f t="shared" si="54"/>
        <v>315</v>
      </c>
      <c r="AX63" s="4">
        <f t="shared" si="54"/>
        <v>315</v>
      </c>
      <c r="AY63" s="4">
        <f t="shared" si="54"/>
        <v>315</v>
      </c>
      <c r="AZ63" s="4">
        <f t="shared" si="54"/>
        <v>315</v>
      </c>
      <c r="BA63" s="4">
        <f t="shared" si="54"/>
        <v>315</v>
      </c>
      <c r="BB63" s="4">
        <f t="shared" ref="BB63:BS63" si="55">BB28+BA63</f>
        <v>315</v>
      </c>
      <c r="BC63" s="4">
        <f t="shared" si="55"/>
        <v>315</v>
      </c>
      <c r="BD63" s="4">
        <f t="shared" si="55"/>
        <v>315</v>
      </c>
      <c r="BE63" s="4">
        <f t="shared" si="55"/>
        <v>315</v>
      </c>
      <c r="BF63" s="4">
        <f t="shared" si="55"/>
        <v>315</v>
      </c>
      <c r="BG63" s="4">
        <f t="shared" si="55"/>
        <v>315</v>
      </c>
      <c r="BH63" s="4">
        <f t="shared" si="55"/>
        <v>315</v>
      </c>
      <c r="BI63" s="4">
        <f t="shared" si="55"/>
        <v>316</v>
      </c>
      <c r="BJ63" s="4">
        <f t="shared" si="55"/>
        <v>316</v>
      </c>
      <c r="BK63" s="4">
        <f t="shared" si="55"/>
        <v>316</v>
      </c>
      <c r="BL63" s="4">
        <f t="shared" si="55"/>
        <v>316</v>
      </c>
      <c r="BM63" s="4">
        <f t="shared" si="55"/>
        <v>316</v>
      </c>
      <c r="BN63" s="4">
        <f t="shared" si="55"/>
        <v>316</v>
      </c>
      <c r="BO63" s="4">
        <f t="shared" si="55"/>
        <v>317</v>
      </c>
      <c r="BP63" s="4">
        <f t="shared" si="55"/>
        <v>317</v>
      </c>
      <c r="BQ63" s="4">
        <f t="shared" si="55"/>
        <v>317</v>
      </c>
      <c r="BR63" s="4">
        <f t="shared" si="55"/>
        <v>317</v>
      </c>
      <c r="BS63" s="4">
        <f t="shared" si="55"/>
        <v>317</v>
      </c>
    </row>
    <row r="64" spans="1:72" s="4" customFormat="1" x14ac:dyDescent="0.2">
      <c r="A64" s="1" t="s">
        <v>426</v>
      </c>
      <c r="B64" s="1"/>
      <c r="C64" s="1"/>
      <c r="D64" s="1"/>
      <c r="E64" s="4">
        <v>0</v>
      </c>
      <c r="F64" s="4">
        <f t="shared" si="44"/>
        <v>0</v>
      </c>
      <c r="G64" s="4">
        <f t="shared" si="44"/>
        <v>0</v>
      </c>
      <c r="H64" s="4">
        <f t="shared" si="44"/>
        <v>0</v>
      </c>
      <c r="I64" s="4">
        <f t="shared" si="44"/>
        <v>0</v>
      </c>
      <c r="J64" s="4">
        <f t="shared" ref="J64:T64" si="56">J29+I64</f>
        <v>0</v>
      </c>
      <c r="K64" s="4">
        <f t="shared" si="56"/>
        <v>0</v>
      </c>
      <c r="L64" s="4">
        <f t="shared" si="56"/>
        <v>0</v>
      </c>
      <c r="M64" s="4">
        <f t="shared" si="56"/>
        <v>27</v>
      </c>
      <c r="N64" s="4">
        <f t="shared" si="56"/>
        <v>37</v>
      </c>
      <c r="O64" s="4">
        <f t="shared" si="56"/>
        <v>37</v>
      </c>
      <c r="P64" s="4">
        <f t="shared" si="56"/>
        <v>37</v>
      </c>
      <c r="Q64" s="4">
        <f t="shared" si="56"/>
        <v>37</v>
      </c>
      <c r="R64" s="4">
        <f t="shared" si="56"/>
        <v>37</v>
      </c>
      <c r="S64" s="4">
        <f t="shared" si="56"/>
        <v>38</v>
      </c>
      <c r="T64" s="4">
        <f t="shared" si="56"/>
        <v>38</v>
      </c>
      <c r="U64" s="4">
        <f t="shared" si="32"/>
        <v>38</v>
      </c>
      <c r="V64" s="4">
        <f t="shared" ref="V64:BA64" si="57">V29+U64</f>
        <v>41</v>
      </c>
      <c r="W64" s="4">
        <f t="shared" si="57"/>
        <v>193</v>
      </c>
      <c r="X64" s="4">
        <f t="shared" si="57"/>
        <v>502</v>
      </c>
      <c r="Y64" s="4">
        <f t="shared" si="57"/>
        <v>699</v>
      </c>
      <c r="Z64" s="4">
        <f t="shared" si="57"/>
        <v>726</v>
      </c>
      <c r="AA64" s="4">
        <f t="shared" si="57"/>
        <v>740</v>
      </c>
      <c r="AB64" s="4">
        <f t="shared" si="57"/>
        <v>740</v>
      </c>
      <c r="AC64" s="4">
        <f t="shared" si="57"/>
        <v>743</v>
      </c>
      <c r="AD64" s="4">
        <f t="shared" si="57"/>
        <v>770</v>
      </c>
      <c r="AE64" s="4">
        <f t="shared" si="57"/>
        <v>966</v>
      </c>
      <c r="AF64" s="4">
        <f t="shared" si="57"/>
        <v>1221</v>
      </c>
      <c r="AG64" s="4">
        <f t="shared" si="57"/>
        <v>1304</v>
      </c>
      <c r="AH64" s="4">
        <f t="shared" si="57"/>
        <v>1349</v>
      </c>
      <c r="AI64" s="4">
        <f t="shared" si="57"/>
        <v>1378</v>
      </c>
      <c r="AJ64" s="4">
        <f t="shared" si="57"/>
        <v>1391</v>
      </c>
      <c r="AK64" s="4">
        <f t="shared" si="57"/>
        <v>1410</v>
      </c>
      <c r="AL64" s="4">
        <f t="shared" si="57"/>
        <v>1456</v>
      </c>
      <c r="AM64" s="4">
        <f t="shared" si="57"/>
        <v>1495</v>
      </c>
      <c r="AN64" s="4">
        <f t="shared" si="57"/>
        <v>1512</v>
      </c>
      <c r="AO64" s="4">
        <f t="shared" si="57"/>
        <v>1539</v>
      </c>
      <c r="AP64" s="4">
        <f t="shared" si="57"/>
        <v>1571</v>
      </c>
      <c r="AQ64" s="4">
        <f t="shared" si="57"/>
        <v>1583</v>
      </c>
      <c r="AR64" s="4">
        <f t="shared" si="57"/>
        <v>1603</v>
      </c>
      <c r="AS64" s="4">
        <f t="shared" si="57"/>
        <v>1606</v>
      </c>
      <c r="AT64" s="4">
        <f t="shared" si="57"/>
        <v>1614</v>
      </c>
      <c r="AU64" s="4">
        <f t="shared" si="57"/>
        <v>1621</v>
      </c>
      <c r="AV64" s="4">
        <f t="shared" si="57"/>
        <v>1625</v>
      </c>
      <c r="AW64" s="4">
        <f t="shared" si="57"/>
        <v>1630</v>
      </c>
      <c r="AX64" s="4">
        <f t="shared" si="57"/>
        <v>1630</v>
      </c>
      <c r="AY64" s="4">
        <f t="shared" si="57"/>
        <v>1632</v>
      </c>
      <c r="AZ64" s="4">
        <f t="shared" si="57"/>
        <v>1633</v>
      </c>
      <c r="BA64" s="4">
        <f t="shared" si="57"/>
        <v>1636</v>
      </c>
      <c r="BB64" s="4">
        <f t="shared" ref="BB64:BS64" si="58">BB29+BA64</f>
        <v>1636</v>
      </c>
      <c r="BC64" s="4">
        <f t="shared" si="58"/>
        <v>1636</v>
      </c>
      <c r="BD64" s="4">
        <f t="shared" si="58"/>
        <v>1636</v>
      </c>
      <c r="BE64" s="4">
        <f t="shared" si="58"/>
        <v>1636</v>
      </c>
      <c r="BF64" s="4">
        <f t="shared" si="58"/>
        <v>1636</v>
      </c>
      <c r="BG64" s="4">
        <f t="shared" si="58"/>
        <v>1639</v>
      </c>
      <c r="BH64" s="4">
        <f t="shared" si="58"/>
        <v>1639</v>
      </c>
      <c r="BI64" s="4">
        <f t="shared" si="58"/>
        <v>1642</v>
      </c>
      <c r="BJ64" s="4">
        <f t="shared" si="58"/>
        <v>1645</v>
      </c>
      <c r="BK64" s="4">
        <f t="shared" si="58"/>
        <v>1646</v>
      </c>
      <c r="BL64" s="4">
        <f t="shared" si="58"/>
        <v>1646</v>
      </c>
      <c r="BM64" s="4">
        <f t="shared" si="58"/>
        <v>1648</v>
      </c>
      <c r="BN64" s="4">
        <f t="shared" si="58"/>
        <v>1648</v>
      </c>
      <c r="BO64" s="4">
        <f t="shared" si="58"/>
        <v>1649</v>
      </c>
      <c r="BP64" s="4">
        <f t="shared" si="58"/>
        <v>1651</v>
      </c>
      <c r="BQ64" s="4">
        <f t="shared" si="58"/>
        <v>1651</v>
      </c>
      <c r="BR64" s="4">
        <f t="shared" si="58"/>
        <v>1651</v>
      </c>
      <c r="BS64" s="4">
        <f t="shared" si="58"/>
        <v>1652</v>
      </c>
    </row>
    <row r="65" spans="1:90" x14ac:dyDescent="0.2">
      <c r="A65" s="1" t="s">
        <v>559</v>
      </c>
      <c r="E65" s="4"/>
      <c r="F65" s="4"/>
      <c r="G65" s="4"/>
      <c r="H65" s="4"/>
      <c r="I65" s="4"/>
      <c r="J65" s="4"/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469</v>
      </c>
      <c r="S65" s="4">
        <v>538</v>
      </c>
      <c r="T65" s="4">
        <v>680</v>
      </c>
      <c r="U65" s="4">
        <v>802</v>
      </c>
      <c r="V65" s="4">
        <v>913</v>
      </c>
      <c r="W65" s="4">
        <v>961</v>
      </c>
      <c r="X65" s="4">
        <v>991</v>
      </c>
      <c r="Y65" s="4">
        <v>1052</v>
      </c>
      <c r="Z65" s="4">
        <v>1079</v>
      </c>
      <c r="AA65" s="4">
        <v>1130</v>
      </c>
      <c r="AB65" s="4">
        <v>1179</v>
      </c>
      <c r="AC65" s="4">
        <v>1195</v>
      </c>
      <c r="AD65" s="4">
        <v>1204</v>
      </c>
      <c r="AE65" s="4">
        <v>1214</v>
      </c>
      <c r="AF65" s="4">
        <v>1229</v>
      </c>
      <c r="AG65" s="4">
        <v>1267</v>
      </c>
      <c r="AH65" s="4">
        <v>1292</v>
      </c>
      <c r="AI65" s="4">
        <v>1318</v>
      </c>
      <c r="AJ65" s="4">
        <v>1384</v>
      </c>
      <c r="AK65" s="4">
        <v>1438</v>
      </c>
      <c r="AL65" s="4">
        <v>1465</v>
      </c>
      <c r="AM65" s="4">
        <v>1482</v>
      </c>
      <c r="AN65" s="4">
        <v>1502</v>
      </c>
      <c r="AO65" s="4">
        <v>1535</v>
      </c>
      <c r="AP65" s="4">
        <v>1546</v>
      </c>
      <c r="AQ65" s="4">
        <v>1555</v>
      </c>
      <c r="AR65" s="4">
        <v>1572</v>
      </c>
      <c r="AS65" s="4">
        <v>1581</v>
      </c>
      <c r="AT65" s="4">
        <v>1592</v>
      </c>
      <c r="AU65" s="4">
        <v>1602</v>
      </c>
      <c r="AV65" s="4">
        <v>1614</v>
      </c>
      <c r="AW65" s="4">
        <v>1621</v>
      </c>
      <c r="AX65" s="4">
        <v>1627</v>
      </c>
      <c r="AY65" s="4">
        <v>1628</v>
      </c>
      <c r="AZ65" s="4">
        <v>1631</v>
      </c>
      <c r="BA65" s="4">
        <v>1631</v>
      </c>
      <c r="BB65" s="4">
        <v>1633</v>
      </c>
      <c r="BC65" s="4">
        <v>1633</v>
      </c>
      <c r="BD65" s="4">
        <v>1634</v>
      </c>
      <c r="BE65" s="4">
        <v>1634</v>
      </c>
      <c r="BF65" s="4">
        <v>1635</v>
      </c>
      <c r="BG65" s="4">
        <v>1635</v>
      </c>
      <c r="BH65" s="4">
        <v>1635</v>
      </c>
      <c r="BI65" s="4">
        <v>1635</v>
      </c>
      <c r="BJ65" s="4">
        <v>1635</v>
      </c>
      <c r="BK65" s="4">
        <v>1635</v>
      </c>
      <c r="BL65" s="4">
        <v>1635</v>
      </c>
      <c r="BM65" s="4">
        <v>1635</v>
      </c>
      <c r="BN65" s="4">
        <v>1636</v>
      </c>
      <c r="BO65" s="4">
        <v>1637</v>
      </c>
      <c r="BP65" s="4">
        <v>1637</v>
      </c>
      <c r="BQ65" s="4">
        <v>1638</v>
      </c>
      <c r="BR65" s="4">
        <v>1638</v>
      </c>
      <c r="BS65" s="4">
        <v>1638</v>
      </c>
      <c r="BT65" s="4">
        <v>1638</v>
      </c>
      <c r="BU65" s="4">
        <v>1638</v>
      </c>
      <c r="BV65" s="4">
        <v>1638</v>
      </c>
      <c r="BW65" s="4">
        <v>1638</v>
      </c>
      <c r="BX65" s="4">
        <v>1638</v>
      </c>
      <c r="BY65" s="4">
        <v>1638</v>
      </c>
      <c r="BZ65" s="4">
        <v>1638</v>
      </c>
      <c r="CA65" s="4">
        <v>1638</v>
      </c>
      <c r="CB65" s="4">
        <v>1638</v>
      </c>
      <c r="CC65" s="4">
        <v>1638</v>
      </c>
      <c r="CD65" s="4">
        <v>1638</v>
      </c>
      <c r="CE65" s="4">
        <v>1638</v>
      </c>
      <c r="CF65" s="4">
        <v>1638</v>
      </c>
      <c r="CG65" s="4">
        <v>1638</v>
      </c>
      <c r="CH65" s="4">
        <v>1638</v>
      </c>
      <c r="CI65" s="4">
        <v>1638</v>
      </c>
      <c r="CJ65" s="4">
        <v>1638</v>
      </c>
      <c r="CK65" s="4">
        <v>1638</v>
      </c>
      <c r="CL65" s="4">
        <v>1638</v>
      </c>
    </row>
    <row r="66" spans="1:90" x14ac:dyDescent="0.2">
      <c r="A66" s="1" t="s">
        <v>560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4</v>
      </c>
      <c r="U66" s="16">
        <v>9</v>
      </c>
      <c r="V66" s="16">
        <v>871</v>
      </c>
      <c r="W66" s="16">
        <v>1208</v>
      </c>
      <c r="X66" s="16">
        <v>1269</v>
      </c>
      <c r="Y66" s="16">
        <v>1413</v>
      </c>
      <c r="Z66" s="16">
        <v>1424</v>
      </c>
      <c r="AA66" s="16">
        <v>1425</v>
      </c>
      <c r="AB66" s="16">
        <v>1433</v>
      </c>
      <c r="AC66" s="16">
        <v>1461</v>
      </c>
      <c r="AD66" s="16">
        <v>1749</v>
      </c>
      <c r="AE66" s="16">
        <v>1850</v>
      </c>
      <c r="AF66" s="16">
        <v>2032</v>
      </c>
      <c r="AG66" s="16">
        <v>2266</v>
      </c>
      <c r="AH66" s="16">
        <v>2579</v>
      </c>
      <c r="AI66" s="16">
        <v>2725</v>
      </c>
      <c r="AJ66" s="16">
        <v>2991</v>
      </c>
      <c r="AK66" s="16">
        <v>3171</v>
      </c>
      <c r="AL66" s="16">
        <v>3386</v>
      </c>
      <c r="AM66" s="16">
        <v>3563</v>
      </c>
      <c r="AN66" s="16">
        <v>3695</v>
      </c>
      <c r="AO66" s="16">
        <v>3778</v>
      </c>
      <c r="AP66" s="16">
        <v>3843</v>
      </c>
      <c r="AQ66" s="16">
        <v>3918</v>
      </c>
      <c r="AR66" s="16">
        <v>3984</v>
      </c>
      <c r="AS66" s="16">
        <v>4114</v>
      </c>
      <c r="AT66" s="16">
        <v>4208</v>
      </c>
      <c r="AU66" s="16">
        <v>4252</v>
      </c>
      <c r="AV66" s="16">
        <v>4314</v>
      </c>
      <c r="AW66" s="16">
        <v>4374</v>
      </c>
      <c r="AX66" s="16">
        <v>4406</v>
      </c>
      <c r="AY66" s="16">
        <v>4440</v>
      </c>
      <c r="AZ66" s="16">
        <v>4481</v>
      </c>
      <c r="BA66" s="16">
        <v>4543</v>
      </c>
      <c r="BB66" s="16">
        <v>4575</v>
      </c>
      <c r="BC66" s="16">
        <v>4614</v>
      </c>
      <c r="BD66" s="16">
        <v>4639</v>
      </c>
      <c r="BE66" s="16">
        <v>4654</v>
      </c>
      <c r="BF66" s="16">
        <v>4666</v>
      </c>
      <c r="BG66" s="16">
        <v>4690</v>
      </c>
      <c r="BH66" s="16">
        <v>4695</v>
      </c>
      <c r="BI66" s="16">
        <v>4704</v>
      </c>
      <c r="BJ66" s="16">
        <v>4713</v>
      </c>
      <c r="BK66" s="16">
        <v>4718</v>
      </c>
      <c r="BL66" s="16">
        <v>4727</v>
      </c>
      <c r="BM66" s="16">
        <v>4729</v>
      </c>
      <c r="BN66" s="16">
        <v>4731</v>
      </c>
      <c r="BO66" s="16">
        <v>4737</v>
      </c>
      <c r="BP66" s="16">
        <v>4740</v>
      </c>
      <c r="BQ66" s="16">
        <v>4740</v>
      </c>
      <c r="BR66" s="16">
        <v>4740</v>
      </c>
      <c r="BS66" s="16">
        <v>4742</v>
      </c>
      <c r="BT66" s="16">
        <v>4743</v>
      </c>
      <c r="BU66" s="16">
        <v>4745</v>
      </c>
      <c r="BV66" s="16">
        <v>4749</v>
      </c>
      <c r="BW66" s="16">
        <v>4752</v>
      </c>
      <c r="BX66" s="16">
        <v>4756</v>
      </c>
      <c r="BY66" s="16">
        <v>4757</v>
      </c>
      <c r="BZ66" s="16">
        <v>4760</v>
      </c>
      <c r="CA66" s="16">
        <v>4762</v>
      </c>
      <c r="CB66" s="16">
        <v>4766</v>
      </c>
      <c r="CC66" s="16">
        <v>4766</v>
      </c>
      <c r="CD66" s="16">
        <v>4766</v>
      </c>
      <c r="CE66" s="16">
        <v>4766</v>
      </c>
      <c r="CF66" s="16">
        <v>4768</v>
      </c>
    </row>
    <row r="67" spans="1:90" ht="15" x14ac:dyDescent="0.25">
      <c r="A67" s="1" t="s">
        <v>733</v>
      </c>
      <c r="B67" s="201">
        <v>0</v>
      </c>
      <c r="C67" s="201">
        <v>0</v>
      </c>
      <c r="D67" s="201">
        <v>0</v>
      </c>
      <c r="E67" s="201">
        <v>0</v>
      </c>
      <c r="F67" s="201">
        <v>0</v>
      </c>
      <c r="G67" s="201">
        <v>0</v>
      </c>
      <c r="H67" s="201">
        <v>0</v>
      </c>
      <c r="I67" s="201">
        <v>0</v>
      </c>
      <c r="J67" s="201">
        <v>0</v>
      </c>
      <c r="K67" s="201">
        <v>0</v>
      </c>
      <c r="L67" s="201">
        <v>0</v>
      </c>
      <c r="M67" s="201">
        <v>0</v>
      </c>
      <c r="N67" s="201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39</v>
      </c>
      <c r="U67" s="201">
        <v>41</v>
      </c>
      <c r="V67" s="201">
        <v>93</v>
      </c>
      <c r="W67" s="201">
        <v>104</v>
      </c>
      <c r="X67" s="201">
        <v>105</v>
      </c>
      <c r="Y67" s="201">
        <v>105</v>
      </c>
      <c r="Z67" s="201">
        <v>134</v>
      </c>
      <c r="AA67" s="201">
        <v>137</v>
      </c>
      <c r="AB67" s="201">
        <v>150</v>
      </c>
      <c r="AC67" s="201">
        <v>151</v>
      </c>
      <c r="AD67" s="201">
        <v>153</v>
      </c>
      <c r="AE67" s="201">
        <v>193</v>
      </c>
      <c r="AF67" s="201">
        <v>206</v>
      </c>
      <c r="AG67" s="201">
        <v>208</v>
      </c>
      <c r="AH67" s="201">
        <v>209</v>
      </c>
      <c r="AI67" s="201">
        <v>212</v>
      </c>
      <c r="AJ67" s="201">
        <v>218</v>
      </c>
      <c r="AK67" s="201">
        <v>219</v>
      </c>
      <c r="AL67" s="201">
        <v>220</v>
      </c>
      <c r="AM67" s="201">
        <v>228</v>
      </c>
      <c r="AN67" s="201">
        <v>341</v>
      </c>
      <c r="AO67" s="201">
        <v>452</v>
      </c>
      <c r="AP67" s="201">
        <v>520</v>
      </c>
      <c r="AQ67" s="201">
        <v>560</v>
      </c>
      <c r="AR67" s="201">
        <v>627</v>
      </c>
      <c r="AS67" s="201">
        <v>700</v>
      </c>
      <c r="AT67" s="201">
        <v>744</v>
      </c>
      <c r="AU67" s="201">
        <v>800</v>
      </c>
      <c r="AV67" s="201">
        <v>819</v>
      </c>
      <c r="AW67" s="201">
        <v>852</v>
      </c>
      <c r="AX67" s="201">
        <v>879</v>
      </c>
      <c r="AY67" s="201">
        <v>887</v>
      </c>
      <c r="AZ67" s="201">
        <v>919</v>
      </c>
      <c r="BA67" s="201">
        <v>942</v>
      </c>
      <c r="BB67" s="201">
        <v>962</v>
      </c>
      <c r="BC67" s="201">
        <v>984</v>
      </c>
      <c r="BD67" s="201">
        <v>1003</v>
      </c>
      <c r="BE67" s="201">
        <v>1018</v>
      </c>
      <c r="BF67" s="201">
        <v>1035</v>
      </c>
      <c r="BG67" s="201">
        <v>1045</v>
      </c>
      <c r="BH67" s="201">
        <v>1048</v>
      </c>
      <c r="BI67" s="201">
        <v>1053</v>
      </c>
      <c r="BJ67" s="201">
        <v>1063</v>
      </c>
      <c r="BK67" s="201">
        <v>1064</v>
      </c>
      <c r="BL67" s="201">
        <v>1068</v>
      </c>
      <c r="BM67" s="201">
        <v>1077</v>
      </c>
      <c r="BN67" s="201">
        <v>1087</v>
      </c>
      <c r="BO67" s="201">
        <v>1094</v>
      </c>
      <c r="BP67" s="201">
        <v>1098</v>
      </c>
      <c r="BQ67" s="201">
        <v>1098</v>
      </c>
      <c r="BR67" s="201">
        <v>1103</v>
      </c>
      <c r="BS67" s="201">
        <v>1110</v>
      </c>
      <c r="BT67" s="201">
        <v>1120</v>
      </c>
      <c r="BU67" s="201">
        <v>1124</v>
      </c>
      <c r="BV67" s="201">
        <v>1136</v>
      </c>
      <c r="BW67" s="201">
        <v>1146</v>
      </c>
      <c r="BX67" s="201">
        <v>1156</v>
      </c>
      <c r="BY67" s="201">
        <v>1162</v>
      </c>
      <c r="BZ67" s="201">
        <v>1170</v>
      </c>
      <c r="CA67" s="201">
        <v>1171</v>
      </c>
      <c r="CB67" s="201">
        <v>1181</v>
      </c>
      <c r="CC67" s="201">
        <v>1190</v>
      </c>
      <c r="CD67" s="201">
        <v>1195</v>
      </c>
      <c r="CE67" s="201">
        <v>1201</v>
      </c>
      <c r="CF67" s="201">
        <v>1211</v>
      </c>
      <c r="CG67" s="201">
        <v>1212</v>
      </c>
      <c r="CH67" s="201">
        <v>1218</v>
      </c>
      <c r="CI67" s="201">
        <v>1221</v>
      </c>
      <c r="CJ67" s="201">
        <v>1226</v>
      </c>
      <c r="CK67" s="201">
        <v>1228</v>
      </c>
    </row>
    <row r="68" spans="1:90" x14ac:dyDescent="0.2">
      <c r="A68" s="185" t="s">
        <v>565</v>
      </c>
      <c r="B68" s="185"/>
      <c r="C68" s="185"/>
      <c r="D68" s="185"/>
      <c r="E68" s="186">
        <f>AVERAGE(E49:E66)</f>
        <v>0.3125</v>
      </c>
      <c r="F68" s="186">
        <f>AVERAGE(F49:F66)</f>
        <v>0.3125</v>
      </c>
      <c r="G68" s="186">
        <f t="shared" ref="G68:BR68" si="59">AVERAGE(G49:G66)</f>
        <v>0.375</v>
      </c>
      <c r="H68" s="186">
        <f t="shared" si="59"/>
        <v>0.375</v>
      </c>
      <c r="I68" s="186">
        <f t="shared" si="59"/>
        <v>0.375</v>
      </c>
      <c r="J68" s="186">
        <f t="shared" si="59"/>
        <v>0.375</v>
      </c>
      <c r="K68" s="186">
        <f t="shared" si="59"/>
        <v>0.3888888888888889</v>
      </c>
      <c r="L68" s="186">
        <f t="shared" si="59"/>
        <v>0.3888888888888889</v>
      </c>
      <c r="M68" s="186">
        <f t="shared" si="59"/>
        <v>2.1111111111111112</v>
      </c>
      <c r="N68" s="186">
        <f t="shared" si="59"/>
        <v>2.8333333333333335</v>
      </c>
      <c r="O68" s="186">
        <f t="shared" si="59"/>
        <v>2.8888888888888888</v>
      </c>
      <c r="P68" s="186">
        <f t="shared" si="59"/>
        <v>2.9444444444444446</v>
      </c>
      <c r="Q68" s="186">
        <f t="shared" si="59"/>
        <v>11.388888888888889</v>
      </c>
      <c r="R68" s="186">
        <f t="shared" si="59"/>
        <v>46.166666666666664</v>
      </c>
      <c r="S68" s="186">
        <f t="shared" si="59"/>
        <v>79.444444444444443</v>
      </c>
      <c r="T68" s="186">
        <f t="shared" si="59"/>
        <v>168.05555555555554</v>
      </c>
      <c r="U68" s="186">
        <f t="shared" si="59"/>
        <v>310.55555555555554</v>
      </c>
      <c r="V68" s="186">
        <f t="shared" si="59"/>
        <v>520.16666666666663</v>
      </c>
      <c r="W68" s="186">
        <f t="shared" si="59"/>
        <v>633.88888888888891</v>
      </c>
      <c r="X68" s="186">
        <f t="shared" si="59"/>
        <v>762.77777777777783</v>
      </c>
      <c r="Y68" s="186">
        <f t="shared" si="59"/>
        <v>858.44444444444446</v>
      </c>
      <c r="Z68" s="186">
        <f t="shared" si="59"/>
        <v>964.22222222222217</v>
      </c>
      <c r="AA68" s="186">
        <f t="shared" si="59"/>
        <v>1054.5</v>
      </c>
      <c r="AB68" s="186">
        <f t="shared" si="59"/>
        <v>1169.3888888888889</v>
      </c>
      <c r="AC68" s="186">
        <f t="shared" si="59"/>
        <v>1234.1111111111111</v>
      </c>
      <c r="AD68" s="186">
        <f t="shared" si="59"/>
        <v>1286.9444444444443</v>
      </c>
      <c r="AE68" s="186">
        <f t="shared" si="59"/>
        <v>1346.8888888888889</v>
      </c>
      <c r="AF68" s="186">
        <f t="shared" si="59"/>
        <v>1400.6111111111111</v>
      </c>
      <c r="AG68" s="186">
        <f t="shared" si="59"/>
        <v>1461</v>
      </c>
      <c r="AH68" s="186">
        <f t="shared" si="59"/>
        <v>1541.4444444444443</v>
      </c>
      <c r="AI68" s="186">
        <f t="shared" si="59"/>
        <v>1591.2222222222222</v>
      </c>
      <c r="AJ68" s="186">
        <f t="shared" si="59"/>
        <v>1628.1111111111111</v>
      </c>
      <c r="AK68" s="186">
        <f t="shared" si="59"/>
        <v>1670.6666666666667</v>
      </c>
      <c r="AL68" s="186">
        <f t="shared" si="59"/>
        <v>1710.3888888888889</v>
      </c>
      <c r="AM68" s="186">
        <f t="shared" si="59"/>
        <v>1739.1666666666667</v>
      </c>
      <c r="AN68" s="186">
        <f t="shared" si="59"/>
        <v>1763.2777777777778</v>
      </c>
      <c r="AO68" s="186">
        <f t="shared" si="59"/>
        <v>1786.2777777777778</v>
      </c>
      <c r="AP68" s="186">
        <f t="shared" si="59"/>
        <v>1802.7777777777778</v>
      </c>
      <c r="AQ68" s="186">
        <f t="shared" si="59"/>
        <v>1819.4444444444443</v>
      </c>
      <c r="AR68" s="186">
        <f t="shared" si="59"/>
        <v>1836.5555555555557</v>
      </c>
      <c r="AS68" s="186">
        <f t="shared" si="59"/>
        <v>1851.3333333333333</v>
      </c>
      <c r="AT68" s="186">
        <f t="shared" si="59"/>
        <v>1865.1666666666667</v>
      </c>
      <c r="AU68" s="186">
        <f t="shared" si="59"/>
        <v>1872.6111111111111</v>
      </c>
      <c r="AV68" s="186">
        <f t="shared" si="59"/>
        <v>1881</v>
      </c>
      <c r="AW68" s="186">
        <f t="shared" si="59"/>
        <v>1886.9444444444443</v>
      </c>
      <c r="AX68" s="186">
        <f t="shared" si="59"/>
        <v>1892.3888888888889</v>
      </c>
      <c r="AY68" s="186">
        <f t="shared" si="59"/>
        <v>1896.3888888888889</v>
      </c>
      <c r="AZ68" s="186">
        <f t="shared" si="59"/>
        <v>1900.2777777777778</v>
      </c>
      <c r="BA68" s="186">
        <f t="shared" si="59"/>
        <v>1905.4444444444443</v>
      </c>
      <c r="BB68" s="186">
        <f t="shared" si="59"/>
        <v>1908.8888888888889</v>
      </c>
      <c r="BC68" s="186">
        <f t="shared" si="59"/>
        <v>1913.6666666666667</v>
      </c>
      <c r="BD68" s="186">
        <f t="shared" si="59"/>
        <v>1916.6666666666667</v>
      </c>
      <c r="BE68" s="186">
        <f t="shared" si="59"/>
        <v>1918.1666666666667</v>
      </c>
      <c r="BF68" s="186">
        <f t="shared" si="59"/>
        <v>1919.3888888888889</v>
      </c>
      <c r="BG68" s="186">
        <f t="shared" si="59"/>
        <v>1921.2777777777778</v>
      </c>
      <c r="BH68" s="186">
        <f t="shared" si="59"/>
        <v>1921.6111111111111</v>
      </c>
      <c r="BI68" s="186">
        <f t="shared" si="59"/>
        <v>1922.4444444444443</v>
      </c>
      <c r="BJ68" s="186">
        <f t="shared" si="59"/>
        <v>1923.4444444444443</v>
      </c>
      <c r="BK68" s="186">
        <f t="shared" si="59"/>
        <v>1924.2222222222222</v>
      </c>
      <c r="BL68" s="186">
        <f t="shared" si="59"/>
        <v>1924.7222222222222</v>
      </c>
      <c r="BM68" s="186">
        <f t="shared" si="59"/>
        <v>1925</v>
      </c>
      <c r="BN68" s="186">
        <f t="shared" si="59"/>
        <v>1925.1666666666667</v>
      </c>
      <c r="BO68" s="186">
        <f t="shared" si="59"/>
        <v>1925.6666666666667</v>
      </c>
      <c r="BP68" s="186">
        <f t="shared" si="59"/>
        <v>1925.9444444444443</v>
      </c>
      <c r="BQ68" s="186">
        <f t="shared" si="59"/>
        <v>1926.0555555555557</v>
      </c>
      <c r="BR68" s="186">
        <f t="shared" si="59"/>
        <v>1926.0555555555557</v>
      </c>
      <c r="BS68" s="186">
        <f t="shared" ref="BS68" si="60">AVERAGE(BS49:BS66)</f>
        <v>1926.2222222222222</v>
      </c>
      <c r="BT68" s="186">
        <f t="shared" ref="BT68" si="61">AVERAGE(BT49:BT66)</f>
        <v>3190.5</v>
      </c>
      <c r="BU68" s="186">
        <f t="shared" ref="BU68" si="62">AVERAGE(BU49:BU66)</f>
        <v>3191.5</v>
      </c>
      <c r="BV68" s="186">
        <f t="shared" ref="BV68" si="63">AVERAGE(BV49:BV66)</f>
        <v>3193.5</v>
      </c>
      <c r="BW68" s="186">
        <f t="shared" ref="BW68" si="64">AVERAGE(BW49:BW66)</f>
        <v>3195</v>
      </c>
      <c r="BX68" s="186">
        <f t="shared" ref="BX68" si="65">AVERAGE(BX49:BX66)</f>
        <v>3197</v>
      </c>
      <c r="BY68" s="186">
        <f t="shared" ref="BY68" si="66">AVERAGE(BY49:BY66)</f>
        <v>3197.5</v>
      </c>
      <c r="BZ68" s="186">
        <f t="shared" ref="BZ68" si="67">AVERAGE(BZ49:BZ66)</f>
        <v>3199</v>
      </c>
      <c r="CA68" s="186">
        <f t="shared" ref="CA68" si="68">AVERAGE(CA49:CA66)</f>
        <v>3200</v>
      </c>
      <c r="CB68" s="186">
        <f t="shared" ref="CB68" si="69">AVERAGE(CB49:CB66)</f>
        <v>3202</v>
      </c>
      <c r="CC68" s="186">
        <f t="shared" ref="CC68" si="70">AVERAGE(CC49:CC66)</f>
        <v>3202</v>
      </c>
      <c r="CD68" s="186">
        <f t="shared" ref="CD68" si="71">AVERAGE(CD49:CD66)</f>
        <v>3202</v>
      </c>
      <c r="CE68" s="186">
        <f t="shared" ref="CE68" si="72">AVERAGE(CE49:CE66)</f>
        <v>3202</v>
      </c>
      <c r="CF68" s="186">
        <f t="shared" ref="CF68" si="73">AVERAGE(CF49:CF66)</f>
        <v>3203</v>
      </c>
      <c r="CG68" s="186">
        <f t="shared" ref="CG68" si="74">AVERAGE(CG49:CG66)</f>
        <v>1638</v>
      </c>
      <c r="CH68" s="186">
        <f t="shared" ref="CH68" si="75">AVERAGE(CH49:CH66)</f>
        <v>1638</v>
      </c>
      <c r="CI68" s="186">
        <f t="shared" ref="CI68" si="76">AVERAGE(CI49:CI66)</f>
        <v>1638</v>
      </c>
      <c r="CJ68" s="186">
        <f t="shared" ref="CJ68" si="77">AVERAGE(CJ49:CJ66)</f>
        <v>1638</v>
      </c>
      <c r="CK68" s="186">
        <f t="shared" ref="CK68:CL68" si="78">AVERAGE(CK49:CK66)</f>
        <v>1638</v>
      </c>
      <c r="CL68" s="186">
        <f t="shared" si="78"/>
        <v>1638</v>
      </c>
    </row>
    <row r="70" spans="1:90" x14ac:dyDescent="0.2">
      <c r="A70" s="1" t="s">
        <v>735</v>
      </c>
      <c r="K70" s="1">
        <f>AVERAGE(K65:K66)</f>
        <v>0</v>
      </c>
      <c r="L70" s="1">
        <f t="shared" ref="L70:BW70" si="79">AVERAGE(L65:L66)</f>
        <v>0</v>
      </c>
      <c r="M70" s="1">
        <f t="shared" si="79"/>
        <v>0</v>
      </c>
      <c r="N70" s="1">
        <f t="shared" si="79"/>
        <v>0</v>
      </c>
      <c r="O70" s="1">
        <f t="shared" si="79"/>
        <v>0</v>
      </c>
      <c r="P70" s="1">
        <f t="shared" si="79"/>
        <v>0</v>
      </c>
      <c r="Q70" s="1">
        <f t="shared" si="79"/>
        <v>0</v>
      </c>
      <c r="R70" s="1">
        <f t="shared" si="79"/>
        <v>234.5</v>
      </c>
      <c r="S70" s="1">
        <f t="shared" si="79"/>
        <v>269</v>
      </c>
      <c r="T70" s="1">
        <f t="shared" si="79"/>
        <v>342</v>
      </c>
      <c r="U70" s="1">
        <f t="shared" si="79"/>
        <v>405.5</v>
      </c>
      <c r="V70" s="1">
        <f t="shared" si="79"/>
        <v>892</v>
      </c>
      <c r="W70" s="1">
        <f t="shared" si="79"/>
        <v>1084.5</v>
      </c>
      <c r="X70" s="1">
        <f t="shared" si="79"/>
        <v>1130</v>
      </c>
      <c r="Y70" s="1">
        <f t="shared" si="79"/>
        <v>1232.5</v>
      </c>
      <c r="Z70" s="1">
        <f t="shared" si="79"/>
        <v>1251.5</v>
      </c>
      <c r="AA70" s="1">
        <f t="shared" si="79"/>
        <v>1277.5</v>
      </c>
      <c r="AB70" s="1">
        <f t="shared" si="79"/>
        <v>1306</v>
      </c>
      <c r="AC70" s="1">
        <f t="shared" si="79"/>
        <v>1328</v>
      </c>
      <c r="AD70" s="1">
        <f t="shared" si="79"/>
        <v>1476.5</v>
      </c>
      <c r="AE70" s="1">
        <f t="shared" si="79"/>
        <v>1532</v>
      </c>
      <c r="AF70" s="1">
        <f t="shared" si="79"/>
        <v>1630.5</v>
      </c>
      <c r="AG70" s="1">
        <f t="shared" si="79"/>
        <v>1766.5</v>
      </c>
      <c r="AH70" s="1">
        <f t="shared" si="79"/>
        <v>1935.5</v>
      </c>
      <c r="AI70" s="1">
        <f t="shared" si="79"/>
        <v>2021.5</v>
      </c>
      <c r="AJ70" s="1">
        <f t="shared" si="79"/>
        <v>2187.5</v>
      </c>
      <c r="AK70" s="1">
        <f t="shared" si="79"/>
        <v>2304.5</v>
      </c>
      <c r="AL70" s="1">
        <f t="shared" si="79"/>
        <v>2425.5</v>
      </c>
      <c r="AM70" s="1">
        <f t="shared" si="79"/>
        <v>2522.5</v>
      </c>
      <c r="AN70" s="1">
        <f t="shared" si="79"/>
        <v>2598.5</v>
      </c>
      <c r="AO70" s="1">
        <f t="shared" si="79"/>
        <v>2656.5</v>
      </c>
      <c r="AP70" s="1">
        <f t="shared" si="79"/>
        <v>2694.5</v>
      </c>
      <c r="AQ70" s="1">
        <f t="shared" si="79"/>
        <v>2736.5</v>
      </c>
      <c r="AR70" s="1">
        <f t="shared" si="79"/>
        <v>2778</v>
      </c>
      <c r="AS70" s="1">
        <f t="shared" si="79"/>
        <v>2847.5</v>
      </c>
      <c r="AT70" s="1">
        <f t="shared" si="79"/>
        <v>2900</v>
      </c>
      <c r="AU70" s="1">
        <f t="shared" si="79"/>
        <v>2927</v>
      </c>
      <c r="AV70" s="1">
        <f t="shared" si="79"/>
        <v>2964</v>
      </c>
      <c r="AW70" s="1">
        <f t="shared" si="79"/>
        <v>2997.5</v>
      </c>
      <c r="AX70" s="1">
        <f t="shared" si="79"/>
        <v>3016.5</v>
      </c>
      <c r="AY70" s="1">
        <f t="shared" si="79"/>
        <v>3034</v>
      </c>
      <c r="AZ70" s="1">
        <f t="shared" si="79"/>
        <v>3056</v>
      </c>
      <c r="BA70" s="1">
        <f t="shared" si="79"/>
        <v>3087</v>
      </c>
      <c r="BB70" s="1">
        <f t="shared" si="79"/>
        <v>3104</v>
      </c>
      <c r="BC70" s="1">
        <f t="shared" si="79"/>
        <v>3123.5</v>
      </c>
      <c r="BD70" s="1">
        <f t="shared" si="79"/>
        <v>3136.5</v>
      </c>
      <c r="BE70" s="1">
        <f t="shared" si="79"/>
        <v>3144</v>
      </c>
      <c r="BF70" s="1">
        <f t="shared" si="79"/>
        <v>3150.5</v>
      </c>
      <c r="BG70" s="1">
        <f t="shared" si="79"/>
        <v>3162.5</v>
      </c>
      <c r="BH70" s="1">
        <f t="shared" si="79"/>
        <v>3165</v>
      </c>
      <c r="BI70" s="1">
        <f t="shared" si="79"/>
        <v>3169.5</v>
      </c>
      <c r="BJ70" s="1">
        <f t="shared" si="79"/>
        <v>3174</v>
      </c>
      <c r="BK70" s="1">
        <f t="shared" si="79"/>
        <v>3176.5</v>
      </c>
      <c r="BL70" s="1">
        <f t="shared" si="79"/>
        <v>3181</v>
      </c>
      <c r="BM70" s="1">
        <f t="shared" si="79"/>
        <v>3182</v>
      </c>
      <c r="BN70" s="1">
        <f t="shared" si="79"/>
        <v>3183.5</v>
      </c>
      <c r="BO70" s="1">
        <f t="shared" si="79"/>
        <v>3187</v>
      </c>
      <c r="BP70" s="1">
        <f t="shared" si="79"/>
        <v>3188.5</v>
      </c>
      <c r="BQ70" s="1">
        <f t="shared" si="79"/>
        <v>3189</v>
      </c>
      <c r="BR70" s="1">
        <f t="shared" si="79"/>
        <v>3189</v>
      </c>
      <c r="BS70" s="1">
        <f t="shared" si="79"/>
        <v>3190</v>
      </c>
      <c r="BT70" s="1">
        <f t="shared" si="79"/>
        <v>3190.5</v>
      </c>
      <c r="BU70" s="1">
        <f t="shared" si="79"/>
        <v>3191.5</v>
      </c>
      <c r="BV70" s="1">
        <f t="shared" si="79"/>
        <v>3193.5</v>
      </c>
      <c r="BW70" s="1">
        <f t="shared" si="79"/>
        <v>3195</v>
      </c>
      <c r="BX70" s="1">
        <f t="shared" ref="BX70:CF70" si="80">AVERAGE(BX65:BX66)</f>
        <v>3197</v>
      </c>
      <c r="BY70" s="1">
        <f t="shared" si="80"/>
        <v>3197.5</v>
      </c>
      <c r="BZ70" s="1">
        <f t="shared" si="80"/>
        <v>3199</v>
      </c>
      <c r="CA70" s="1">
        <f t="shared" si="80"/>
        <v>3200</v>
      </c>
      <c r="CB70" s="1">
        <f t="shared" si="80"/>
        <v>3202</v>
      </c>
      <c r="CC70" s="1">
        <f t="shared" si="80"/>
        <v>3202</v>
      </c>
      <c r="CD70" s="1">
        <f t="shared" si="80"/>
        <v>3202</v>
      </c>
      <c r="CE70" s="1">
        <f t="shared" si="80"/>
        <v>3202</v>
      </c>
      <c r="CF70" s="1">
        <f t="shared" si="80"/>
        <v>3203</v>
      </c>
    </row>
    <row r="71" spans="1:90" x14ac:dyDescent="0.2">
      <c r="A71" s="1" t="s">
        <v>734</v>
      </c>
      <c r="E71" s="210">
        <f>AVERAGE(E49:E64)</f>
        <v>0.3125</v>
      </c>
      <c r="F71" s="210">
        <f t="shared" ref="F71:BQ71" si="81">AVERAGE(F49:F64)</f>
        <v>0.3125</v>
      </c>
      <c r="G71" s="210">
        <f t="shared" si="81"/>
        <v>0.375</v>
      </c>
      <c r="H71" s="210">
        <f t="shared" si="81"/>
        <v>0.375</v>
      </c>
      <c r="I71" s="210">
        <f t="shared" si="81"/>
        <v>0.375</v>
      </c>
      <c r="J71" s="210">
        <f t="shared" si="81"/>
        <v>0.375</v>
      </c>
      <c r="K71" s="210">
        <f t="shared" si="81"/>
        <v>0.4375</v>
      </c>
      <c r="L71" s="210">
        <f t="shared" si="81"/>
        <v>0.4375</v>
      </c>
      <c r="M71" s="210">
        <f t="shared" si="81"/>
        <v>2.375</v>
      </c>
      <c r="N71" s="210">
        <f t="shared" si="81"/>
        <v>3.1875</v>
      </c>
      <c r="O71" s="210">
        <f t="shared" si="81"/>
        <v>3.25</v>
      </c>
      <c r="P71" s="210">
        <f t="shared" si="81"/>
        <v>3.3125</v>
      </c>
      <c r="Q71" s="210">
        <f t="shared" si="81"/>
        <v>12.8125</v>
      </c>
      <c r="R71" s="210">
        <f t="shared" si="81"/>
        <v>22.625</v>
      </c>
      <c r="S71" s="210">
        <f t="shared" si="81"/>
        <v>55.75</v>
      </c>
      <c r="T71" s="210">
        <f t="shared" si="81"/>
        <v>146.3125</v>
      </c>
      <c r="U71" s="210">
        <f t="shared" si="81"/>
        <v>298.6875</v>
      </c>
      <c r="V71" s="210">
        <f t="shared" si="81"/>
        <v>473.6875</v>
      </c>
      <c r="W71" s="210">
        <f t="shared" si="81"/>
        <v>577.5625</v>
      </c>
      <c r="X71" s="210">
        <f t="shared" si="81"/>
        <v>716.875</v>
      </c>
      <c r="Y71" s="210">
        <f t="shared" si="81"/>
        <v>811.6875</v>
      </c>
      <c r="Z71" s="210">
        <f t="shared" si="81"/>
        <v>928.3125</v>
      </c>
      <c r="AA71" s="210">
        <f t="shared" si="81"/>
        <v>1026.625</v>
      </c>
      <c r="AB71" s="210">
        <f t="shared" si="81"/>
        <v>1152.3125</v>
      </c>
      <c r="AC71" s="210">
        <f t="shared" si="81"/>
        <v>1222.375</v>
      </c>
      <c r="AD71" s="210">
        <f t="shared" si="81"/>
        <v>1263.25</v>
      </c>
      <c r="AE71" s="210">
        <f t="shared" si="81"/>
        <v>1323.75</v>
      </c>
      <c r="AF71" s="210">
        <f t="shared" si="81"/>
        <v>1371.875</v>
      </c>
      <c r="AG71" s="210">
        <f t="shared" si="81"/>
        <v>1422.8125</v>
      </c>
      <c r="AH71" s="210">
        <f t="shared" si="81"/>
        <v>1492.1875</v>
      </c>
      <c r="AI71" s="210">
        <f t="shared" si="81"/>
        <v>1537.4375</v>
      </c>
      <c r="AJ71" s="210">
        <f t="shared" si="81"/>
        <v>1558.1875</v>
      </c>
      <c r="AK71" s="210">
        <f t="shared" si="81"/>
        <v>1591.4375</v>
      </c>
      <c r="AL71" s="210">
        <f t="shared" si="81"/>
        <v>1621</v>
      </c>
      <c r="AM71" s="210">
        <f t="shared" si="81"/>
        <v>1641.25</v>
      </c>
      <c r="AN71" s="210">
        <f t="shared" si="81"/>
        <v>1658.875</v>
      </c>
      <c r="AO71" s="210">
        <f t="shared" si="81"/>
        <v>1677.5</v>
      </c>
      <c r="AP71" s="210">
        <f t="shared" si="81"/>
        <v>1691.3125</v>
      </c>
      <c r="AQ71" s="210">
        <f t="shared" si="81"/>
        <v>1704.8125</v>
      </c>
      <c r="AR71" s="210">
        <f t="shared" si="81"/>
        <v>1718.875</v>
      </c>
      <c r="AS71" s="210">
        <f t="shared" si="81"/>
        <v>1726.8125</v>
      </c>
      <c r="AT71" s="210">
        <f t="shared" si="81"/>
        <v>1735.8125</v>
      </c>
      <c r="AU71" s="210">
        <f t="shared" si="81"/>
        <v>1740.8125</v>
      </c>
      <c r="AV71" s="210">
        <f t="shared" si="81"/>
        <v>1745.625</v>
      </c>
      <c r="AW71" s="210">
        <f t="shared" si="81"/>
        <v>1748.125</v>
      </c>
      <c r="AX71" s="210">
        <f t="shared" si="81"/>
        <v>1751.875</v>
      </c>
      <c r="AY71" s="210">
        <f t="shared" si="81"/>
        <v>1754.1875</v>
      </c>
      <c r="AZ71" s="210">
        <f t="shared" si="81"/>
        <v>1755.8125</v>
      </c>
      <c r="BA71" s="210">
        <f t="shared" si="81"/>
        <v>1757.75</v>
      </c>
      <c r="BB71" s="210">
        <f t="shared" si="81"/>
        <v>1759.5</v>
      </c>
      <c r="BC71" s="210">
        <f t="shared" si="81"/>
        <v>1762.4375</v>
      </c>
      <c r="BD71" s="210">
        <f t="shared" si="81"/>
        <v>1764.1875</v>
      </c>
      <c r="BE71" s="210">
        <f t="shared" si="81"/>
        <v>1764.9375</v>
      </c>
      <c r="BF71" s="210">
        <f t="shared" si="81"/>
        <v>1765.5</v>
      </c>
      <c r="BG71" s="210">
        <f t="shared" si="81"/>
        <v>1766.125</v>
      </c>
      <c r="BH71" s="210">
        <f t="shared" si="81"/>
        <v>1766.1875</v>
      </c>
      <c r="BI71" s="210">
        <f t="shared" si="81"/>
        <v>1766.5625</v>
      </c>
      <c r="BJ71" s="210">
        <f t="shared" si="81"/>
        <v>1767.125</v>
      </c>
      <c r="BK71" s="210">
        <f t="shared" si="81"/>
        <v>1767.6875</v>
      </c>
      <c r="BL71" s="210">
        <f t="shared" si="81"/>
        <v>1767.6875</v>
      </c>
      <c r="BM71" s="210">
        <f t="shared" si="81"/>
        <v>1767.875</v>
      </c>
      <c r="BN71" s="210">
        <f t="shared" si="81"/>
        <v>1767.875</v>
      </c>
      <c r="BO71" s="210">
        <f t="shared" si="81"/>
        <v>1768</v>
      </c>
      <c r="BP71" s="210">
        <f t="shared" si="81"/>
        <v>1768.125</v>
      </c>
      <c r="BQ71" s="210">
        <f t="shared" si="81"/>
        <v>1768.1875</v>
      </c>
      <c r="BR71" s="210">
        <f t="shared" ref="BR71:BS71" si="82">AVERAGE(BR49:BR64)</f>
        <v>1768.1875</v>
      </c>
      <c r="BS71" s="210">
        <f t="shared" si="82"/>
        <v>1768.25</v>
      </c>
    </row>
    <row r="79" spans="1:90" x14ac:dyDescent="0.2">
      <c r="AQ79" s="1"/>
    </row>
    <row r="80" spans="1:90" x14ac:dyDescent="0.2"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</sheetData>
  <phoneticPr fontId="0" type="noConversion"/>
  <pageMargins left="0.5" right="0.5" top="0.5" bottom="0.5" header="0.5" footer="0.5"/>
  <pageSetup scale="65" orientation="landscape" horizontalDpi="4294967293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5"/>
  <sheetViews>
    <sheetView topLeftCell="A28" workbookViewId="0">
      <selection activeCell="B10" sqref="B10"/>
    </sheetView>
  </sheetViews>
  <sheetFormatPr defaultRowHeight="12.75" x14ac:dyDescent="0.2"/>
  <cols>
    <col min="1" max="1" width="10.85546875" customWidth="1"/>
    <col min="2" max="2" width="13.28515625" customWidth="1"/>
    <col min="4" max="4" width="56.28515625" customWidth="1"/>
    <col min="5" max="5" width="16.7109375" customWidth="1"/>
  </cols>
  <sheetData>
    <row r="1" spans="1:6" ht="18.75" x14ac:dyDescent="0.3">
      <c r="A1" s="52" t="s">
        <v>8</v>
      </c>
      <c r="B1" s="52"/>
      <c r="C1" s="52"/>
      <c r="D1" s="52"/>
      <c r="E1" s="59"/>
      <c r="F1" s="59"/>
    </row>
    <row r="2" spans="1:6" ht="18.75" x14ac:dyDescent="0.3">
      <c r="A2" s="53" t="s">
        <v>135</v>
      </c>
      <c r="B2" s="55"/>
      <c r="C2" s="53"/>
      <c r="D2" s="53"/>
      <c r="E2" s="59"/>
    </row>
    <row r="3" spans="1:6" x14ac:dyDescent="0.2">
      <c r="A3" s="54"/>
      <c r="B3" s="16"/>
      <c r="C3" s="22"/>
      <c r="D3" s="22"/>
      <c r="E3" s="22"/>
      <c r="F3" s="16"/>
    </row>
    <row r="4" spans="1:6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4" t="s">
        <v>23</v>
      </c>
      <c r="F4" s="16"/>
    </row>
    <row r="5" spans="1:6" x14ac:dyDescent="0.2">
      <c r="A5" s="65">
        <v>38923</v>
      </c>
      <c r="B5" s="63">
        <v>0</v>
      </c>
      <c r="C5" s="63">
        <v>0</v>
      </c>
    </row>
    <row r="6" spans="1:6" x14ac:dyDescent="0.2">
      <c r="A6" s="65">
        <v>38924</v>
      </c>
      <c r="B6" s="63">
        <v>0</v>
      </c>
      <c r="C6" s="63">
        <f t="shared" ref="C6:C53" si="0">C5+B6</f>
        <v>0</v>
      </c>
    </row>
    <row r="7" spans="1:6" x14ac:dyDescent="0.2">
      <c r="A7" s="65">
        <v>38925</v>
      </c>
      <c r="B7" s="63">
        <v>0</v>
      </c>
      <c r="C7" s="63">
        <f t="shared" si="0"/>
        <v>0</v>
      </c>
    </row>
    <row r="8" spans="1:6" x14ac:dyDescent="0.2">
      <c r="A8" s="65">
        <v>38926</v>
      </c>
      <c r="B8" s="63">
        <v>0</v>
      </c>
      <c r="C8" s="63">
        <f t="shared" si="0"/>
        <v>0</v>
      </c>
    </row>
    <row r="9" spans="1:6" x14ac:dyDescent="0.2">
      <c r="A9" s="65">
        <v>38927</v>
      </c>
      <c r="B9" s="63">
        <v>0</v>
      </c>
      <c r="C9" s="63">
        <f t="shared" si="0"/>
        <v>0</v>
      </c>
    </row>
    <row r="10" spans="1:6" x14ac:dyDescent="0.2">
      <c r="A10" s="65">
        <v>38928</v>
      </c>
      <c r="B10" s="63">
        <v>205</v>
      </c>
      <c r="C10" s="63">
        <f t="shared" si="0"/>
        <v>205</v>
      </c>
      <c r="D10" t="s">
        <v>147</v>
      </c>
    </row>
    <row r="11" spans="1:6" x14ac:dyDescent="0.2">
      <c r="A11" s="65">
        <v>38929</v>
      </c>
      <c r="B11" s="63">
        <v>359</v>
      </c>
      <c r="C11" s="63">
        <f t="shared" si="0"/>
        <v>564</v>
      </c>
      <c r="D11" t="s">
        <v>148</v>
      </c>
      <c r="E11" t="s">
        <v>144</v>
      </c>
    </row>
    <row r="12" spans="1:6" x14ac:dyDescent="0.2">
      <c r="A12" s="65">
        <v>38930</v>
      </c>
      <c r="B12" s="63">
        <v>50</v>
      </c>
      <c r="C12" s="63">
        <f t="shared" si="0"/>
        <v>614</v>
      </c>
      <c r="D12" t="s">
        <v>145</v>
      </c>
    </row>
    <row r="13" spans="1:6" x14ac:dyDescent="0.2">
      <c r="A13" s="65">
        <v>38931</v>
      </c>
      <c r="B13" s="63">
        <v>2</v>
      </c>
      <c r="C13" s="63">
        <f t="shared" si="0"/>
        <v>616</v>
      </c>
      <c r="D13" t="s">
        <v>145</v>
      </c>
    </row>
    <row r="14" spans="1:6" x14ac:dyDescent="0.2">
      <c r="A14" s="65">
        <v>38932</v>
      </c>
      <c r="B14" s="63">
        <v>3</v>
      </c>
      <c r="C14" s="63">
        <f t="shared" si="0"/>
        <v>619</v>
      </c>
      <c r="D14" t="s">
        <v>145</v>
      </c>
    </row>
    <row r="15" spans="1:6" x14ac:dyDescent="0.2">
      <c r="A15" s="65">
        <v>38933</v>
      </c>
      <c r="B15" s="63">
        <v>3</v>
      </c>
      <c r="C15" s="63">
        <f t="shared" si="0"/>
        <v>622</v>
      </c>
      <c r="D15" s="59" t="s">
        <v>145</v>
      </c>
    </row>
    <row r="16" spans="1:6" x14ac:dyDescent="0.2">
      <c r="A16" s="65">
        <v>38934</v>
      </c>
      <c r="B16" s="63">
        <v>154</v>
      </c>
      <c r="C16" s="63">
        <f t="shared" si="0"/>
        <v>776</v>
      </c>
      <c r="D16" s="59" t="s">
        <v>146</v>
      </c>
      <c r="E16" t="s">
        <v>144</v>
      </c>
    </row>
    <row r="17" spans="1:5" x14ac:dyDescent="0.2">
      <c r="A17" s="65">
        <v>38935</v>
      </c>
      <c r="B17" s="63">
        <v>84</v>
      </c>
      <c r="C17" s="63">
        <f t="shared" si="0"/>
        <v>860</v>
      </c>
      <c r="D17" s="59" t="s">
        <v>146</v>
      </c>
      <c r="E17" t="s">
        <v>144</v>
      </c>
    </row>
    <row r="18" spans="1:5" x14ac:dyDescent="0.2">
      <c r="A18" s="65">
        <v>38936</v>
      </c>
      <c r="B18" s="63">
        <v>39</v>
      </c>
      <c r="C18" s="63">
        <f t="shared" si="0"/>
        <v>899</v>
      </c>
      <c r="D18" s="59" t="s">
        <v>146</v>
      </c>
    </row>
    <row r="19" spans="1:5" x14ac:dyDescent="0.2">
      <c r="A19" s="65">
        <v>38937</v>
      </c>
      <c r="B19" s="63">
        <v>41</v>
      </c>
      <c r="C19" s="63">
        <f t="shared" si="0"/>
        <v>940</v>
      </c>
      <c r="D19" s="59" t="s">
        <v>146</v>
      </c>
    </row>
    <row r="20" spans="1:5" x14ac:dyDescent="0.2">
      <c r="A20" s="65">
        <v>38938</v>
      </c>
      <c r="B20" s="63">
        <v>18</v>
      </c>
      <c r="C20" s="63">
        <f t="shared" si="0"/>
        <v>958</v>
      </c>
      <c r="D20" s="59" t="s">
        <v>149</v>
      </c>
    </row>
    <row r="21" spans="1:5" x14ac:dyDescent="0.2">
      <c r="A21" s="65">
        <v>38939</v>
      </c>
      <c r="B21" s="63">
        <v>12</v>
      </c>
      <c r="C21" s="63">
        <f t="shared" si="0"/>
        <v>970</v>
      </c>
      <c r="D21" s="59" t="s">
        <v>149</v>
      </c>
      <c r="E21" t="s">
        <v>144</v>
      </c>
    </row>
    <row r="22" spans="1:5" x14ac:dyDescent="0.2">
      <c r="A22" s="65">
        <v>38940</v>
      </c>
      <c r="B22" s="63">
        <v>33</v>
      </c>
      <c r="C22" s="63">
        <f t="shared" si="0"/>
        <v>1003</v>
      </c>
      <c r="D22" s="59" t="s">
        <v>150</v>
      </c>
    </row>
    <row r="23" spans="1:5" x14ac:dyDescent="0.2">
      <c r="A23" s="65">
        <v>38941</v>
      </c>
      <c r="B23" s="63">
        <v>15</v>
      </c>
      <c r="C23" s="63">
        <f t="shared" si="0"/>
        <v>1018</v>
      </c>
      <c r="D23" s="59" t="s">
        <v>151</v>
      </c>
      <c r="E23" t="s">
        <v>152</v>
      </c>
    </row>
    <row r="24" spans="1:5" x14ac:dyDescent="0.2">
      <c r="A24" s="65">
        <v>38942</v>
      </c>
      <c r="B24" s="63">
        <v>70</v>
      </c>
      <c r="C24" s="63">
        <f t="shared" si="0"/>
        <v>1088</v>
      </c>
      <c r="D24" s="59" t="s">
        <v>151</v>
      </c>
      <c r="E24" t="s">
        <v>153</v>
      </c>
    </row>
    <row r="25" spans="1:5" x14ac:dyDescent="0.2">
      <c r="A25" s="65">
        <v>38943</v>
      </c>
      <c r="B25" s="63">
        <v>7</v>
      </c>
      <c r="C25" s="63">
        <f t="shared" si="0"/>
        <v>1095</v>
      </c>
      <c r="D25" s="59" t="s">
        <v>150</v>
      </c>
      <c r="E25" t="s">
        <v>154</v>
      </c>
    </row>
    <row r="26" spans="1:5" x14ac:dyDescent="0.2">
      <c r="A26" s="65">
        <v>38944</v>
      </c>
      <c r="B26" s="63">
        <v>5</v>
      </c>
      <c r="C26" s="63">
        <f t="shared" si="0"/>
        <v>1100</v>
      </c>
      <c r="D26" s="59" t="s">
        <v>145</v>
      </c>
    </row>
    <row r="27" spans="1:5" x14ac:dyDescent="0.2">
      <c r="A27" s="65">
        <v>38945</v>
      </c>
      <c r="B27" s="63">
        <v>16</v>
      </c>
      <c r="C27" s="63">
        <f t="shared" si="0"/>
        <v>1116</v>
      </c>
      <c r="D27" s="59" t="s">
        <v>151</v>
      </c>
      <c r="E27" t="s">
        <v>155</v>
      </c>
    </row>
    <row r="28" spans="1:5" x14ac:dyDescent="0.2">
      <c r="A28" s="65">
        <v>38946</v>
      </c>
      <c r="B28" s="63">
        <v>8</v>
      </c>
      <c r="C28" s="63">
        <f t="shared" si="0"/>
        <v>1124</v>
      </c>
      <c r="D28" t="s">
        <v>136</v>
      </c>
      <c r="E28" t="s">
        <v>152</v>
      </c>
    </row>
    <row r="29" spans="1:5" x14ac:dyDescent="0.2">
      <c r="A29" s="65">
        <v>38947</v>
      </c>
      <c r="B29" s="63">
        <v>11</v>
      </c>
      <c r="C29" s="63">
        <f t="shared" si="0"/>
        <v>1135</v>
      </c>
      <c r="D29" t="s">
        <v>150</v>
      </c>
      <c r="E29" t="s">
        <v>155</v>
      </c>
    </row>
    <row r="30" spans="1:5" x14ac:dyDescent="0.2">
      <c r="A30" s="65">
        <v>38948</v>
      </c>
      <c r="B30" s="63">
        <v>16</v>
      </c>
      <c r="C30" s="63">
        <f t="shared" si="0"/>
        <v>1151</v>
      </c>
      <c r="D30" t="s">
        <v>156</v>
      </c>
      <c r="E30" t="s">
        <v>157</v>
      </c>
    </row>
    <row r="31" spans="1:5" x14ac:dyDescent="0.2">
      <c r="A31" s="65">
        <v>38949</v>
      </c>
      <c r="B31" s="63">
        <v>9</v>
      </c>
      <c r="C31" s="63">
        <f t="shared" si="0"/>
        <v>1160</v>
      </c>
      <c r="D31" t="s">
        <v>158</v>
      </c>
      <c r="E31" t="s">
        <v>159</v>
      </c>
    </row>
    <row r="32" spans="1:5" x14ac:dyDescent="0.2">
      <c r="A32" s="65">
        <v>38950</v>
      </c>
      <c r="B32" s="63">
        <v>6</v>
      </c>
      <c r="C32" s="63">
        <f t="shared" si="0"/>
        <v>1166</v>
      </c>
      <c r="D32" t="s">
        <v>160</v>
      </c>
      <c r="E32" t="s">
        <v>144</v>
      </c>
    </row>
    <row r="33" spans="1:6" x14ac:dyDescent="0.2">
      <c r="A33" s="65">
        <v>38951</v>
      </c>
      <c r="B33" s="63">
        <v>10</v>
      </c>
      <c r="C33" s="63">
        <f t="shared" si="0"/>
        <v>1176</v>
      </c>
      <c r="D33" t="s">
        <v>158</v>
      </c>
      <c r="E33" t="s">
        <v>157</v>
      </c>
    </row>
    <row r="34" spans="1:6" x14ac:dyDescent="0.2">
      <c r="A34" s="65">
        <v>38952</v>
      </c>
      <c r="B34" s="63">
        <v>3</v>
      </c>
      <c r="C34" s="63">
        <f t="shared" si="0"/>
        <v>1179</v>
      </c>
      <c r="D34" t="s">
        <v>145</v>
      </c>
      <c r="E34" t="s">
        <v>161</v>
      </c>
    </row>
    <row r="35" spans="1:6" x14ac:dyDescent="0.2">
      <c r="A35" s="65">
        <v>38953</v>
      </c>
      <c r="B35" s="63">
        <v>1</v>
      </c>
      <c r="C35" s="63">
        <f t="shared" si="0"/>
        <v>1180</v>
      </c>
      <c r="D35" t="s">
        <v>162</v>
      </c>
    </row>
    <row r="36" spans="1:6" x14ac:dyDescent="0.2">
      <c r="A36" s="65">
        <v>38954</v>
      </c>
      <c r="B36" s="63">
        <v>3</v>
      </c>
      <c r="C36" s="63">
        <f t="shared" si="0"/>
        <v>1183</v>
      </c>
      <c r="D36" t="s">
        <v>163</v>
      </c>
      <c r="E36" t="s">
        <v>155</v>
      </c>
    </row>
    <row r="37" spans="1:6" x14ac:dyDescent="0.2">
      <c r="A37" s="65">
        <v>38955</v>
      </c>
      <c r="B37" s="63">
        <v>1</v>
      </c>
      <c r="C37" s="63">
        <f t="shared" si="0"/>
        <v>1184</v>
      </c>
      <c r="D37" t="s">
        <v>145</v>
      </c>
      <c r="E37" t="s">
        <v>161</v>
      </c>
    </row>
    <row r="38" spans="1:6" x14ac:dyDescent="0.2">
      <c r="A38" s="65">
        <v>38956</v>
      </c>
      <c r="B38" s="63">
        <v>1</v>
      </c>
      <c r="C38" s="63">
        <f t="shared" si="0"/>
        <v>1185</v>
      </c>
      <c r="D38" t="s">
        <v>146</v>
      </c>
      <c r="E38" t="s">
        <v>155</v>
      </c>
    </row>
    <row r="39" spans="1:6" x14ac:dyDescent="0.2">
      <c r="A39" s="65">
        <v>38957</v>
      </c>
      <c r="B39" s="63">
        <v>4</v>
      </c>
      <c r="C39" s="63">
        <f t="shared" si="0"/>
        <v>1189</v>
      </c>
      <c r="D39" t="s">
        <v>164</v>
      </c>
      <c r="E39" t="s">
        <v>165</v>
      </c>
    </row>
    <row r="40" spans="1:6" x14ac:dyDescent="0.2">
      <c r="A40" s="65">
        <v>38958</v>
      </c>
      <c r="B40" s="63">
        <v>0</v>
      </c>
      <c r="C40" s="63">
        <f t="shared" si="0"/>
        <v>1189</v>
      </c>
      <c r="D40" t="s">
        <v>164</v>
      </c>
    </row>
    <row r="41" spans="1:6" x14ac:dyDescent="0.2">
      <c r="A41" s="65">
        <v>38959</v>
      </c>
      <c r="B41" s="63">
        <v>3</v>
      </c>
      <c r="C41" s="63">
        <f t="shared" si="0"/>
        <v>1192</v>
      </c>
      <c r="D41" t="s">
        <v>145</v>
      </c>
      <c r="E41" t="s">
        <v>144</v>
      </c>
    </row>
    <row r="42" spans="1:6" x14ac:dyDescent="0.2">
      <c r="A42" s="65">
        <v>38960</v>
      </c>
      <c r="B42" s="63">
        <v>0</v>
      </c>
      <c r="C42" s="63">
        <f>C41+B42</f>
        <v>1192</v>
      </c>
      <c r="D42" t="s">
        <v>145</v>
      </c>
    </row>
    <row r="43" spans="1:6" x14ac:dyDescent="0.2">
      <c r="A43" s="65"/>
      <c r="B43" s="88"/>
      <c r="C43" s="63"/>
    </row>
    <row r="44" spans="1:6" x14ac:dyDescent="0.2">
      <c r="A44" s="54"/>
      <c r="B44" s="22"/>
      <c r="C44" s="22"/>
      <c r="D44" s="22"/>
      <c r="E44" s="22"/>
      <c r="F44" s="16"/>
    </row>
    <row r="45" spans="1:6" ht="18.75" x14ac:dyDescent="0.3">
      <c r="A45" s="64" t="s">
        <v>10</v>
      </c>
      <c r="B45" s="9" t="s">
        <v>11</v>
      </c>
      <c r="C45" s="64" t="s">
        <v>12</v>
      </c>
      <c r="D45" s="64" t="s">
        <v>14</v>
      </c>
      <c r="E45" s="64" t="s">
        <v>23</v>
      </c>
      <c r="F45" s="16"/>
    </row>
    <row r="46" spans="1:6" x14ac:dyDescent="0.2">
      <c r="A46" s="65">
        <v>38961</v>
      </c>
      <c r="B46" s="63">
        <v>0</v>
      </c>
      <c r="C46" s="63">
        <f>C42+B46</f>
        <v>1192</v>
      </c>
      <c r="D46" t="s">
        <v>146</v>
      </c>
    </row>
    <row r="47" spans="1:6" x14ac:dyDescent="0.2">
      <c r="A47" s="65">
        <v>38962</v>
      </c>
      <c r="B47" s="63">
        <v>0</v>
      </c>
      <c r="C47" s="63">
        <f t="shared" si="0"/>
        <v>1192</v>
      </c>
      <c r="D47" t="s">
        <v>146</v>
      </c>
    </row>
    <row r="48" spans="1:6" x14ac:dyDescent="0.2">
      <c r="A48" s="65">
        <v>38963</v>
      </c>
      <c r="B48" s="63">
        <v>0</v>
      </c>
      <c r="C48" s="63">
        <f t="shared" si="0"/>
        <v>1192</v>
      </c>
      <c r="D48" t="s">
        <v>146</v>
      </c>
    </row>
    <row r="49" spans="1:6" x14ac:dyDescent="0.2">
      <c r="A49" s="65">
        <v>38964</v>
      </c>
      <c r="B49" s="63">
        <v>0</v>
      </c>
      <c r="C49" s="63">
        <f t="shared" si="0"/>
        <v>1192</v>
      </c>
      <c r="D49" t="s">
        <v>146</v>
      </c>
    </row>
    <row r="50" spans="1:6" x14ac:dyDescent="0.2">
      <c r="A50" s="65">
        <v>38965</v>
      </c>
      <c r="B50" s="63">
        <v>0</v>
      </c>
      <c r="C50" s="63">
        <f t="shared" si="0"/>
        <v>1192</v>
      </c>
    </row>
    <row r="51" spans="1:6" x14ac:dyDescent="0.2">
      <c r="A51" s="65">
        <v>38966</v>
      </c>
      <c r="B51" s="63">
        <v>0</v>
      </c>
      <c r="C51" s="63">
        <f t="shared" si="0"/>
        <v>1192</v>
      </c>
      <c r="D51" t="s">
        <v>145</v>
      </c>
    </row>
    <row r="52" spans="1:6" x14ac:dyDescent="0.2">
      <c r="A52" s="65">
        <v>38967</v>
      </c>
      <c r="B52" s="63">
        <v>0</v>
      </c>
      <c r="C52" s="63">
        <f t="shared" si="0"/>
        <v>1192</v>
      </c>
      <c r="D52" t="s">
        <v>146</v>
      </c>
    </row>
    <row r="53" spans="1:6" x14ac:dyDescent="0.2">
      <c r="A53" s="65">
        <v>38968</v>
      </c>
      <c r="B53" s="63">
        <v>0</v>
      </c>
      <c r="C53" s="63">
        <f t="shared" si="0"/>
        <v>1192</v>
      </c>
      <c r="D53" t="s">
        <v>166</v>
      </c>
    </row>
    <row r="54" spans="1:6" x14ac:dyDescent="0.2">
      <c r="A54" s="65"/>
      <c r="B54" s="63"/>
      <c r="C54" s="63"/>
    </row>
    <row r="55" spans="1:6" x14ac:dyDescent="0.2">
      <c r="A55" s="84" t="s">
        <v>131</v>
      </c>
      <c r="B55" s="63"/>
      <c r="C55" s="67">
        <v>1192</v>
      </c>
      <c r="D55" s="1" t="s">
        <v>167</v>
      </c>
    </row>
    <row r="56" spans="1:6" x14ac:dyDescent="0.2">
      <c r="A56" s="65"/>
      <c r="B56" s="63"/>
      <c r="C56" s="63"/>
    </row>
    <row r="57" spans="1:6" x14ac:dyDescent="0.2">
      <c r="A57" s="56"/>
    </row>
    <row r="58" spans="1:6" ht="15.75" x14ac:dyDescent="0.25">
      <c r="A58" s="58" t="s">
        <v>169</v>
      </c>
      <c r="B58" s="31"/>
      <c r="C58" s="31"/>
      <c r="D58" s="31"/>
      <c r="E58" s="85"/>
      <c r="F58" s="31"/>
    </row>
    <row r="59" spans="1:6" ht="15.75" x14ac:dyDescent="0.25">
      <c r="A59" s="58"/>
      <c r="B59" s="31"/>
      <c r="C59" s="31"/>
      <c r="D59" s="31"/>
      <c r="E59" s="31"/>
      <c r="F59" s="31"/>
    </row>
    <row r="60" spans="1:6" ht="15.75" x14ac:dyDescent="0.25">
      <c r="A60" s="58"/>
      <c r="B60" s="31" t="s">
        <v>137</v>
      </c>
      <c r="C60" s="31"/>
      <c r="D60" s="31"/>
      <c r="E60" s="31" t="s">
        <v>87</v>
      </c>
      <c r="F60" s="31"/>
    </row>
    <row r="61" spans="1:6" ht="15.75" x14ac:dyDescent="0.25">
      <c r="A61" s="58"/>
      <c r="B61" s="31"/>
      <c r="C61" s="31"/>
      <c r="D61" s="31"/>
      <c r="E61" s="31"/>
      <c r="F61" s="31"/>
    </row>
    <row r="62" spans="1:6" x14ac:dyDescent="0.2">
      <c r="A62" s="56"/>
      <c r="B62" s="67" t="s">
        <v>36</v>
      </c>
      <c r="C62" s="68">
        <v>1615</v>
      </c>
      <c r="D62" s="24"/>
      <c r="E62" s="67" t="s">
        <v>36</v>
      </c>
      <c r="F62" s="68">
        <v>28</v>
      </c>
    </row>
    <row r="63" spans="1:6" x14ac:dyDescent="0.2">
      <c r="A63" s="59"/>
      <c r="B63" s="67" t="s">
        <v>37</v>
      </c>
      <c r="C63" s="67">
        <v>14</v>
      </c>
      <c r="E63" s="67" t="s">
        <v>37</v>
      </c>
      <c r="F63" s="67">
        <v>3</v>
      </c>
    </row>
    <row r="64" spans="1:6" x14ac:dyDescent="0.2">
      <c r="A64" s="59"/>
      <c r="B64" s="67" t="s">
        <v>38</v>
      </c>
      <c r="C64" s="67">
        <v>9</v>
      </c>
      <c r="E64" s="67" t="s">
        <v>38</v>
      </c>
      <c r="F64" s="67">
        <v>0</v>
      </c>
    </row>
    <row r="65" spans="1:8" x14ac:dyDescent="0.2">
      <c r="A65" s="59"/>
      <c r="B65" s="67" t="s">
        <v>39</v>
      </c>
      <c r="C65" s="67">
        <v>0</v>
      </c>
      <c r="E65" s="67" t="s">
        <v>39</v>
      </c>
      <c r="F65" s="67">
        <v>0</v>
      </c>
    </row>
    <row r="66" spans="1:8" x14ac:dyDescent="0.2">
      <c r="A66" s="59"/>
      <c r="B66" s="67"/>
      <c r="C66" s="67"/>
      <c r="E66" s="67" t="s">
        <v>88</v>
      </c>
      <c r="F66" s="67">
        <v>9</v>
      </c>
    </row>
    <row r="67" spans="1:8" x14ac:dyDescent="0.2">
      <c r="A67" s="59"/>
      <c r="B67" s="67"/>
      <c r="C67" s="67"/>
      <c r="E67" s="67"/>
      <c r="F67" s="67"/>
    </row>
    <row r="68" spans="1:8" ht="15.75" x14ac:dyDescent="0.25">
      <c r="A68" s="58" t="s">
        <v>168</v>
      </c>
      <c r="B68" s="31"/>
      <c r="C68" s="31"/>
      <c r="D68" s="31"/>
      <c r="E68" s="31"/>
      <c r="F68" s="31"/>
    </row>
    <row r="69" spans="1:8" x14ac:dyDescent="0.2">
      <c r="A69" s="59"/>
      <c r="B69" s="67"/>
      <c r="C69" s="67"/>
      <c r="E69" s="67"/>
      <c r="F69" s="67"/>
    </row>
    <row r="70" spans="1:8" ht="15.75" x14ac:dyDescent="0.25">
      <c r="A70" s="72"/>
      <c r="B70" s="31" t="s">
        <v>138</v>
      </c>
      <c r="C70" s="31"/>
      <c r="D70" s="31"/>
      <c r="E70" s="31" t="s">
        <v>87</v>
      </c>
      <c r="F70" s="31"/>
      <c r="G70" s="73"/>
    </row>
    <row r="71" spans="1:8" ht="15.75" x14ac:dyDescent="0.25">
      <c r="A71" s="72" t="s">
        <v>95</v>
      </c>
      <c r="B71" s="31"/>
      <c r="C71" s="31"/>
      <c r="D71" s="31"/>
      <c r="E71" s="31"/>
      <c r="F71" s="31"/>
      <c r="G71" s="73"/>
    </row>
    <row r="72" spans="1:8" x14ac:dyDescent="0.2">
      <c r="A72" s="72"/>
      <c r="B72" s="67" t="s">
        <v>36</v>
      </c>
      <c r="C72" s="68">
        <v>11</v>
      </c>
      <c r="D72" s="24"/>
      <c r="E72" s="67" t="s">
        <v>36</v>
      </c>
      <c r="F72" s="68"/>
      <c r="G72" s="73"/>
    </row>
    <row r="73" spans="1:8" x14ac:dyDescent="0.2">
      <c r="A73" s="72"/>
      <c r="B73" s="67" t="s">
        <v>37</v>
      </c>
      <c r="C73" s="67">
        <v>2</v>
      </c>
      <c r="E73" s="67" t="s">
        <v>37</v>
      </c>
      <c r="F73" s="67"/>
      <c r="G73" s="73"/>
    </row>
    <row r="74" spans="1:8" x14ac:dyDescent="0.2">
      <c r="A74" s="72"/>
      <c r="B74" s="67" t="s">
        <v>38</v>
      </c>
      <c r="C74" s="67">
        <v>26</v>
      </c>
      <c r="E74" s="67" t="s">
        <v>38</v>
      </c>
      <c r="F74" s="67"/>
      <c r="G74" s="73"/>
    </row>
    <row r="75" spans="1:8" x14ac:dyDescent="0.2">
      <c r="A75" s="72"/>
      <c r="B75" s="67" t="s">
        <v>39</v>
      </c>
      <c r="C75" s="67">
        <v>1</v>
      </c>
      <c r="E75" s="67" t="s">
        <v>39</v>
      </c>
      <c r="F75" s="67"/>
      <c r="G75" s="73"/>
    </row>
    <row r="76" spans="1:8" x14ac:dyDescent="0.2">
      <c r="A76" s="72"/>
      <c r="B76" s="67"/>
      <c r="C76" s="67"/>
      <c r="E76" s="67" t="s">
        <v>88</v>
      </c>
      <c r="F76" s="67">
        <v>416</v>
      </c>
      <c r="G76" s="73"/>
    </row>
    <row r="77" spans="1:8" x14ac:dyDescent="0.2">
      <c r="A77" s="72"/>
      <c r="B77" s="71"/>
      <c r="C77" s="70"/>
      <c r="D77" s="73"/>
      <c r="E77" s="70"/>
      <c r="F77" s="70"/>
      <c r="G77" s="73"/>
    </row>
    <row r="78" spans="1:8" ht="13.5" thickBot="1" x14ac:dyDescent="0.25">
      <c r="A78" s="59"/>
      <c r="H78" s="73"/>
    </row>
    <row r="79" spans="1:8" ht="15.75" x14ac:dyDescent="0.25">
      <c r="A79" s="60" t="s">
        <v>139</v>
      </c>
      <c r="B79" s="40"/>
      <c r="C79" s="40"/>
      <c r="D79" s="79"/>
      <c r="E79" s="16"/>
      <c r="F79" s="16"/>
      <c r="H79" s="73"/>
    </row>
    <row r="80" spans="1:8" ht="15.75" x14ac:dyDescent="0.25">
      <c r="A80" s="61"/>
      <c r="B80" s="16"/>
      <c r="C80" s="16"/>
      <c r="D80" s="69"/>
      <c r="E80" s="16"/>
      <c r="F80" s="16"/>
    </row>
    <row r="81" spans="1:6" ht="15.75" x14ac:dyDescent="0.25">
      <c r="A81" s="86"/>
      <c r="B81" s="43" t="s">
        <v>140</v>
      </c>
      <c r="C81" s="43">
        <v>1194</v>
      </c>
      <c r="D81" s="69"/>
      <c r="E81" s="44"/>
      <c r="F81" s="43"/>
    </row>
    <row r="82" spans="1:6" ht="15.75" x14ac:dyDescent="0.25">
      <c r="A82" s="86"/>
      <c r="B82" s="43" t="s">
        <v>141</v>
      </c>
      <c r="C82" s="43">
        <v>1654</v>
      </c>
      <c r="D82" s="69"/>
      <c r="E82" s="44"/>
      <c r="F82" s="43"/>
    </row>
    <row r="83" spans="1:6" ht="15.75" x14ac:dyDescent="0.25">
      <c r="A83" s="86"/>
      <c r="B83" s="43" t="s">
        <v>142</v>
      </c>
      <c r="C83" s="43">
        <v>97</v>
      </c>
      <c r="D83" s="69"/>
      <c r="E83" s="43"/>
      <c r="F83" s="43"/>
    </row>
    <row r="84" spans="1:6" ht="16.5" thickBot="1" x14ac:dyDescent="0.3">
      <c r="A84" s="87"/>
      <c r="B84" s="47" t="s">
        <v>143</v>
      </c>
      <c r="C84" s="47">
        <v>2</v>
      </c>
      <c r="D84" s="78"/>
      <c r="E84" s="43"/>
      <c r="F84" s="43"/>
    </row>
    <row r="85" spans="1:6" x14ac:dyDescent="0.2">
      <c r="A85" s="59"/>
      <c r="D85" s="16"/>
    </row>
  </sheetData>
  <phoneticPr fontId="0" type="noConversion"/>
  <pageMargins left="0.5" right="0.5" top="0.5" bottom="0.5" header="0.5" footer="0.5"/>
  <pageSetup scale="97" fitToWidth="2" fitToHeight="2" orientation="landscape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topLeftCell="A22" workbookViewId="0">
      <selection activeCell="E53" sqref="E53"/>
    </sheetView>
  </sheetViews>
  <sheetFormatPr defaultRowHeight="12.75" x14ac:dyDescent="0.2"/>
  <cols>
    <col min="1" max="1" width="10.85546875" customWidth="1"/>
    <col min="2" max="2" width="13.28515625" customWidth="1"/>
    <col min="4" max="4" width="56.28515625" customWidth="1"/>
    <col min="5" max="5" width="28.42578125" customWidth="1"/>
  </cols>
  <sheetData>
    <row r="1" spans="1:6" ht="18.75" x14ac:dyDescent="0.3">
      <c r="A1" s="52" t="s">
        <v>8</v>
      </c>
      <c r="B1" s="52"/>
      <c r="C1" s="52"/>
      <c r="D1" s="52"/>
      <c r="E1" s="59"/>
      <c r="F1" s="59"/>
    </row>
    <row r="2" spans="1:6" ht="18.75" x14ac:dyDescent="0.3">
      <c r="A2" s="53" t="s">
        <v>170</v>
      </c>
      <c r="B2" s="55"/>
      <c r="C2" s="53"/>
      <c r="D2" s="53"/>
      <c r="E2" s="59"/>
    </row>
    <row r="3" spans="1:6" x14ac:dyDescent="0.2">
      <c r="A3" s="54"/>
      <c r="B3" s="16"/>
      <c r="C3" s="22"/>
      <c r="D3" s="22"/>
      <c r="E3" s="22"/>
      <c r="F3" s="16"/>
    </row>
    <row r="4" spans="1:6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4" t="s">
        <v>23</v>
      </c>
      <c r="F4" s="16"/>
    </row>
    <row r="5" spans="1:6" x14ac:dyDescent="0.2">
      <c r="A5" s="93">
        <v>39285</v>
      </c>
      <c r="B5" s="75">
        <v>1</v>
      </c>
      <c r="C5" s="75">
        <v>1</v>
      </c>
      <c r="E5" s="94" t="s">
        <v>174</v>
      </c>
      <c r="F5" s="16"/>
    </row>
    <row r="6" spans="1:6" x14ac:dyDescent="0.2">
      <c r="A6" s="93">
        <v>39286</v>
      </c>
      <c r="B6" s="75">
        <v>1</v>
      </c>
      <c r="C6" s="75">
        <v>2</v>
      </c>
      <c r="D6" s="75" t="s">
        <v>175</v>
      </c>
      <c r="E6" s="75"/>
      <c r="F6" s="16"/>
    </row>
    <row r="7" spans="1:6" x14ac:dyDescent="0.2">
      <c r="A7" s="93">
        <v>39287</v>
      </c>
      <c r="B7" s="75">
        <v>1</v>
      </c>
      <c r="C7" s="75">
        <v>3</v>
      </c>
      <c r="D7" s="75"/>
      <c r="E7" s="94" t="s">
        <v>176</v>
      </c>
      <c r="F7" s="16"/>
    </row>
    <row r="8" spans="1:6" x14ac:dyDescent="0.2">
      <c r="A8" s="93">
        <v>39288</v>
      </c>
      <c r="B8" s="74">
        <v>4</v>
      </c>
      <c r="C8" s="74">
        <v>7</v>
      </c>
      <c r="D8" s="76" t="s">
        <v>145</v>
      </c>
      <c r="E8" s="4"/>
    </row>
    <row r="9" spans="1:6" x14ac:dyDescent="0.2">
      <c r="A9" s="93">
        <v>39289</v>
      </c>
      <c r="B9" s="74">
        <v>0</v>
      </c>
      <c r="C9" s="74">
        <v>7</v>
      </c>
      <c r="D9" s="4"/>
      <c r="E9" s="4"/>
    </row>
    <row r="10" spans="1:6" x14ac:dyDescent="0.2">
      <c r="A10" s="93">
        <v>39290</v>
      </c>
      <c r="B10" s="74">
        <v>219</v>
      </c>
      <c r="C10" s="74">
        <v>226</v>
      </c>
      <c r="D10" s="76" t="s">
        <v>177</v>
      </c>
      <c r="E10" s="4"/>
    </row>
    <row r="11" spans="1:6" x14ac:dyDescent="0.2">
      <c r="A11" s="93">
        <v>39291</v>
      </c>
      <c r="B11" s="74">
        <v>14</v>
      </c>
      <c r="C11" s="74">
        <v>240</v>
      </c>
      <c r="D11" s="76" t="s">
        <v>182</v>
      </c>
      <c r="E11" s="4"/>
    </row>
    <row r="12" spans="1:6" x14ac:dyDescent="0.2">
      <c r="A12" s="93">
        <v>39292</v>
      </c>
      <c r="B12" s="74">
        <v>1</v>
      </c>
      <c r="C12" s="74">
        <v>241</v>
      </c>
      <c r="D12" s="76" t="s">
        <v>183</v>
      </c>
      <c r="E12" s="4"/>
    </row>
    <row r="13" spans="1:6" x14ac:dyDescent="0.2">
      <c r="A13" s="93">
        <v>39293</v>
      </c>
      <c r="B13" s="74">
        <v>3</v>
      </c>
      <c r="C13" s="74">
        <v>244</v>
      </c>
      <c r="D13" s="76" t="s">
        <v>211</v>
      </c>
      <c r="E13" s="4" t="s">
        <v>210</v>
      </c>
    </row>
    <row r="14" spans="1:6" x14ac:dyDescent="0.2">
      <c r="A14" s="93">
        <v>39294</v>
      </c>
      <c r="B14" s="74">
        <v>80</v>
      </c>
      <c r="C14" s="74">
        <v>324</v>
      </c>
      <c r="D14" s="76" t="s">
        <v>145</v>
      </c>
      <c r="E14" s="4"/>
    </row>
    <row r="15" spans="1:6" x14ac:dyDescent="0.2">
      <c r="A15" s="93">
        <v>39295</v>
      </c>
      <c r="B15" s="74">
        <v>171</v>
      </c>
      <c r="C15" s="74">
        <v>495</v>
      </c>
      <c r="D15" s="76" t="s">
        <v>184</v>
      </c>
      <c r="E15" s="4"/>
    </row>
    <row r="16" spans="1:6" x14ac:dyDescent="0.2">
      <c r="A16" s="93">
        <v>39296</v>
      </c>
      <c r="B16" s="74">
        <v>34</v>
      </c>
      <c r="C16" s="74">
        <v>529</v>
      </c>
      <c r="D16" s="76" t="s">
        <v>185</v>
      </c>
      <c r="E16" s="4"/>
    </row>
    <row r="17" spans="1:5" x14ac:dyDescent="0.2">
      <c r="A17" s="93">
        <v>39297</v>
      </c>
      <c r="B17" s="74">
        <v>13</v>
      </c>
      <c r="C17" s="74">
        <v>542</v>
      </c>
      <c r="D17" s="76" t="s">
        <v>145</v>
      </c>
      <c r="E17" s="4"/>
    </row>
    <row r="18" spans="1:5" x14ac:dyDescent="0.2">
      <c r="A18" s="93">
        <v>39298</v>
      </c>
      <c r="B18" s="74">
        <v>7</v>
      </c>
      <c r="C18" s="74">
        <v>549</v>
      </c>
      <c r="D18" s="76" t="s">
        <v>178</v>
      </c>
      <c r="E18" s="4"/>
    </row>
    <row r="19" spans="1:5" x14ac:dyDescent="0.2">
      <c r="A19" s="93">
        <v>39299</v>
      </c>
      <c r="B19" s="74">
        <v>36</v>
      </c>
      <c r="C19" s="74">
        <v>585</v>
      </c>
      <c r="D19" s="76" t="s">
        <v>145</v>
      </c>
      <c r="E19" s="4"/>
    </row>
    <row r="20" spans="1:5" x14ac:dyDescent="0.2">
      <c r="A20" s="93">
        <v>39300</v>
      </c>
      <c r="B20" s="74">
        <v>125</v>
      </c>
      <c r="C20" s="74">
        <v>710</v>
      </c>
      <c r="D20" s="76" t="s">
        <v>179</v>
      </c>
      <c r="E20" s="4" t="s">
        <v>180</v>
      </c>
    </row>
    <row r="21" spans="1:5" x14ac:dyDescent="0.2">
      <c r="A21" s="93">
        <v>39301</v>
      </c>
      <c r="B21" s="74">
        <v>37</v>
      </c>
      <c r="C21" s="74">
        <v>747</v>
      </c>
      <c r="D21" s="76" t="s">
        <v>186</v>
      </c>
      <c r="E21" s="4" t="s">
        <v>189</v>
      </c>
    </row>
    <row r="22" spans="1:5" x14ac:dyDescent="0.2">
      <c r="A22" s="93">
        <v>39302</v>
      </c>
      <c r="B22" s="74">
        <v>1</v>
      </c>
      <c r="C22" s="74">
        <v>748</v>
      </c>
      <c r="D22" s="76" t="s">
        <v>146</v>
      </c>
      <c r="E22" s="4" t="s">
        <v>181</v>
      </c>
    </row>
    <row r="23" spans="1:5" x14ac:dyDescent="0.2">
      <c r="A23" s="93">
        <v>39303</v>
      </c>
      <c r="B23" s="74">
        <v>5</v>
      </c>
      <c r="C23" s="74">
        <v>753</v>
      </c>
      <c r="D23" s="76" t="s">
        <v>187</v>
      </c>
      <c r="E23" s="4" t="s">
        <v>188</v>
      </c>
    </row>
    <row r="24" spans="1:5" x14ac:dyDescent="0.2">
      <c r="A24" s="93">
        <v>39304</v>
      </c>
      <c r="B24" s="74">
        <v>9</v>
      </c>
      <c r="C24" s="74">
        <v>762</v>
      </c>
      <c r="D24" s="76" t="s">
        <v>146</v>
      </c>
      <c r="E24" s="4" t="s">
        <v>190</v>
      </c>
    </row>
    <row r="25" spans="1:5" x14ac:dyDescent="0.2">
      <c r="A25" s="93">
        <v>39305</v>
      </c>
      <c r="B25" s="74">
        <v>22</v>
      </c>
      <c r="C25" s="74">
        <v>784</v>
      </c>
      <c r="D25" s="76" t="s">
        <v>146</v>
      </c>
      <c r="E25" s="4" t="s">
        <v>181</v>
      </c>
    </row>
    <row r="26" spans="1:5" x14ac:dyDescent="0.2">
      <c r="A26" s="93">
        <v>39306</v>
      </c>
      <c r="B26" s="74">
        <v>48</v>
      </c>
      <c r="C26" s="74">
        <v>832</v>
      </c>
      <c r="D26" s="76" t="s">
        <v>191</v>
      </c>
      <c r="E26" s="4" t="s">
        <v>192</v>
      </c>
    </row>
    <row r="27" spans="1:5" x14ac:dyDescent="0.2">
      <c r="A27" s="93">
        <v>39307</v>
      </c>
      <c r="B27" s="74">
        <v>6</v>
      </c>
      <c r="C27" s="74">
        <v>838</v>
      </c>
      <c r="D27" s="76" t="s">
        <v>146</v>
      </c>
      <c r="E27" s="4" t="s">
        <v>193</v>
      </c>
    </row>
    <row r="28" spans="1:5" x14ac:dyDescent="0.2">
      <c r="A28" s="93">
        <v>39308</v>
      </c>
      <c r="B28" s="74">
        <v>10</v>
      </c>
      <c r="C28" s="74">
        <v>848</v>
      </c>
      <c r="D28" s="76" t="s">
        <v>194</v>
      </c>
      <c r="E28" s="4" t="s">
        <v>195</v>
      </c>
    </row>
    <row r="29" spans="1:5" x14ac:dyDescent="0.2">
      <c r="A29" s="93">
        <v>39309</v>
      </c>
      <c r="B29" s="74">
        <v>11</v>
      </c>
      <c r="C29" s="74">
        <v>859</v>
      </c>
      <c r="D29" s="76" t="s">
        <v>196</v>
      </c>
      <c r="E29" s="4" t="s">
        <v>197</v>
      </c>
    </row>
    <row r="30" spans="1:5" x14ac:dyDescent="0.2">
      <c r="A30" s="93">
        <v>39310</v>
      </c>
      <c r="B30" s="74">
        <v>5</v>
      </c>
      <c r="C30" s="74">
        <v>864</v>
      </c>
      <c r="D30" s="76" t="s">
        <v>145</v>
      </c>
      <c r="E30" s="4" t="s">
        <v>198</v>
      </c>
    </row>
    <row r="31" spans="1:5" x14ac:dyDescent="0.2">
      <c r="A31" s="93">
        <v>39311</v>
      </c>
      <c r="B31" s="74">
        <v>4</v>
      </c>
      <c r="C31" s="74">
        <v>868</v>
      </c>
      <c r="D31" s="76" t="s">
        <v>199</v>
      </c>
      <c r="E31" s="4" t="s">
        <v>197</v>
      </c>
    </row>
    <row r="32" spans="1:5" x14ac:dyDescent="0.2">
      <c r="A32" s="93">
        <v>39312</v>
      </c>
      <c r="B32" s="74">
        <v>10</v>
      </c>
      <c r="C32" s="74">
        <v>878</v>
      </c>
      <c r="D32" s="76" t="s">
        <v>145</v>
      </c>
      <c r="E32" s="4" t="s">
        <v>200</v>
      </c>
    </row>
    <row r="33" spans="1:5" x14ac:dyDescent="0.2">
      <c r="A33" s="93">
        <v>39313</v>
      </c>
      <c r="B33" s="74">
        <v>0</v>
      </c>
      <c r="C33" s="74">
        <v>878</v>
      </c>
      <c r="D33" s="76" t="s">
        <v>145</v>
      </c>
      <c r="E33" s="4"/>
    </row>
    <row r="34" spans="1:5" x14ac:dyDescent="0.2">
      <c r="A34" s="93">
        <v>39314</v>
      </c>
      <c r="B34" s="74">
        <v>4</v>
      </c>
      <c r="C34" s="74">
        <v>882</v>
      </c>
      <c r="D34" s="76" t="s">
        <v>201</v>
      </c>
      <c r="E34" s="4"/>
    </row>
    <row r="35" spans="1:5" x14ac:dyDescent="0.2">
      <c r="A35" s="93">
        <v>39315</v>
      </c>
      <c r="B35" s="74">
        <v>2</v>
      </c>
      <c r="C35" s="74">
        <v>884</v>
      </c>
      <c r="D35" s="76" t="s">
        <v>202</v>
      </c>
      <c r="E35" s="4"/>
    </row>
    <row r="36" spans="1:5" x14ac:dyDescent="0.2">
      <c r="A36" s="93">
        <v>39316</v>
      </c>
      <c r="B36" s="74">
        <v>8</v>
      </c>
      <c r="C36" s="74">
        <v>892</v>
      </c>
      <c r="D36" s="76" t="s">
        <v>178</v>
      </c>
      <c r="E36" s="4" t="s">
        <v>203</v>
      </c>
    </row>
    <row r="37" spans="1:5" x14ac:dyDescent="0.2">
      <c r="A37" s="93">
        <v>39317</v>
      </c>
      <c r="B37" s="74">
        <v>8</v>
      </c>
      <c r="C37" s="74">
        <v>900</v>
      </c>
      <c r="D37" s="76" t="s">
        <v>204</v>
      </c>
      <c r="E37" s="4" t="s">
        <v>205</v>
      </c>
    </row>
    <row r="38" spans="1:5" x14ac:dyDescent="0.2">
      <c r="A38" s="93">
        <v>39318</v>
      </c>
      <c r="B38" s="74">
        <v>1</v>
      </c>
      <c r="C38" s="74">
        <v>901</v>
      </c>
      <c r="D38" s="76" t="s">
        <v>179</v>
      </c>
      <c r="E38" s="4"/>
    </row>
    <row r="39" spans="1:5" x14ac:dyDescent="0.2">
      <c r="A39" s="93">
        <v>39319</v>
      </c>
      <c r="B39" s="74">
        <v>0</v>
      </c>
      <c r="C39" s="74">
        <v>901</v>
      </c>
      <c r="D39" s="76" t="s">
        <v>146</v>
      </c>
      <c r="E39" s="4" t="s">
        <v>206</v>
      </c>
    </row>
    <row r="40" spans="1:5" x14ac:dyDescent="0.2">
      <c r="A40" s="93">
        <v>39320</v>
      </c>
      <c r="B40" s="74">
        <v>0</v>
      </c>
      <c r="C40" s="74">
        <v>901</v>
      </c>
      <c r="D40" s="4"/>
      <c r="E40" s="4"/>
    </row>
    <row r="41" spans="1:5" x14ac:dyDescent="0.2">
      <c r="A41" s="93">
        <v>39321</v>
      </c>
      <c r="B41" s="74">
        <v>0</v>
      </c>
      <c r="C41" s="74">
        <v>901</v>
      </c>
      <c r="D41" s="76" t="s">
        <v>146</v>
      </c>
      <c r="E41" s="4" t="s">
        <v>207</v>
      </c>
    </row>
    <row r="42" spans="1:5" x14ac:dyDescent="0.2">
      <c r="A42" s="93">
        <v>39322</v>
      </c>
      <c r="B42" s="74">
        <v>2</v>
      </c>
      <c r="C42" s="74">
        <v>903</v>
      </c>
      <c r="D42" s="76" t="s">
        <v>146</v>
      </c>
      <c r="E42" s="4" t="s">
        <v>205</v>
      </c>
    </row>
    <row r="43" spans="1:5" x14ac:dyDescent="0.2">
      <c r="A43" s="93">
        <v>39323</v>
      </c>
      <c r="B43" s="74">
        <v>0</v>
      </c>
      <c r="C43" s="74">
        <v>903</v>
      </c>
      <c r="D43" s="76" t="s">
        <v>146</v>
      </c>
      <c r="E43" s="4" t="s">
        <v>208</v>
      </c>
    </row>
    <row r="44" spans="1:5" x14ac:dyDescent="0.2">
      <c r="A44" s="93">
        <v>39324</v>
      </c>
      <c r="B44" s="74">
        <v>0</v>
      </c>
      <c r="C44" s="74">
        <v>903</v>
      </c>
      <c r="D44" s="76" t="s">
        <v>146</v>
      </c>
      <c r="E44" s="4"/>
    </row>
    <row r="45" spans="1:5" x14ac:dyDescent="0.2">
      <c r="A45" s="93">
        <v>39325</v>
      </c>
      <c r="B45" s="74">
        <v>0</v>
      </c>
      <c r="C45" s="74">
        <v>903</v>
      </c>
      <c r="D45" s="76" t="s">
        <v>179</v>
      </c>
      <c r="E45" s="4" t="s">
        <v>209</v>
      </c>
    </row>
    <row r="46" spans="1:5" x14ac:dyDescent="0.2">
      <c r="A46" s="89"/>
      <c r="B46" s="92"/>
      <c r="C46" s="90"/>
      <c r="D46" s="91"/>
      <c r="E46" s="91"/>
    </row>
    <row r="47" spans="1:5" x14ac:dyDescent="0.2">
      <c r="A47" s="89"/>
      <c r="B47" s="90"/>
      <c r="C47" s="90"/>
      <c r="D47" s="91"/>
      <c r="E47" s="91"/>
    </row>
    <row r="48" spans="1:5" x14ac:dyDescent="0.2">
      <c r="A48" s="84" t="s">
        <v>131</v>
      </c>
      <c r="B48" s="63"/>
      <c r="C48" s="67">
        <v>903</v>
      </c>
      <c r="D48" s="1" t="s">
        <v>212</v>
      </c>
    </row>
    <row r="49" spans="1:8" x14ac:dyDescent="0.2">
      <c r="A49" s="65"/>
      <c r="B49" s="63"/>
      <c r="C49" s="63"/>
    </row>
    <row r="50" spans="1:8" x14ac:dyDescent="0.2">
      <c r="A50" s="56"/>
    </row>
    <row r="51" spans="1:8" ht="15.75" x14ac:dyDescent="0.25">
      <c r="A51" s="58" t="s">
        <v>172</v>
      </c>
      <c r="B51" s="31"/>
      <c r="C51" s="31"/>
      <c r="D51" s="31"/>
      <c r="E51" s="85"/>
      <c r="F51" s="31"/>
    </row>
    <row r="52" spans="1:8" ht="15.75" x14ac:dyDescent="0.25">
      <c r="A52" s="58"/>
      <c r="B52" s="31"/>
      <c r="C52" s="31"/>
      <c r="D52" s="31"/>
      <c r="E52" s="31"/>
      <c r="F52" s="31"/>
    </row>
    <row r="53" spans="1:8" ht="15.75" x14ac:dyDescent="0.25">
      <c r="A53" s="58"/>
      <c r="B53" s="31" t="s">
        <v>213</v>
      </c>
      <c r="C53" s="31"/>
      <c r="D53" s="31"/>
      <c r="E53" s="31" t="s">
        <v>87</v>
      </c>
      <c r="F53" s="31"/>
    </row>
    <row r="54" spans="1:8" ht="15.75" x14ac:dyDescent="0.25">
      <c r="A54" s="58"/>
      <c r="B54" s="31"/>
      <c r="C54" s="31"/>
      <c r="D54" s="31"/>
      <c r="E54" s="31"/>
      <c r="F54" s="31"/>
    </row>
    <row r="55" spans="1:8" x14ac:dyDescent="0.2">
      <c r="A55" s="56"/>
      <c r="B55" s="67" t="s">
        <v>36</v>
      </c>
      <c r="C55" s="68">
        <v>1595</v>
      </c>
      <c r="D55" s="24"/>
      <c r="E55" s="67" t="s">
        <v>88</v>
      </c>
      <c r="F55" s="67">
        <v>180</v>
      </c>
    </row>
    <row r="56" spans="1:8" x14ac:dyDescent="0.2">
      <c r="A56" s="59"/>
      <c r="B56" s="67" t="s">
        <v>37</v>
      </c>
      <c r="C56" s="67">
        <v>12</v>
      </c>
      <c r="E56" s="67"/>
      <c r="F56" s="67"/>
    </row>
    <row r="57" spans="1:8" x14ac:dyDescent="0.2">
      <c r="A57" s="59"/>
      <c r="B57" s="67" t="s">
        <v>38</v>
      </c>
      <c r="C57" s="67">
        <v>8</v>
      </c>
      <c r="E57" s="67"/>
      <c r="F57" s="67"/>
    </row>
    <row r="58" spans="1:8" x14ac:dyDescent="0.2">
      <c r="A58" s="59"/>
      <c r="B58" s="67" t="s">
        <v>39</v>
      </c>
      <c r="C58" s="67">
        <v>1</v>
      </c>
      <c r="E58" s="67"/>
      <c r="F58" s="67"/>
    </row>
    <row r="59" spans="1:8" x14ac:dyDescent="0.2">
      <c r="A59" s="59"/>
      <c r="B59" s="67"/>
      <c r="C59" s="67"/>
    </row>
    <row r="60" spans="1:8" x14ac:dyDescent="0.2">
      <c r="A60" s="59"/>
      <c r="B60" s="67"/>
      <c r="C60" s="67"/>
      <c r="E60" s="67"/>
      <c r="F60" s="67"/>
    </row>
    <row r="61" spans="1:8" ht="13.5" thickBot="1" x14ac:dyDescent="0.25">
      <c r="A61" s="59"/>
      <c r="H61" s="73"/>
    </row>
    <row r="62" spans="1:8" ht="15.75" x14ac:dyDescent="0.25">
      <c r="A62" s="60" t="s">
        <v>171</v>
      </c>
      <c r="B62" s="40"/>
      <c r="C62" s="40"/>
      <c r="D62" s="79"/>
      <c r="E62" s="16"/>
      <c r="F62" s="16"/>
      <c r="H62" s="73"/>
    </row>
    <row r="63" spans="1:8" ht="15.75" x14ac:dyDescent="0.25">
      <c r="A63" s="61"/>
      <c r="B63" s="16"/>
      <c r="C63" s="16"/>
      <c r="D63" s="69"/>
      <c r="E63" s="16"/>
      <c r="F63" s="16"/>
    </row>
    <row r="64" spans="1:8" ht="15.75" x14ac:dyDescent="0.25">
      <c r="A64" s="86"/>
      <c r="B64" s="43" t="s">
        <v>140</v>
      </c>
      <c r="C64" s="43">
        <v>915</v>
      </c>
      <c r="D64" s="69"/>
      <c r="E64" s="44"/>
      <c r="F64" s="43"/>
    </row>
    <row r="65" spans="1:6" ht="15.75" x14ac:dyDescent="0.25">
      <c r="A65" s="86"/>
      <c r="B65" s="43" t="s">
        <v>141</v>
      </c>
      <c r="C65" s="43">
        <v>1733</v>
      </c>
      <c r="D65" s="69"/>
      <c r="E65" s="44"/>
      <c r="F65" s="43"/>
    </row>
    <row r="66" spans="1:6" ht="15.75" x14ac:dyDescent="0.25">
      <c r="A66" s="86"/>
      <c r="B66" s="43" t="s">
        <v>142</v>
      </c>
      <c r="C66" s="43">
        <v>25</v>
      </c>
      <c r="D66" s="69"/>
      <c r="E66" s="43"/>
      <c r="F66" s="43"/>
    </row>
    <row r="67" spans="1:6" ht="16.5" thickBot="1" x14ac:dyDescent="0.3">
      <c r="A67" s="87"/>
      <c r="B67" s="47" t="s">
        <v>143</v>
      </c>
      <c r="C67" s="47">
        <v>1</v>
      </c>
      <c r="D67" s="78"/>
      <c r="E67" s="43"/>
      <c r="F67" s="43"/>
    </row>
    <row r="68" spans="1:6" x14ac:dyDescent="0.2">
      <c r="A68" s="59"/>
      <c r="D68" s="16"/>
    </row>
  </sheetData>
  <phoneticPr fontId="0" type="noConversion"/>
  <pageMargins left="0.5" right="0.5" top="0.5" bottom="0.5" header="0.5" footer="0.5"/>
  <pageSetup fitToWidth="2" fitToHeight="2" orientation="landscape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pane ySplit="4" topLeftCell="A65" activePane="bottomLeft" state="frozen"/>
      <selection pane="bottomLeft" activeCell="I77" sqref="I77:I78"/>
    </sheetView>
  </sheetViews>
  <sheetFormatPr defaultRowHeight="12.75" x14ac:dyDescent="0.2"/>
  <cols>
    <col min="1" max="1" width="10.7109375" customWidth="1"/>
    <col min="2" max="2" width="13.28515625" customWidth="1"/>
    <col min="4" max="4" width="57.28515625" customWidth="1"/>
    <col min="5" max="5" width="18.42578125" customWidth="1"/>
  </cols>
  <sheetData>
    <row r="1" spans="1:6" ht="18.75" x14ac:dyDescent="0.3">
      <c r="A1" s="52" t="s">
        <v>8</v>
      </c>
      <c r="B1" s="52"/>
      <c r="C1" s="52"/>
      <c r="D1" s="52"/>
      <c r="E1" s="59"/>
    </row>
    <row r="2" spans="1:6" ht="18.75" x14ac:dyDescent="0.3">
      <c r="A2" s="53" t="s">
        <v>215</v>
      </c>
      <c r="B2" s="55"/>
      <c r="C2" s="53"/>
      <c r="D2" s="53"/>
      <c r="E2" s="59"/>
    </row>
    <row r="3" spans="1:6" x14ac:dyDescent="0.2">
      <c r="A3" s="54"/>
      <c r="B3" s="16"/>
      <c r="C3" s="22"/>
      <c r="D3" s="22"/>
      <c r="E3" s="22"/>
      <c r="F3" s="22"/>
    </row>
    <row r="4" spans="1:6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4" t="s">
        <v>23</v>
      </c>
      <c r="F4" s="95" t="s">
        <v>239</v>
      </c>
    </row>
    <row r="5" spans="1:6" x14ac:dyDescent="0.2">
      <c r="A5" s="11">
        <v>39637</v>
      </c>
      <c r="D5" t="s">
        <v>216</v>
      </c>
    </row>
    <row r="6" spans="1:6" x14ac:dyDescent="0.2">
      <c r="A6" s="11">
        <v>39638</v>
      </c>
      <c r="B6">
        <v>1</v>
      </c>
      <c r="C6">
        <f>B6+C5</f>
        <v>1</v>
      </c>
      <c r="D6" t="s">
        <v>217</v>
      </c>
    </row>
    <row r="7" spans="1:6" x14ac:dyDescent="0.2">
      <c r="A7" s="11">
        <v>39639</v>
      </c>
      <c r="C7">
        <f t="shared" ref="C7:C70" si="0">B7+C6</f>
        <v>1</v>
      </c>
      <c r="D7" t="s">
        <v>217</v>
      </c>
    </row>
    <row r="8" spans="1:6" x14ac:dyDescent="0.2">
      <c r="A8" s="11">
        <v>39640</v>
      </c>
      <c r="C8">
        <f t="shared" si="0"/>
        <v>1</v>
      </c>
      <c r="E8" t="s">
        <v>218</v>
      </c>
    </row>
    <row r="9" spans="1:6" x14ac:dyDescent="0.2">
      <c r="A9" s="11">
        <v>39641</v>
      </c>
      <c r="C9">
        <f t="shared" si="0"/>
        <v>1</v>
      </c>
      <c r="D9" t="s">
        <v>217</v>
      </c>
    </row>
    <row r="10" spans="1:6" x14ac:dyDescent="0.2">
      <c r="A10" s="11">
        <v>39641</v>
      </c>
      <c r="C10">
        <f t="shared" si="0"/>
        <v>1</v>
      </c>
      <c r="D10" t="s">
        <v>217</v>
      </c>
    </row>
    <row r="11" spans="1:6" x14ac:dyDescent="0.2">
      <c r="A11" s="11">
        <v>39642</v>
      </c>
      <c r="C11">
        <f t="shared" si="0"/>
        <v>1</v>
      </c>
      <c r="D11" t="s">
        <v>217</v>
      </c>
    </row>
    <row r="12" spans="1:6" x14ac:dyDescent="0.2">
      <c r="A12" s="11">
        <v>39642</v>
      </c>
      <c r="C12">
        <f t="shared" si="0"/>
        <v>1</v>
      </c>
      <c r="D12" t="s">
        <v>217</v>
      </c>
    </row>
    <row r="13" spans="1:6" x14ac:dyDescent="0.2">
      <c r="A13" s="11">
        <v>39643</v>
      </c>
      <c r="C13">
        <f t="shared" si="0"/>
        <v>1</v>
      </c>
      <c r="D13" t="s">
        <v>217</v>
      </c>
    </row>
    <row r="14" spans="1:6" x14ac:dyDescent="0.2">
      <c r="A14" s="11">
        <v>39644</v>
      </c>
      <c r="C14">
        <f t="shared" si="0"/>
        <v>1</v>
      </c>
      <c r="D14" t="s">
        <v>217</v>
      </c>
    </row>
    <row r="15" spans="1:6" x14ac:dyDescent="0.2">
      <c r="A15" s="11">
        <v>39645</v>
      </c>
      <c r="C15">
        <f t="shared" si="0"/>
        <v>1</v>
      </c>
      <c r="D15" t="s">
        <v>217</v>
      </c>
    </row>
    <row r="16" spans="1:6" x14ac:dyDescent="0.2">
      <c r="A16" s="11">
        <v>39645</v>
      </c>
      <c r="C16">
        <f t="shared" si="0"/>
        <v>1</v>
      </c>
      <c r="D16" t="s">
        <v>217</v>
      </c>
    </row>
    <row r="17" spans="1:4" x14ac:dyDescent="0.2">
      <c r="A17" s="11">
        <v>39646</v>
      </c>
      <c r="C17">
        <f t="shared" si="0"/>
        <v>1</v>
      </c>
      <c r="D17" t="s">
        <v>219</v>
      </c>
    </row>
    <row r="18" spans="1:4" x14ac:dyDescent="0.2">
      <c r="A18" s="11">
        <v>39647</v>
      </c>
      <c r="C18">
        <f t="shared" si="0"/>
        <v>1</v>
      </c>
      <c r="D18" t="s">
        <v>219</v>
      </c>
    </row>
    <row r="19" spans="1:4" x14ac:dyDescent="0.2">
      <c r="A19" s="11">
        <v>39648</v>
      </c>
      <c r="B19">
        <v>1</v>
      </c>
      <c r="C19">
        <f t="shared" si="0"/>
        <v>2</v>
      </c>
      <c r="D19" t="s">
        <v>217</v>
      </c>
    </row>
    <row r="20" spans="1:4" x14ac:dyDescent="0.2">
      <c r="A20" s="11">
        <v>39649</v>
      </c>
      <c r="C20">
        <f t="shared" si="0"/>
        <v>2</v>
      </c>
      <c r="D20" t="s">
        <v>217</v>
      </c>
    </row>
    <row r="21" spans="1:4" x14ac:dyDescent="0.2">
      <c r="A21" s="11">
        <v>39649</v>
      </c>
      <c r="C21">
        <f t="shared" si="0"/>
        <v>2</v>
      </c>
      <c r="D21" t="s">
        <v>217</v>
      </c>
    </row>
    <row r="22" spans="1:4" x14ac:dyDescent="0.2">
      <c r="A22" s="11">
        <v>39650</v>
      </c>
      <c r="B22">
        <v>1</v>
      </c>
      <c r="C22">
        <f t="shared" si="0"/>
        <v>3</v>
      </c>
      <c r="D22" t="s">
        <v>217</v>
      </c>
    </row>
    <row r="23" spans="1:4" x14ac:dyDescent="0.2">
      <c r="A23" s="11">
        <v>39651</v>
      </c>
      <c r="C23">
        <f t="shared" si="0"/>
        <v>3</v>
      </c>
      <c r="D23" t="s">
        <v>217</v>
      </c>
    </row>
    <row r="24" spans="1:4" x14ac:dyDescent="0.2">
      <c r="A24" s="11">
        <v>39652</v>
      </c>
      <c r="C24">
        <f t="shared" si="0"/>
        <v>3</v>
      </c>
      <c r="D24" t="s">
        <v>219</v>
      </c>
    </row>
    <row r="25" spans="1:4" x14ac:dyDescent="0.2">
      <c r="A25" s="11">
        <v>39652</v>
      </c>
      <c r="C25">
        <f t="shared" si="0"/>
        <v>3</v>
      </c>
      <c r="D25" t="s">
        <v>219</v>
      </c>
    </row>
    <row r="26" spans="1:4" x14ac:dyDescent="0.2">
      <c r="A26" s="11">
        <v>39653</v>
      </c>
      <c r="B26">
        <v>8</v>
      </c>
      <c r="C26">
        <f t="shared" si="0"/>
        <v>11</v>
      </c>
      <c r="D26" t="s">
        <v>217</v>
      </c>
    </row>
    <row r="27" spans="1:4" x14ac:dyDescent="0.2">
      <c r="A27" s="11">
        <v>39654</v>
      </c>
      <c r="B27">
        <v>126</v>
      </c>
      <c r="C27">
        <f t="shared" si="0"/>
        <v>137</v>
      </c>
      <c r="D27" t="s">
        <v>220</v>
      </c>
    </row>
    <row r="28" spans="1:4" x14ac:dyDescent="0.2">
      <c r="A28" s="11">
        <v>39654</v>
      </c>
      <c r="B28">
        <v>390</v>
      </c>
      <c r="C28">
        <f t="shared" si="0"/>
        <v>527</v>
      </c>
      <c r="D28" t="s">
        <v>221</v>
      </c>
    </row>
    <row r="29" spans="1:4" x14ac:dyDescent="0.2">
      <c r="A29" s="11">
        <v>39655</v>
      </c>
      <c r="B29">
        <v>201</v>
      </c>
      <c r="C29">
        <f t="shared" si="0"/>
        <v>728</v>
      </c>
      <c r="D29" t="s">
        <v>223</v>
      </c>
    </row>
    <row r="30" spans="1:4" x14ac:dyDescent="0.2">
      <c r="A30" s="11">
        <v>39655</v>
      </c>
      <c r="B30">
        <v>143</v>
      </c>
      <c r="C30">
        <f t="shared" si="0"/>
        <v>871</v>
      </c>
      <c r="D30" t="s">
        <v>223</v>
      </c>
    </row>
    <row r="31" spans="1:4" x14ac:dyDescent="0.2">
      <c r="A31" s="11">
        <v>39656</v>
      </c>
      <c r="B31">
        <v>65</v>
      </c>
      <c r="C31">
        <f t="shared" si="0"/>
        <v>936</v>
      </c>
      <c r="D31" t="s">
        <v>222</v>
      </c>
    </row>
    <row r="32" spans="1:4" x14ac:dyDescent="0.2">
      <c r="A32" s="11">
        <v>39656</v>
      </c>
      <c r="B32">
        <v>35</v>
      </c>
      <c r="C32">
        <f t="shared" si="0"/>
        <v>971</v>
      </c>
      <c r="D32" t="s">
        <v>222</v>
      </c>
    </row>
    <row r="33" spans="1:5" x14ac:dyDescent="0.2">
      <c r="A33" s="11">
        <v>39657</v>
      </c>
      <c r="B33">
        <v>26</v>
      </c>
      <c r="C33">
        <f t="shared" si="0"/>
        <v>997</v>
      </c>
      <c r="D33" t="s">
        <v>222</v>
      </c>
    </row>
    <row r="34" spans="1:5" x14ac:dyDescent="0.2">
      <c r="A34" s="11">
        <v>39657</v>
      </c>
      <c r="B34">
        <v>6</v>
      </c>
      <c r="C34">
        <f t="shared" si="0"/>
        <v>1003</v>
      </c>
      <c r="D34" t="s">
        <v>223</v>
      </c>
    </row>
    <row r="35" spans="1:5" x14ac:dyDescent="0.2">
      <c r="A35" s="11">
        <v>39658</v>
      </c>
      <c r="B35">
        <v>9</v>
      </c>
      <c r="C35">
        <f t="shared" si="0"/>
        <v>1012</v>
      </c>
      <c r="D35" t="s">
        <v>224</v>
      </c>
    </row>
    <row r="36" spans="1:5" x14ac:dyDescent="0.2">
      <c r="A36" s="11">
        <v>39659</v>
      </c>
      <c r="B36">
        <v>67</v>
      </c>
      <c r="C36">
        <f t="shared" si="0"/>
        <v>1079</v>
      </c>
      <c r="D36" s="4" t="s">
        <v>236</v>
      </c>
    </row>
    <row r="37" spans="1:5" x14ac:dyDescent="0.2">
      <c r="A37" s="11">
        <v>39660</v>
      </c>
      <c r="B37">
        <v>112</v>
      </c>
      <c r="C37">
        <f t="shared" si="0"/>
        <v>1191</v>
      </c>
      <c r="D37" s="4" t="s">
        <v>237</v>
      </c>
      <c r="E37" t="s">
        <v>205</v>
      </c>
    </row>
    <row r="38" spans="1:5" x14ac:dyDescent="0.2">
      <c r="A38" s="11">
        <v>39661</v>
      </c>
      <c r="B38">
        <v>46</v>
      </c>
      <c r="C38">
        <f t="shared" si="0"/>
        <v>1237</v>
      </c>
      <c r="D38" t="s">
        <v>224</v>
      </c>
      <c r="E38" t="s">
        <v>225</v>
      </c>
    </row>
    <row r="39" spans="1:5" x14ac:dyDescent="0.2">
      <c r="A39" s="11">
        <v>39661</v>
      </c>
      <c r="B39">
        <v>0</v>
      </c>
      <c r="C39">
        <f t="shared" si="0"/>
        <v>1237</v>
      </c>
      <c r="D39" t="s">
        <v>224</v>
      </c>
    </row>
    <row r="40" spans="1:5" x14ac:dyDescent="0.2">
      <c r="A40" s="11">
        <v>39662</v>
      </c>
      <c r="B40">
        <v>21</v>
      </c>
      <c r="C40">
        <f t="shared" si="0"/>
        <v>1258</v>
      </c>
      <c r="D40" t="s">
        <v>222</v>
      </c>
    </row>
    <row r="41" spans="1:5" x14ac:dyDescent="0.2">
      <c r="A41" s="11">
        <v>39662</v>
      </c>
      <c r="B41">
        <v>0</v>
      </c>
      <c r="C41">
        <f t="shared" si="0"/>
        <v>1258</v>
      </c>
      <c r="D41" t="s">
        <v>222</v>
      </c>
    </row>
    <row r="42" spans="1:5" x14ac:dyDescent="0.2">
      <c r="A42" s="11">
        <v>39662</v>
      </c>
      <c r="B42">
        <v>10</v>
      </c>
      <c r="C42">
        <f t="shared" si="0"/>
        <v>1268</v>
      </c>
      <c r="D42" t="s">
        <v>222</v>
      </c>
    </row>
    <row r="43" spans="1:5" x14ac:dyDescent="0.2">
      <c r="A43" s="11">
        <v>39663</v>
      </c>
      <c r="B43">
        <v>17</v>
      </c>
      <c r="C43">
        <f t="shared" si="0"/>
        <v>1285</v>
      </c>
      <c r="D43" t="s">
        <v>222</v>
      </c>
      <c r="E43" t="s">
        <v>226</v>
      </c>
    </row>
    <row r="44" spans="1:5" x14ac:dyDescent="0.2">
      <c r="A44" s="11">
        <v>39664</v>
      </c>
      <c r="B44">
        <v>21</v>
      </c>
      <c r="C44">
        <f t="shared" si="0"/>
        <v>1306</v>
      </c>
      <c r="D44" t="s">
        <v>222</v>
      </c>
    </row>
    <row r="45" spans="1:5" x14ac:dyDescent="0.2">
      <c r="A45" s="11">
        <v>39665</v>
      </c>
      <c r="B45">
        <v>20</v>
      </c>
      <c r="C45">
        <f t="shared" si="0"/>
        <v>1326</v>
      </c>
      <c r="D45" t="s">
        <v>222</v>
      </c>
      <c r="E45" t="s">
        <v>205</v>
      </c>
    </row>
    <row r="46" spans="1:5" x14ac:dyDescent="0.2">
      <c r="A46" s="11">
        <v>39666</v>
      </c>
      <c r="B46">
        <v>2</v>
      </c>
      <c r="C46">
        <f t="shared" si="0"/>
        <v>1328</v>
      </c>
      <c r="D46" t="s">
        <v>221</v>
      </c>
    </row>
    <row r="47" spans="1:5" x14ac:dyDescent="0.2">
      <c r="A47" s="11">
        <v>39667</v>
      </c>
      <c r="B47">
        <v>9</v>
      </c>
      <c r="C47">
        <f t="shared" si="0"/>
        <v>1337</v>
      </c>
      <c r="D47" t="s">
        <v>224</v>
      </c>
    </row>
    <row r="48" spans="1:5" x14ac:dyDescent="0.2">
      <c r="A48" s="11">
        <v>39668</v>
      </c>
      <c r="B48">
        <v>9</v>
      </c>
      <c r="C48">
        <f t="shared" si="0"/>
        <v>1346</v>
      </c>
      <c r="D48" t="s">
        <v>224</v>
      </c>
      <c r="E48" t="s">
        <v>60</v>
      </c>
    </row>
    <row r="49" spans="1:5" x14ac:dyDescent="0.2">
      <c r="A49" s="11">
        <v>39668</v>
      </c>
      <c r="B49">
        <v>5</v>
      </c>
      <c r="C49">
        <f t="shared" si="0"/>
        <v>1351</v>
      </c>
      <c r="D49" t="s">
        <v>224</v>
      </c>
    </row>
    <row r="50" spans="1:5" x14ac:dyDescent="0.2">
      <c r="A50" s="11">
        <v>39669</v>
      </c>
      <c r="B50">
        <v>15</v>
      </c>
      <c r="C50">
        <f t="shared" si="0"/>
        <v>1366</v>
      </c>
      <c r="D50" t="s">
        <v>217</v>
      </c>
      <c r="E50" t="s">
        <v>227</v>
      </c>
    </row>
    <row r="51" spans="1:5" x14ac:dyDescent="0.2">
      <c r="A51" s="11">
        <v>39670</v>
      </c>
      <c r="B51">
        <v>5</v>
      </c>
      <c r="C51">
        <f t="shared" si="0"/>
        <v>1371</v>
      </c>
      <c r="D51" t="s">
        <v>224</v>
      </c>
      <c r="E51" t="s">
        <v>205</v>
      </c>
    </row>
    <row r="52" spans="1:5" x14ac:dyDescent="0.2">
      <c r="A52" s="11">
        <v>39671</v>
      </c>
      <c r="B52">
        <v>22</v>
      </c>
      <c r="C52">
        <f t="shared" si="0"/>
        <v>1393</v>
      </c>
      <c r="D52" t="s">
        <v>229</v>
      </c>
    </row>
    <row r="53" spans="1:5" x14ac:dyDescent="0.2">
      <c r="A53" s="11">
        <v>39672</v>
      </c>
      <c r="B53">
        <v>9</v>
      </c>
      <c r="C53">
        <f t="shared" si="0"/>
        <v>1402</v>
      </c>
      <c r="D53" t="s">
        <v>222</v>
      </c>
    </row>
    <row r="54" spans="1:5" x14ac:dyDescent="0.2">
      <c r="A54" s="11">
        <v>39672</v>
      </c>
      <c r="B54">
        <v>0</v>
      </c>
      <c r="C54">
        <f t="shared" si="0"/>
        <v>1402</v>
      </c>
      <c r="D54" t="s">
        <v>229</v>
      </c>
    </row>
    <row r="55" spans="1:5" x14ac:dyDescent="0.2">
      <c r="A55" s="11">
        <v>39673</v>
      </c>
      <c r="B55">
        <v>21</v>
      </c>
      <c r="C55">
        <f t="shared" si="0"/>
        <v>1423</v>
      </c>
      <c r="D55" t="s">
        <v>222</v>
      </c>
    </row>
    <row r="56" spans="1:5" x14ac:dyDescent="0.2">
      <c r="A56" s="11">
        <v>39674</v>
      </c>
      <c r="B56">
        <v>18</v>
      </c>
      <c r="C56">
        <f t="shared" si="0"/>
        <v>1441</v>
      </c>
      <c r="D56" t="s">
        <v>221</v>
      </c>
    </row>
    <row r="57" spans="1:5" x14ac:dyDescent="0.2">
      <c r="A57" s="11">
        <v>39675</v>
      </c>
      <c r="B57">
        <v>3</v>
      </c>
      <c r="C57">
        <f t="shared" si="0"/>
        <v>1444</v>
      </c>
      <c r="D57" t="s">
        <v>219</v>
      </c>
      <c r="E57" t="s">
        <v>227</v>
      </c>
    </row>
    <row r="58" spans="1:5" x14ac:dyDescent="0.2">
      <c r="A58" s="11">
        <v>39676</v>
      </c>
      <c r="B58">
        <v>3</v>
      </c>
      <c r="C58">
        <f t="shared" si="0"/>
        <v>1447</v>
      </c>
      <c r="D58" t="s">
        <v>222</v>
      </c>
      <c r="E58" t="s">
        <v>228</v>
      </c>
    </row>
    <row r="59" spans="1:5" x14ac:dyDescent="0.2">
      <c r="A59" s="11">
        <v>39678</v>
      </c>
      <c r="B59">
        <v>9</v>
      </c>
      <c r="C59">
        <f t="shared" si="0"/>
        <v>1456</v>
      </c>
      <c r="D59" t="s">
        <v>229</v>
      </c>
      <c r="E59" t="s">
        <v>205</v>
      </c>
    </row>
    <row r="60" spans="1:5" x14ac:dyDescent="0.2">
      <c r="A60" s="11">
        <v>39679</v>
      </c>
      <c r="B60">
        <v>2</v>
      </c>
      <c r="C60">
        <f t="shared" si="0"/>
        <v>1458</v>
      </c>
      <c r="D60" t="s">
        <v>229</v>
      </c>
      <c r="E60" t="s">
        <v>226</v>
      </c>
    </row>
    <row r="61" spans="1:5" x14ac:dyDescent="0.2">
      <c r="A61" s="11">
        <v>39680</v>
      </c>
      <c r="B61">
        <v>1</v>
      </c>
      <c r="C61">
        <f t="shared" si="0"/>
        <v>1459</v>
      </c>
      <c r="D61" t="s">
        <v>230</v>
      </c>
    </row>
    <row r="62" spans="1:5" x14ac:dyDescent="0.2">
      <c r="A62" s="11">
        <v>39681</v>
      </c>
      <c r="B62">
        <v>1</v>
      </c>
      <c r="C62">
        <f t="shared" si="0"/>
        <v>1460</v>
      </c>
      <c r="D62" t="s">
        <v>222</v>
      </c>
      <c r="E62" t="s">
        <v>205</v>
      </c>
    </row>
    <row r="63" spans="1:5" x14ac:dyDescent="0.2">
      <c r="A63" s="11">
        <v>39682</v>
      </c>
      <c r="B63">
        <v>2</v>
      </c>
      <c r="C63">
        <f t="shared" si="0"/>
        <v>1462</v>
      </c>
      <c r="D63" t="s">
        <v>220</v>
      </c>
    </row>
    <row r="64" spans="1:5" x14ac:dyDescent="0.2">
      <c r="A64" s="11">
        <v>39684</v>
      </c>
      <c r="B64">
        <v>0</v>
      </c>
      <c r="C64">
        <f t="shared" si="0"/>
        <v>1462</v>
      </c>
      <c r="D64" t="s">
        <v>231</v>
      </c>
    </row>
    <row r="65" spans="1:5" x14ac:dyDescent="0.2">
      <c r="A65" s="11">
        <v>39685</v>
      </c>
      <c r="B65">
        <v>0</v>
      </c>
      <c r="C65">
        <f t="shared" si="0"/>
        <v>1462</v>
      </c>
      <c r="D65" t="s">
        <v>231</v>
      </c>
    </row>
    <row r="66" spans="1:5" x14ac:dyDescent="0.2">
      <c r="A66" s="11">
        <v>39686</v>
      </c>
      <c r="B66">
        <v>0</v>
      </c>
      <c r="C66">
        <f t="shared" si="0"/>
        <v>1462</v>
      </c>
      <c r="D66" t="s">
        <v>221</v>
      </c>
    </row>
    <row r="67" spans="1:5" x14ac:dyDescent="0.2">
      <c r="A67" s="11">
        <v>39687</v>
      </c>
      <c r="B67">
        <v>1</v>
      </c>
      <c r="C67">
        <f t="shared" si="0"/>
        <v>1463</v>
      </c>
      <c r="D67" t="s">
        <v>217</v>
      </c>
      <c r="E67" t="s">
        <v>205</v>
      </c>
    </row>
    <row r="68" spans="1:5" x14ac:dyDescent="0.2">
      <c r="A68" s="11">
        <v>39688</v>
      </c>
      <c r="B68">
        <v>0</v>
      </c>
      <c r="C68">
        <f t="shared" si="0"/>
        <v>1463</v>
      </c>
      <c r="D68" t="s">
        <v>217</v>
      </c>
    </row>
    <row r="69" spans="1:5" x14ac:dyDescent="0.2">
      <c r="A69" s="11">
        <v>39693</v>
      </c>
      <c r="B69">
        <v>0</v>
      </c>
      <c r="C69">
        <f t="shared" si="0"/>
        <v>1463</v>
      </c>
      <c r="D69" t="s">
        <v>217</v>
      </c>
    </row>
    <row r="70" spans="1:5" x14ac:dyDescent="0.2">
      <c r="A70" s="11">
        <v>39694</v>
      </c>
      <c r="B70">
        <v>0</v>
      </c>
      <c r="C70">
        <f t="shared" si="0"/>
        <v>1463</v>
      </c>
      <c r="D70" t="s">
        <v>217</v>
      </c>
    </row>
    <row r="71" spans="1:5" x14ac:dyDescent="0.2">
      <c r="A71" s="11">
        <v>39695</v>
      </c>
      <c r="B71">
        <v>0</v>
      </c>
      <c r="C71">
        <f>B71+C70</f>
        <v>1463</v>
      </c>
      <c r="D71" t="s">
        <v>217</v>
      </c>
    </row>
    <row r="72" spans="1:5" x14ac:dyDescent="0.2">
      <c r="A72" s="11">
        <v>39696</v>
      </c>
      <c r="B72">
        <v>0</v>
      </c>
      <c r="C72">
        <f>B72+C71</f>
        <v>1463</v>
      </c>
      <c r="D72" t="s">
        <v>221</v>
      </c>
    </row>
    <row r="73" spans="1:5" x14ac:dyDescent="0.2">
      <c r="A73" s="11">
        <v>39697</v>
      </c>
      <c r="B73">
        <v>0</v>
      </c>
      <c r="C73">
        <f>B73+C72</f>
        <v>1463</v>
      </c>
      <c r="D73" t="s">
        <v>221</v>
      </c>
    </row>
    <row r="74" spans="1:5" x14ac:dyDescent="0.2">
      <c r="A74" s="11">
        <v>39699</v>
      </c>
      <c r="B74">
        <v>0</v>
      </c>
      <c r="C74">
        <f>B74+C73</f>
        <v>1463</v>
      </c>
      <c r="D74" t="s">
        <v>217</v>
      </c>
    </row>
    <row r="76" spans="1:5" x14ac:dyDescent="0.2">
      <c r="A76" s="84" t="s">
        <v>131</v>
      </c>
      <c r="C76">
        <f>SUM(B5:B75)</f>
        <v>1463</v>
      </c>
      <c r="D76" s="1" t="s">
        <v>232</v>
      </c>
    </row>
    <row r="79" spans="1:5" ht="15.75" x14ac:dyDescent="0.25">
      <c r="A79" s="58" t="s">
        <v>233</v>
      </c>
    </row>
    <row r="81" spans="1:5" ht="15.75" x14ac:dyDescent="0.25">
      <c r="B81" s="31" t="s">
        <v>213</v>
      </c>
      <c r="E81" s="31"/>
    </row>
    <row r="83" spans="1:5" x14ac:dyDescent="0.2">
      <c r="B83" s="67" t="s">
        <v>36</v>
      </c>
      <c r="C83" s="1">
        <v>2355</v>
      </c>
      <c r="E83" s="1"/>
    </row>
    <row r="84" spans="1:5" x14ac:dyDescent="0.2">
      <c r="B84" s="67" t="s">
        <v>37</v>
      </c>
      <c r="C84" s="1">
        <v>18</v>
      </c>
    </row>
    <row r="85" spans="1:5" x14ac:dyDescent="0.2">
      <c r="B85" s="67" t="s">
        <v>38</v>
      </c>
      <c r="C85" s="1">
        <v>8</v>
      </c>
    </row>
    <row r="86" spans="1:5" x14ac:dyDescent="0.2">
      <c r="B86" s="67" t="s">
        <v>39</v>
      </c>
      <c r="C86" s="1">
        <v>0</v>
      </c>
    </row>
    <row r="87" spans="1:5" x14ac:dyDescent="0.2">
      <c r="B87" s="67" t="s">
        <v>129</v>
      </c>
      <c r="C87" s="1">
        <v>59</v>
      </c>
      <c r="D87" s="4" t="s">
        <v>238</v>
      </c>
    </row>
    <row r="89" spans="1:5" ht="15.75" x14ac:dyDescent="0.25">
      <c r="A89" s="58" t="s">
        <v>234</v>
      </c>
    </row>
    <row r="91" spans="1:5" ht="15.75" x14ac:dyDescent="0.25">
      <c r="B91" s="31" t="s">
        <v>213</v>
      </c>
    </row>
    <row r="93" spans="1:5" x14ac:dyDescent="0.2">
      <c r="B93" s="67" t="s">
        <v>36</v>
      </c>
      <c r="C93" s="1">
        <v>456</v>
      </c>
    </row>
    <row r="94" spans="1:5" x14ac:dyDescent="0.2">
      <c r="B94" s="67" t="s">
        <v>37</v>
      </c>
      <c r="C94" s="1">
        <v>1</v>
      </c>
    </row>
    <row r="95" spans="1:5" x14ac:dyDescent="0.2">
      <c r="B95" s="67" t="s">
        <v>38</v>
      </c>
      <c r="C95" s="1">
        <v>4</v>
      </c>
    </row>
    <row r="96" spans="1:5" x14ac:dyDescent="0.2">
      <c r="B96" s="67" t="s">
        <v>39</v>
      </c>
      <c r="C96" s="1">
        <v>0</v>
      </c>
    </row>
    <row r="97" spans="1:4" x14ac:dyDescent="0.2">
      <c r="B97" s="101" t="s">
        <v>129</v>
      </c>
      <c r="D97" s="4" t="s">
        <v>242</v>
      </c>
    </row>
    <row r="98" spans="1:4" ht="13.5" thickBot="1" x14ac:dyDescent="0.25"/>
    <row r="99" spans="1:4" ht="15.75" x14ac:dyDescent="0.25">
      <c r="A99" s="60" t="s">
        <v>235</v>
      </c>
      <c r="B99" s="40"/>
      <c r="C99" s="40"/>
      <c r="D99" s="79"/>
    </row>
    <row r="100" spans="1:4" ht="15.75" x14ac:dyDescent="0.25">
      <c r="A100" s="61"/>
      <c r="B100" s="16"/>
      <c r="C100" s="16"/>
      <c r="D100" s="69"/>
    </row>
    <row r="101" spans="1:4" ht="15.75" x14ac:dyDescent="0.25">
      <c r="A101" s="86"/>
      <c r="B101" s="43" t="s">
        <v>140</v>
      </c>
      <c r="C101" s="43">
        <v>1461</v>
      </c>
      <c r="D101" s="69"/>
    </row>
    <row r="102" spans="1:4" ht="15.75" x14ac:dyDescent="0.25">
      <c r="A102" s="86"/>
      <c r="B102" s="43" t="s">
        <v>141</v>
      </c>
      <c r="C102" s="43">
        <v>2355</v>
      </c>
      <c r="D102" s="69"/>
    </row>
    <row r="103" spans="1:4" ht="15.75" x14ac:dyDescent="0.25">
      <c r="A103" s="86"/>
      <c r="B103" s="43" t="s">
        <v>142</v>
      </c>
      <c r="C103" s="43">
        <v>31</v>
      </c>
      <c r="D103" s="69"/>
    </row>
    <row r="104" spans="1:4" ht="16.5" thickBot="1" x14ac:dyDescent="0.3">
      <c r="A104" s="87"/>
      <c r="B104" s="47" t="s">
        <v>143</v>
      </c>
      <c r="C104" s="47">
        <v>0</v>
      </c>
      <c r="D104" s="78"/>
    </row>
  </sheetData>
  <pageMargins left="0.7" right="0.7" top="0.75" bottom="0.75" header="0.3" footer="0.3"/>
  <pageSetup orientation="landscape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workbookViewId="0">
      <pane ySplit="4" topLeftCell="A98" activePane="bottomLeft" state="frozen"/>
      <selection pane="bottomLeft" activeCell="H72" sqref="H6:H72"/>
    </sheetView>
  </sheetViews>
  <sheetFormatPr defaultRowHeight="12.75" x14ac:dyDescent="0.2"/>
  <cols>
    <col min="1" max="1" width="11.85546875" customWidth="1"/>
    <col min="2" max="2" width="15" customWidth="1"/>
    <col min="4" max="4" width="41.5703125" customWidth="1"/>
    <col min="5" max="5" width="18.28515625" customWidth="1"/>
    <col min="7" max="7" width="22.5703125" customWidth="1"/>
  </cols>
  <sheetData>
    <row r="1" spans="1:9" ht="18.75" x14ac:dyDescent="0.3">
      <c r="A1" s="52" t="s">
        <v>8</v>
      </c>
    </row>
    <row r="2" spans="1:9" ht="18.75" x14ac:dyDescent="0.3">
      <c r="A2" s="53" t="s">
        <v>248</v>
      </c>
    </row>
    <row r="4" spans="1:9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4" t="s">
        <v>23</v>
      </c>
      <c r="F4" s="95" t="s">
        <v>239</v>
      </c>
      <c r="G4" s="95" t="s">
        <v>250</v>
      </c>
    </row>
    <row r="5" spans="1:9" ht="12.75" customHeight="1" x14ac:dyDescent="0.2">
      <c r="A5" s="11">
        <v>40735</v>
      </c>
      <c r="B5">
        <v>0</v>
      </c>
      <c r="C5">
        <f>B5</f>
        <v>0</v>
      </c>
      <c r="D5" t="s">
        <v>249</v>
      </c>
      <c r="F5">
        <v>14</v>
      </c>
      <c r="G5" t="s">
        <v>177</v>
      </c>
    </row>
    <row r="6" spans="1:9" ht="12.75" customHeight="1" x14ac:dyDescent="0.2">
      <c r="A6" s="11">
        <v>40735</v>
      </c>
      <c r="B6">
        <v>0</v>
      </c>
      <c r="C6">
        <f>B6</f>
        <v>0</v>
      </c>
      <c r="D6" s="105" t="s">
        <v>255</v>
      </c>
      <c r="F6">
        <v>14</v>
      </c>
      <c r="G6" s="4" t="s">
        <v>177</v>
      </c>
      <c r="H6">
        <v>14</v>
      </c>
      <c r="I6" s="11">
        <v>42196</v>
      </c>
    </row>
    <row r="7" spans="1:9" ht="12.75" customHeight="1" x14ac:dyDescent="0.2">
      <c r="A7" s="11">
        <v>40736</v>
      </c>
      <c r="B7">
        <v>0</v>
      </c>
      <c r="C7">
        <f>C6+B7</f>
        <v>0</v>
      </c>
      <c r="D7" t="s">
        <v>266</v>
      </c>
      <c r="F7">
        <v>15</v>
      </c>
      <c r="G7" t="s">
        <v>177</v>
      </c>
      <c r="H7">
        <v>15</v>
      </c>
      <c r="I7" s="11">
        <v>42197</v>
      </c>
    </row>
    <row r="8" spans="1:9" ht="12.75" customHeight="1" x14ac:dyDescent="0.2">
      <c r="A8" s="11">
        <v>40736</v>
      </c>
      <c r="B8">
        <v>0</v>
      </c>
      <c r="C8">
        <f t="shared" ref="C8:C72" si="0">C7+B8</f>
        <v>0</v>
      </c>
      <c r="D8" s="105" t="s">
        <v>255</v>
      </c>
      <c r="F8">
        <v>15</v>
      </c>
      <c r="G8" s="4" t="s">
        <v>177</v>
      </c>
      <c r="H8">
        <v>13</v>
      </c>
      <c r="I8" s="11">
        <v>42198</v>
      </c>
    </row>
    <row r="9" spans="1:9" ht="12.75" customHeight="1" x14ac:dyDescent="0.2">
      <c r="A9" s="11">
        <v>40737</v>
      </c>
      <c r="B9">
        <v>0</v>
      </c>
      <c r="C9">
        <f t="shared" si="0"/>
        <v>0</v>
      </c>
      <c r="D9" t="s">
        <v>267</v>
      </c>
      <c r="F9">
        <v>13</v>
      </c>
      <c r="G9" t="s">
        <v>177</v>
      </c>
      <c r="H9">
        <v>14</v>
      </c>
      <c r="I9" s="11">
        <v>42199</v>
      </c>
    </row>
    <row r="10" spans="1:9" ht="12.75" customHeight="1" x14ac:dyDescent="0.2">
      <c r="A10" s="11">
        <v>40737</v>
      </c>
      <c r="C10">
        <f t="shared" si="0"/>
        <v>0</v>
      </c>
      <c r="D10" s="122"/>
      <c r="G10" s="4"/>
      <c r="H10">
        <v>15.5</v>
      </c>
      <c r="I10" s="11">
        <v>42200</v>
      </c>
    </row>
    <row r="11" spans="1:9" ht="12.75" customHeight="1" x14ac:dyDescent="0.2">
      <c r="A11" s="11">
        <v>40738</v>
      </c>
      <c r="B11">
        <v>0</v>
      </c>
      <c r="C11">
        <f t="shared" si="0"/>
        <v>0</v>
      </c>
      <c r="F11">
        <v>14</v>
      </c>
      <c r="G11" t="s">
        <v>177</v>
      </c>
      <c r="H11">
        <v>14.25</v>
      </c>
      <c r="I11" s="11">
        <v>42201</v>
      </c>
    </row>
    <row r="12" spans="1:9" ht="12.75" customHeight="1" x14ac:dyDescent="0.2">
      <c r="A12" s="11">
        <v>40738</v>
      </c>
      <c r="C12">
        <f t="shared" si="0"/>
        <v>0</v>
      </c>
      <c r="D12" s="122"/>
      <c r="E12" s="4"/>
      <c r="G12" s="4"/>
      <c r="H12">
        <v>15.5</v>
      </c>
      <c r="I12" s="11">
        <v>42202</v>
      </c>
    </row>
    <row r="13" spans="1:9" ht="12.75" customHeight="1" x14ac:dyDescent="0.2">
      <c r="A13" s="11">
        <v>40739</v>
      </c>
      <c r="B13">
        <v>0</v>
      </c>
      <c r="C13">
        <f t="shared" si="0"/>
        <v>0</v>
      </c>
      <c r="E13" t="s">
        <v>251</v>
      </c>
      <c r="F13">
        <v>14</v>
      </c>
      <c r="G13" t="s">
        <v>177</v>
      </c>
      <c r="H13">
        <v>15.25</v>
      </c>
      <c r="I13" s="11">
        <v>42203</v>
      </c>
    </row>
    <row r="14" spans="1:9" ht="12.75" customHeight="1" x14ac:dyDescent="0.2">
      <c r="A14" s="11">
        <v>40739</v>
      </c>
      <c r="B14">
        <v>0</v>
      </c>
      <c r="C14">
        <f t="shared" si="0"/>
        <v>0</v>
      </c>
      <c r="D14" s="122"/>
      <c r="F14">
        <v>17</v>
      </c>
      <c r="G14" s="4" t="s">
        <v>177</v>
      </c>
      <c r="H14">
        <v>15</v>
      </c>
      <c r="I14" s="11">
        <v>42204</v>
      </c>
    </row>
    <row r="15" spans="1:9" ht="12.75" customHeight="1" x14ac:dyDescent="0.2">
      <c r="A15" s="11">
        <v>40740</v>
      </c>
      <c r="B15">
        <v>2</v>
      </c>
      <c r="C15">
        <f t="shared" si="0"/>
        <v>2</v>
      </c>
      <c r="F15">
        <v>12.5</v>
      </c>
      <c r="G15" t="s">
        <v>177</v>
      </c>
      <c r="H15">
        <v>14</v>
      </c>
      <c r="I15" s="11">
        <v>42205</v>
      </c>
    </row>
    <row r="16" spans="1:9" ht="12.75" customHeight="1" x14ac:dyDescent="0.2">
      <c r="A16" s="11">
        <v>40740</v>
      </c>
      <c r="B16">
        <v>0</v>
      </c>
      <c r="C16">
        <f t="shared" si="0"/>
        <v>2</v>
      </c>
      <c r="D16" s="105" t="s">
        <v>255</v>
      </c>
      <c r="F16">
        <v>16</v>
      </c>
      <c r="G16" s="4" t="s">
        <v>177</v>
      </c>
      <c r="H16">
        <v>15.5</v>
      </c>
      <c r="I16" s="11">
        <v>42206</v>
      </c>
    </row>
    <row r="17" spans="1:9" ht="12.75" customHeight="1" x14ac:dyDescent="0.2">
      <c r="A17" s="11">
        <v>40741</v>
      </c>
      <c r="B17">
        <v>0</v>
      </c>
      <c r="C17">
        <f t="shared" si="0"/>
        <v>2</v>
      </c>
      <c r="F17">
        <v>15</v>
      </c>
      <c r="G17" t="s">
        <v>177</v>
      </c>
      <c r="H17">
        <v>15</v>
      </c>
      <c r="I17" s="11">
        <v>42207</v>
      </c>
    </row>
    <row r="18" spans="1:9" ht="12.75" customHeight="1" x14ac:dyDescent="0.2">
      <c r="A18" s="11">
        <v>40741</v>
      </c>
      <c r="B18">
        <v>0</v>
      </c>
      <c r="C18">
        <f t="shared" si="0"/>
        <v>2</v>
      </c>
      <c r="D18" s="105" t="s">
        <v>256</v>
      </c>
      <c r="F18">
        <v>16</v>
      </c>
      <c r="G18" s="4" t="s">
        <v>177</v>
      </c>
      <c r="H18">
        <v>15.5</v>
      </c>
      <c r="I18" s="11">
        <v>42208</v>
      </c>
    </row>
    <row r="19" spans="1:9" ht="12.75" customHeight="1" x14ac:dyDescent="0.2">
      <c r="A19" s="11">
        <v>40742</v>
      </c>
      <c r="B19">
        <v>0</v>
      </c>
      <c r="C19">
        <f t="shared" si="0"/>
        <v>2</v>
      </c>
      <c r="F19">
        <v>14.5</v>
      </c>
      <c r="G19" t="s">
        <v>177</v>
      </c>
      <c r="H19">
        <v>15</v>
      </c>
      <c r="I19" s="11">
        <v>42209</v>
      </c>
    </row>
    <row r="20" spans="1:9" ht="12.75" customHeight="1" x14ac:dyDescent="0.2">
      <c r="A20" s="11">
        <v>40742</v>
      </c>
      <c r="B20">
        <v>0</v>
      </c>
      <c r="C20">
        <f t="shared" si="0"/>
        <v>2</v>
      </c>
      <c r="D20" s="105" t="s">
        <v>257</v>
      </c>
      <c r="F20">
        <v>16</v>
      </c>
      <c r="G20" s="4" t="s">
        <v>177</v>
      </c>
      <c r="H20">
        <v>14.5</v>
      </c>
      <c r="I20" s="11">
        <v>42210</v>
      </c>
    </row>
    <row r="21" spans="1:9" ht="12.75" customHeight="1" x14ac:dyDescent="0.2">
      <c r="A21" s="11">
        <v>40743</v>
      </c>
      <c r="B21">
        <v>0</v>
      </c>
      <c r="C21">
        <f t="shared" si="0"/>
        <v>2</v>
      </c>
      <c r="F21">
        <v>14</v>
      </c>
      <c r="G21" t="s">
        <v>177</v>
      </c>
      <c r="H21">
        <v>14.5</v>
      </c>
      <c r="I21" s="11">
        <v>42211</v>
      </c>
    </row>
    <row r="22" spans="1:9" ht="12.75" customHeight="1" x14ac:dyDescent="0.2">
      <c r="A22" s="11">
        <v>40743</v>
      </c>
      <c r="B22">
        <v>0</v>
      </c>
      <c r="C22">
        <f t="shared" si="0"/>
        <v>2</v>
      </c>
      <c r="D22" s="105" t="s">
        <v>257</v>
      </c>
      <c r="F22">
        <v>16</v>
      </c>
      <c r="G22" s="4" t="s">
        <v>177</v>
      </c>
      <c r="H22">
        <v>14.5</v>
      </c>
      <c r="I22" s="11">
        <v>42212</v>
      </c>
    </row>
    <row r="23" spans="1:9" ht="12.75" customHeight="1" x14ac:dyDescent="0.2">
      <c r="A23" s="11">
        <v>40744</v>
      </c>
      <c r="B23">
        <v>0</v>
      </c>
      <c r="C23">
        <f t="shared" si="0"/>
        <v>2</v>
      </c>
      <c r="D23" t="s">
        <v>268</v>
      </c>
      <c r="F23">
        <v>14</v>
      </c>
      <c r="G23" t="s">
        <v>177</v>
      </c>
      <c r="H23">
        <v>14.5</v>
      </c>
      <c r="I23" s="11">
        <v>42213</v>
      </c>
    </row>
    <row r="24" spans="1:9" ht="12.75" customHeight="1" x14ac:dyDescent="0.2">
      <c r="A24" s="11">
        <v>40744</v>
      </c>
      <c r="C24">
        <f t="shared" si="0"/>
        <v>2</v>
      </c>
      <c r="D24" s="122"/>
      <c r="G24" s="4"/>
      <c r="H24">
        <v>15</v>
      </c>
      <c r="I24" s="11">
        <v>42214</v>
      </c>
    </row>
    <row r="25" spans="1:9" ht="12.75" customHeight="1" x14ac:dyDescent="0.2">
      <c r="A25" s="11">
        <v>40745</v>
      </c>
      <c r="C25">
        <f t="shared" si="0"/>
        <v>2</v>
      </c>
      <c r="F25">
        <v>15</v>
      </c>
      <c r="G25" t="s">
        <v>177</v>
      </c>
      <c r="H25">
        <v>15.5</v>
      </c>
      <c r="I25" s="11">
        <v>42215</v>
      </c>
    </row>
    <row r="26" spans="1:9" ht="12.75" customHeight="1" x14ac:dyDescent="0.2">
      <c r="A26" s="11">
        <v>40745</v>
      </c>
      <c r="B26">
        <v>1</v>
      </c>
      <c r="C26">
        <f t="shared" si="0"/>
        <v>3</v>
      </c>
      <c r="D26" s="105" t="s">
        <v>258</v>
      </c>
      <c r="F26">
        <v>16</v>
      </c>
      <c r="G26" s="4" t="s">
        <v>177</v>
      </c>
      <c r="H26">
        <v>15.5</v>
      </c>
      <c r="I26" s="11">
        <v>42216</v>
      </c>
    </row>
    <row r="27" spans="1:9" ht="12.75" customHeight="1" x14ac:dyDescent="0.2">
      <c r="A27" s="11">
        <v>40746</v>
      </c>
      <c r="B27">
        <v>0</v>
      </c>
      <c r="C27">
        <f t="shared" si="0"/>
        <v>3</v>
      </c>
      <c r="F27">
        <v>15</v>
      </c>
      <c r="G27" t="s">
        <v>177</v>
      </c>
      <c r="H27">
        <v>14.5</v>
      </c>
      <c r="I27" s="11">
        <v>42217</v>
      </c>
    </row>
    <row r="28" spans="1:9" ht="12.75" customHeight="1" x14ac:dyDescent="0.2">
      <c r="A28" s="11">
        <v>40746</v>
      </c>
      <c r="B28">
        <v>0</v>
      </c>
      <c r="C28">
        <f t="shared" si="0"/>
        <v>3</v>
      </c>
      <c r="D28" s="105" t="s">
        <v>255</v>
      </c>
      <c r="G28" s="4" t="s">
        <v>177</v>
      </c>
      <c r="H28">
        <v>13.5</v>
      </c>
      <c r="I28" s="11">
        <v>42218</v>
      </c>
    </row>
    <row r="29" spans="1:9" ht="12.75" customHeight="1" x14ac:dyDescent="0.2">
      <c r="A29" s="11">
        <v>40747</v>
      </c>
      <c r="B29">
        <v>0</v>
      </c>
      <c r="C29">
        <f t="shared" si="0"/>
        <v>3</v>
      </c>
      <c r="F29">
        <v>15</v>
      </c>
      <c r="G29" t="s">
        <v>177</v>
      </c>
      <c r="H29">
        <v>13.5</v>
      </c>
      <c r="I29" s="11">
        <v>42219</v>
      </c>
    </row>
    <row r="30" spans="1:9" ht="12.75" customHeight="1" x14ac:dyDescent="0.2">
      <c r="A30" s="11">
        <v>40747</v>
      </c>
      <c r="B30">
        <v>0</v>
      </c>
      <c r="C30">
        <f t="shared" si="0"/>
        <v>3</v>
      </c>
      <c r="D30" s="122"/>
      <c r="F30">
        <v>16</v>
      </c>
      <c r="G30" s="4" t="s">
        <v>177</v>
      </c>
      <c r="H30">
        <v>13.5</v>
      </c>
      <c r="I30" s="11">
        <v>42220</v>
      </c>
    </row>
    <row r="31" spans="1:9" ht="13.5" customHeight="1" x14ac:dyDescent="0.2">
      <c r="A31" s="11">
        <v>40748</v>
      </c>
      <c r="B31">
        <v>0</v>
      </c>
      <c r="C31">
        <f t="shared" si="0"/>
        <v>3</v>
      </c>
      <c r="D31" t="s">
        <v>269</v>
      </c>
      <c r="F31">
        <v>15</v>
      </c>
      <c r="G31" t="s">
        <v>177</v>
      </c>
      <c r="H31">
        <v>12.75</v>
      </c>
      <c r="I31" s="11">
        <v>42221</v>
      </c>
    </row>
    <row r="32" spans="1:9" ht="12.75" customHeight="1" x14ac:dyDescent="0.2">
      <c r="A32" s="11">
        <v>40748</v>
      </c>
      <c r="B32">
        <v>0</v>
      </c>
      <c r="C32">
        <f t="shared" si="0"/>
        <v>3</v>
      </c>
      <c r="D32" s="105" t="s">
        <v>259</v>
      </c>
      <c r="F32">
        <v>15</v>
      </c>
      <c r="G32" s="4" t="s">
        <v>177</v>
      </c>
      <c r="H32">
        <v>12.75</v>
      </c>
      <c r="I32" s="11">
        <v>42222</v>
      </c>
    </row>
    <row r="33" spans="1:9" ht="12.75" customHeight="1" x14ac:dyDescent="0.2">
      <c r="A33" s="11">
        <v>40749</v>
      </c>
      <c r="B33">
        <v>81</v>
      </c>
      <c r="C33">
        <f t="shared" si="0"/>
        <v>84</v>
      </c>
      <c r="F33">
        <v>14</v>
      </c>
      <c r="G33" t="s">
        <v>177</v>
      </c>
      <c r="H33">
        <v>12.5</v>
      </c>
      <c r="I33" s="11">
        <v>42223</v>
      </c>
    </row>
    <row r="34" spans="1:9" ht="12.75" customHeight="1" x14ac:dyDescent="0.2">
      <c r="A34" s="11">
        <v>40749</v>
      </c>
      <c r="B34">
        <v>117</v>
      </c>
      <c r="C34">
        <f t="shared" si="0"/>
        <v>201</v>
      </c>
      <c r="D34" s="105" t="s">
        <v>260</v>
      </c>
      <c r="F34">
        <v>15</v>
      </c>
      <c r="G34" s="4" t="s">
        <v>177</v>
      </c>
      <c r="H34">
        <v>12</v>
      </c>
      <c r="I34" s="11">
        <v>42224</v>
      </c>
    </row>
    <row r="35" spans="1:9" ht="12.75" customHeight="1" x14ac:dyDescent="0.2">
      <c r="A35" s="11">
        <v>40750</v>
      </c>
      <c r="B35">
        <v>158</v>
      </c>
      <c r="C35">
        <f t="shared" si="0"/>
        <v>359</v>
      </c>
      <c r="D35" t="s">
        <v>270</v>
      </c>
      <c r="F35">
        <v>14</v>
      </c>
      <c r="G35" t="s">
        <v>177</v>
      </c>
      <c r="H35">
        <v>12</v>
      </c>
      <c r="I35" s="11">
        <v>42225</v>
      </c>
    </row>
    <row r="36" spans="1:9" ht="12.75" customHeight="1" x14ac:dyDescent="0.2">
      <c r="A36" s="11">
        <v>40750</v>
      </c>
      <c r="B36">
        <v>83</v>
      </c>
      <c r="C36">
        <f t="shared" si="0"/>
        <v>442</v>
      </c>
      <c r="D36" s="122"/>
      <c r="F36">
        <v>15</v>
      </c>
      <c r="G36" s="4" t="s">
        <v>177</v>
      </c>
      <c r="H36">
        <v>11</v>
      </c>
      <c r="I36" s="11">
        <v>42226</v>
      </c>
    </row>
    <row r="37" spans="1:9" ht="12.75" customHeight="1" x14ac:dyDescent="0.2">
      <c r="A37" s="11">
        <v>40751</v>
      </c>
      <c r="B37">
        <v>10</v>
      </c>
      <c r="C37">
        <f t="shared" si="0"/>
        <v>452</v>
      </c>
      <c r="F37">
        <v>14</v>
      </c>
      <c r="G37" t="s">
        <v>177</v>
      </c>
      <c r="H37">
        <v>11.5</v>
      </c>
      <c r="I37" s="11">
        <v>42227</v>
      </c>
    </row>
    <row r="38" spans="1:9" ht="12.75" customHeight="1" x14ac:dyDescent="0.2">
      <c r="A38" s="11">
        <v>40751</v>
      </c>
      <c r="B38">
        <v>8</v>
      </c>
      <c r="C38">
        <f t="shared" si="0"/>
        <v>460</v>
      </c>
      <c r="D38" s="105" t="s">
        <v>261</v>
      </c>
      <c r="F38">
        <v>15</v>
      </c>
      <c r="G38" s="4" t="s">
        <v>177</v>
      </c>
      <c r="H38">
        <v>13</v>
      </c>
      <c r="I38" s="11">
        <v>42228</v>
      </c>
    </row>
    <row r="39" spans="1:9" ht="12.75" customHeight="1" x14ac:dyDescent="0.2">
      <c r="A39" s="11">
        <v>40752</v>
      </c>
      <c r="B39">
        <v>0</v>
      </c>
      <c r="C39">
        <f t="shared" si="0"/>
        <v>460</v>
      </c>
      <c r="F39">
        <v>14</v>
      </c>
      <c r="G39" t="s">
        <v>177</v>
      </c>
      <c r="H39">
        <v>13</v>
      </c>
      <c r="I39" s="11">
        <v>42229</v>
      </c>
    </row>
    <row r="40" spans="1:9" ht="12.75" customHeight="1" x14ac:dyDescent="0.2">
      <c r="A40" s="11">
        <v>40752</v>
      </c>
      <c r="B40">
        <v>0</v>
      </c>
      <c r="C40">
        <f t="shared" si="0"/>
        <v>460</v>
      </c>
      <c r="D40" s="105" t="s">
        <v>262</v>
      </c>
      <c r="F40">
        <v>15</v>
      </c>
      <c r="G40" s="4" t="s">
        <v>177</v>
      </c>
      <c r="H40" s="100">
        <v>13</v>
      </c>
      <c r="I40" s="11">
        <v>42230</v>
      </c>
    </row>
    <row r="41" spans="1:9" ht="12.75" customHeight="1" x14ac:dyDescent="0.2">
      <c r="A41" s="11">
        <v>40753</v>
      </c>
      <c r="B41">
        <v>2</v>
      </c>
      <c r="C41">
        <f t="shared" si="0"/>
        <v>462</v>
      </c>
      <c r="D41" t="s">
        <v>271</v>
      </c>
      <c r="F41">
        <v>14</v>
      </c>
      <c r="G41" t="s">
        <v>177</v>
      </c>
      <c r="H41" s="100">
        <v>13</v>
      </c>
      <c r="I41" s="11">
        <v>42231</v>
      </c>
    </row>
    <row r="42" spans="1:9" ht="12.75" customHeight="1" x14ac:dyDescent="0.2">
      <c r="A42" s="11">
        <v>40753</v>
      </c>
      <c r="B42">
        <v>0</v>
      </c>
      <c r="C42">
        <f t="shared" si="0"/>
        <v>462</v>
      </c>
      <c r="D42" s="122"/>
      <c r="F42">
        <v>16</v>
      </c>
      <c r="G42" s="4" t="s">
        <v>177</v>
      </c>
      <c r="I42" s="11">
        <v>42232</v>
      </c>
    </row>
    <row r="43" spans="1:9" ht="12.75" customHeight="1" x14ac:dyDescent="0.2">
      <c r="A43" s="11">
        <v>40754</v>
      </c>
      <c r="B43">
        <v>1</v>
      </c>
      <c r="C43">
        <f t="shared" si="0"/>
        <v>463</v>
      </c>
      <c r="F43">
        <v>15</v>
      </c>
      <c r="G43" t="s">
        <v>177</v>
      </c>
      <c r="I43" s="11">
        <v>42233</v>
      </c>
    </row>
    <row r="44" spans="1:9" ht="12.75" customHeight="1" x14ac:dyDescent="0.2">
      <c r="A44" s="11">
        <v>40754</v>
      </c>
      <c r="B44">
        <v>0</v>
      </c>
      <c r="C44">
        <f t="shared" si="0"/>
        <v>463</v>
      </c>
      <c r="D44" s="122"/>
      <c r="F44">
        <v>16</v>
      </c>
      <c r="G44" s="4" t="s">
        <v>177</v>
      </c>
      <c r="H44">
        <v>13</v>
      </c>
      <c r="I44" s="11">
        <v>42234</v>
      </c>
    </row>
    <row r="45" spans="1:9" ht="12.75" customHeight="1" x14ac:dyDescent="0.2">
      <c r="A45" s="11">
        <v>40755</v>
      </c>
      <c r="B45">
        <v>0</v>
      </c>
      <c r="C45">
        <f t="shared" si="0"/>
        <v>463</v>
      </c>
      <c r="F45">
        <v>15</v>
      </c>
      <c r="G45" t="s">
        <v>177</v>
      </c>
      <c r="H45">
        <v>12</v>
      </c>
      <c r="I45" s="11">
        <v>42235</v>
      </c>
    </row>
    <row r="46" spans="1:9" ht="12.75" customHeight="1" x14ac:dyDescent="0.2">
      <c r="A46" s="11">
        <v>40755</v>
      </c>
      <c r="B46">
        <v>0</v>
      </c>
      <c r="C46">
        <f t="shared" si="0"/>
        <v>463</v>
      </c>
      <c r="D46" s="105" t="s">
        <v>263</v>
      </c>
      <c r="F46">
        <v>16</v>
      </c>
      <c r="G46" s="4" t="s">
        <v>177</v>
      </c>
      <c r="H46">
        <v>12</v>
      </c>
      <c r="I46" s="11">
        <v>42236</v>
      </c>
    </row>
    <row r="47" spans="1:9" ht="12.75" customHeight="1" x14ac:dyDescent="0.2">
      <c r="A47" s="11">
        <v>40756</v>
      </c>
      <c r="B47">
        <v>0</v>
      </c>
      <c r="C47">
        <f t="shared" si="0"/>
        <v>463</v>
      </c>
      <c r="F47">
        <v>14.5</v>
      </c>
      <c r="G47" t="s">
        <v>177</v>
      </c>
      <c r="H47">
        <v>13</v>
      </c>
      <c r="I47" s="11">
        <v>42237</v>
      </c>
    </row>
    <row r="48" spans="1:9" ht="12.75" customHeight="1" x14ac:dyDescent="0.2">
      <c r="A48" s="11">
        <v>40756</v>
      </c>
      <c r="B48">
        <v>0</v>
      </c>
      <c r="C48">
        <f t="shared" si="0"/>
        <v>463</v>
      </c>
      <c r="D48" s="122"/>
      <c r="G48" s="4" t="s">
        <v>177</v>
      </c>
      <c r="I48" s="11">
        <v>42238</v>
      </c>
    </row>
    <row r="49" spans="1:9" ht="12.75" customHeight="1" x14ac:dyDescent="0.2">
      <c r="A49" s="11">
        <v>40757</v>
      </c>
      <c r="B49">
        <v>0</v>
      </c>
      <c r="C49">
        <f t="shared" si="0"/>
        <v>463</v>
      </c>
      <c r="F49">
        <v>13.5</v>
      </c>
      <c r="G49" t="s">
        <v>177</v>
      </c>
      <c r="H49">
        <v>12</v>
      </c>
      <c r="I49" s="11">
        <v>42239</v>
      </c>
    </row>
    <row r="50" spans="1:9" ht="12.75" customHeight="1" x14ac:dyDescent="0.2">
      <c r="A50" s="11">
        <v>40757</v>
      </c>
      <c r="B50">
        <v>2</v>
      </c>
      <c r="C50">
        <f t="shared" si="0"/>
        <v>465</v>
      </c>
      <c r="D50" s="105" t="s">
        <v>264</v>
      </c>
      <c r="G50" s="4" t="s">
        <v>177</v>
      </c>
      <c r="H50">
        <v>11</v>
      </c>
      <c r="I50" s="11">
        <v>42240</v>
      </c>
    </row>
    <row r="51" spans="1:9" ht="12.75" customHeight="1" x14ac:dyDescent="0.2">
      <c r="A51" s="11">
        <v>40758</v>
      </c>
      <c r="B51">
        <v>0</v>
      </c>
      <c r="C51">
        <f t="shared" si="0"/>
        <v>465</v>
      </c>
      <c r="F51">
        <v>13</v>
      </c>
      <c r="G51" t="s">
        <v>177</v>
      </c>
      <c r="H51">
        <v>12</v>
      </c>
      <c r="I51" s="11">
        <v>42241</v>
      </c>
    </row>
    <row r="52" spans="1:9" ht="12.75" customHeight="1" x14ac:dyDescent="0.2">
      <c r="A52" s="11">
        <v>40758</v>
      </c>
      <c r="B52">
        <v>115</v>
      </c>
      <c r="C52">
        <f t="shared" si="0"/>
        <v>580</v>
      </c>
      <c r="D52" s="105" t="s">
        <v>265</v>
      </c>
      <c r="F52">
        <v>14</v>
      </c>
      <c r="G52" s="4" t="s">
        <v>177</v>
      </c>
      <c r="I52" s="11">
        <v>42242</v>
      </c>
    </row>
    <row r="53" spans="1:9" ht="12.75" customHeight="1" x14ac:dyDescent="0.2">
      <c r="A53" s="11">
        <v>40759</v>
      </c>
      <c r="B53">
        <v>55</v>
      </c>
      <c r="C53">
        <f t="shared" si="0"/>
        <v>635</v>
      </c>
      <c r="E53" t="s">
        <v>60</v>
      </c>
      <c r="F53">
        <v>13</v>
      </c>
      <c r="G53" t="s">
        <v>177</v>
      </c>
      <c r="H53">
        <v>12</v>
      </c>
      <c r="I53" s="11">
        <v>42243</v>
      </c>
    </row>
    <row r="54" spans="1:9" ht="12.75" customHeight="1" x14ac:dyDescent="0.2">
      <c r="A54" s="11">
        <v>40759</v>
      </c>
      <c r="B54">
        <v>2</v>
      </c>
      <c r="C54">
        <f t="shared" si="0"/>
        <v>637</v>
      </c>
      <c r="D54" s="122"/>
      <c r="F54">
        <v>14</v>
      </c>
      <c r="G54" s="4" t="s">
        <v>177</v>
      </c>
      <c r="H54">
        <v>12</v>
      </c>
      <c r="I54" s="11">
        <v>42244</v>
      </c>
    </row>
    <row r="55" spans="1:9" ht="12.75" customHeight="1" x14ac:dyDescent="0.2">
      <c r="A55" s="11">
        <v>40760</v>
      </c>
      <c r="B55">
        <v>5</v>
      </c>
      <c r="C55">
        <f t="shared" si="0"/>
        <v>642</v>
      </c>
      <c r="D55" t="s">
        <v>272</v>
      </c>
      <c r="F55">
        <v>12.5</v>
      </c>
      <c r="G55" t="s">
        <v>222</v>
      </c>
      <c r="H55">
        <v>13</v>
      </c>
      <c r="I55" s="11">
        <v>42245</v>
      </c>
    </row>
    <row r="56" spans="1:9" ht="12.75" customHeight="1" x14ac:dyDescent="0.2">
      <c r="A56" s="11">
        <v>40760</v>
      </c>
      <c r="B56">
        <v>0</v>
      </c>
      <c r="C56">
        <f t="shared" si="0"/>
        <v>642</v>
      </c>
      <c r="D56" s="122"/>
      <c r="F56">
        <v>13</v>
      </c>
      <c r="G56" s="4" t="s">
        <v>177</v>
      </c>
      <c r="H56">
        <v>12</v>
      </c>
      <c r="I56" s="11">
        <v>42246</v>
      </c>
    </row>
    <row r="57" spans="1:9" ht="12.75" customHeight="1" x14ac:dyDescent="0.2">
      <c r="A57" s="11">
        <v>40761</v>
      </c>
      <c r="B57">
        <v>0</v>
      </c>
      <c r="C57">
        <f t="shared" si="0"/>
        <v>642</v>
      </c>
      <c r="F57">
        <v>12</v>
      </c>
      <c r="G57" t="s">
        <v>177</v>
      </c>
      <c r="H57">
        <v>10</v>
      </c>
      <c r="I57" s="11">
        <v>42247</v>
      </c>
    </row>
    <row r="58" spans="1:9" ht="12.75" customHeight="1" x14ac:dyDescent="0.2">
      <c r="A58" s="11">
        <v>40761</v>
      </c>
      <c r="B58">
        <v>0</v>
      </c>
      <c r="C58">
        <f t="shared" si="0"/>
        <v>642</v>
      </c>
      <c r="D58" s="122"/>
      <c r="F58">
        <v>13.5</v>
      </c>
      <c r="G58" s="4" t="s">
        <v>177</v>
      </c>
      <c r="H58">
        <v>10</v>
      </c>
      <c r="I58" s="11">
        <v>42248</v>
      </c>
    </row>
    <row r="59" spans="1:9" ht="12.75" customHeight="1" x14ac:dyDescent="0.2">
      <c r="A59" s="11">
        <v>40762</v>
      </c>
      <c r="B59">
        <v>0</v>
      </c>
      <c r="C59">
        <f t="shared" si="0"/>
        <v>642</v>
      </c>
      <c r="F59">
        <v>12</v>
      </c>
      <c r="G59" t="s">
        <v>177</v>
      </c>
      <c r="H59">
        <v>10</v>
      </c>
      <c r="I59" s="11">
        <v>42249</v>
      </c>
    </row>
    <row r="60" spans="1:9" ht="12.75" customHeight="1" x14ac:dyDescent="0.2">
      <c r="A60" s="11">
        <v>40762</v>
      </c>
      <c r="B60">
        <v>0</v>
      </c>
      <c r="C60">
        <f t="shared" si="0"/>
        <v>642</v>
      </c>
      <c r="D60" s="122"/>
      <c r="F60">
        <v>13</v>
      </c>
      <c r="G60" s="4" t="s">
        <v>177</v>
      </c>
      <c r="H60">
        <v>10</v>
      </c>
      <c r="I60" s="11">
        <v>42250</v>
      </c>
    </row>
    <row r="61" spans="1:9" ht="12.75" customHeight="1" x14ac:dyDescent="0.2">
      <c r="A61" s="11">
        <v>40763</v>
      </c>
      <c r="B61">
        <v>0</v>
      </c>
      <c r="C61">
        <f t="shared" si="0"/>
        <v>642</v>
      </c>
      <c r="D61" t="s">
        <v>252</v>
      </c>
      <c r="F61">
        <v>12</v>
      </c>
      <c r="G61" t="s">
        <v>177</v>
      </c>
      <c r="H61">
        <v>11.5</v>
      </c>
      <c r="I61" s="11">
        <v>42251</v>
      </c>
    </row>
    <row r="62" spans="1:9" ht="12.75" customHeight="1" x14ac:dyDescent="0.2">
      <c r="A62" s="11">
        <v>40763</v>
      </c>
      <c r="B62">
        <v>0</v>
      </c>
      <c r="C62">
        <f t="shared" si="0"/>
        <v>642</v>
      </c>
      <c r="D62" s="122"/>
      <c r="F62">
        <v>12</v>
      </c>
      <c r="G62" s="4" t="s">
        <v>177</v>
      </c>
      <c r="H62">
        <v>11</v>
      </c>
      <c r="I62" s="11">
        <v>42252</v>
      </c>
    </row>
    <row r="63" spans="1:9" ht="12.75" customHeight="1" x14ac:dyDescent="0.2">
      <c r="A63" s="11">
        <v>40764</v>
      </c>
      <c r="B63">
        <v>0</v>
      </c>
      <c r="C63">
        <f t="shared" si="0"/>
        <v>642</v>
      </c>
      <c r="E63" t="s">
        <v>291</v>
      </c>
      <c r="F63">
        <v>11</v>
      </c>
      <c r="G63" t="s">
        <v>177</v>
      </c>
      <c r="H63">
        <v>8</v>
      </c>
      <c r="I63" s="11">
        <v>42253</v>
      </c>
    </row>
    <row r="64" spans="1:9" ht="12.75" customHeight="1" x14ac:dyDescent="0.2">
      <c r="A64" s="11">
        <v>40764</v>
      </c>
      <c r="B64">
        <v>0</v>
      </c>
      <c r="C64">
        <f t="shared" si="0"/>
        <v>642</v>
      </c>
      <c r="D64" s="122"/>
      <c r="F64">
        <v>13</v>
      </c>
      <c r="G64" s="4" t="s">
        <v>177</v>
      </c>
      <c r="H64">
        <v>9</v>
      </c>
      <c r="I64" s="11">
        <v>42254</v>
      </c>
    </row>
    <row r="65" spans="1:9" ht="12.75" customHeight="1" x14ac:dyDescent="0.2">
      <c r="A65" s="11">
        <v>40765</v>
      </c>
      <c r="B65">
        <v>0</v>
      </c>
      <c r="C65">
        <f t="shared" si="0"/>
        <v>642</v>
      </c>
      <c r="F65">
        <v>11</v>
      </c>
      <c r="G65" t="s">
        <v>177</v>
      </c>
      <c r="H65">
        <v>8</v>
      </c>
      <c r="I65" s="11">
        <v>42255</v>
      </c>
    </row>
    <row r="66" spans="1:9" ht="12.75" customHeight="1" x14ac:dyDescent="0.2">
      <c r="A66" s="102">
        <v>40765</v>
      </c>
      <c r="C66">
        <f t="shared" si="0"/>
        <v>642</v>
      </c>
      <c r="D66" s="122"/>
      <c r="G66" s="4" t="s">
        <v>177</v>
      </c>
      <c r="H66">
        <v>9</v>
      </c>
      <c r="I66" s="11">
        <v>42256</v>
      </c>
    </row>
    <row r="67" spans="1:9" ht="12.75" customHeight="1" x14ac:dyDescent="0.2">
      <c r="A67" s="11">
        <v>40766</v>
      </c>
      <c r="B67">
        <v>0</v>
      </c>
      <c r="C67">
        <f t="shared" si="0"/>
        <v>642</v>
      </c>
      <c r="F67">
        <v>11</v>
      </c>
      <c r="G67" t="s">
        <v>177</v>
      </c>
      <c r="H67">
        <v>8</v>
      </c>
      <c r="I67" s="11">
        <v>42257</v>
      </c>
    </row>
    <row r="68" spans="1:9" ht="12.75" customHeight="1" x14ac:dyDescent="0.2">
      <c r="A68" s="11">
        <v>40766</v>
      </c>
      <c r="B68">
        <v>2</v>
      </c>
      <c r="C68">
        <f t="shared" si="0"/>
        <v>644</v>
      </c>
      <c r="D68" s="122"/>
      <c r="E68" t="s">
        <v>60</v>
      </c>
      <c r="F68">
        <v>12</v>
      </c>
      <c r="G68" s="4" t="s">
        <v>177</v>
      </c>
      <c r="H68">
        <v>8</v>
      </c>
      <c r="I68" s="11">
        <v>42258</v>
      </c>
    </row>
    <row r="69" spans="1:9" ht="12.75" customHeight="1" x14ac:dyDescent="0.2">
      <c r="A69" s="11">
        <v>40767</v>
      </c>
      <c r="B69">
        <v>0</v>
      </c>
      <c r="C69">
        <f t="shared" si="0"/>
        <v>644</v>
      </c>
      <c r="F69">
        <v>13</v>
      </c>
      <c r="G69" t="s">
        <v>177</v>
      </c>
      <c r="H69">
        <v>9</v>
      </c>
      <c r="I69" s="11">
        <v>42259</v>
      </c>
    </row>
    <row r="70" spans="1:9" ht="12.75" customHeight="1" x14ac:dyDescent="0.2">
      <c r="A70" s="104">
        <v>40768</v>
      </c>
      <c r="B70">
        <v>0</v>
      </c>
      <c r="C70">
        <f t="shared" si="0"/>
        <v>644</v>
      </c>
      <c r="D70" s="122"/>
      <c r="F70">
        <v>13</v>
      </c>
      <c r="G70" s="4" t="s">
        <v>177</v>
      </c>
      <c r="H70">
        <v>9</v>
      </c>
      <c r="I70" s="11">
        <v>42260</v>
      </c>
    </row>
    <row r="71" spans="1:9" ht="12.75" customHeight="1" x14ac:dyDescent="0.2">
      <c r="A71" s="104">
        <v>40769</v>
      </c>
      <c r="B71">
        <v>0</v>
      </c>
      <c r="C71">
        <f t="shared" si="0"/>
        <v>644</v>
      </c>
      <c r="D71" s="105" t="s">
        <v>273</v>
      </c>
      <c r="F71" s="100">
        <v>13</v>
      </c>
      <c r="G71" s="4" t="s">
        <v>177</v>
      </c>
      <c r="H71">
        <v>9</v>
      </c>
      <c r="I71" s="11">
        <v>42261</v>
      </c>
    </row>
    <row r="72" spans="1:9" ht="12.75" customHeight="1" x14ac:dyDescent="0.2">
      <c r="A72" s="104">
        <v>40770</v>
      </c>
      <c r="B72">
        <v>3</v>
      </c>
      <c r="C72">
        <f t="shared" si="0"/>
        <v>647</v>
      </c>
      <c r="D72" s="105" t="s">
        <v>274</v>
      </c>
      <c r="F72" s="100">
        <v>13</v>
      </c>
      <c r="G72" s="4" t="s">
        <v>177</v>
      </c>
      <c r="H72">
        <v>9</v>
      </c>
      <c r="I72" s="11">
        <v>42262</v>
      </c>
    </row>
    <row r="73" spans="1:9" ht="12.75" customHeight="1" x14ac:dyDescent="0.2">
      <c r="A73" s="104">
        <v>40771</v>
      </c>
      <c r="C73">
        <f t="shared" ref="C73:C103" si="1">C72+B73</f>
        <v>647</v>
      </c>
      <c r="D73" s="122"/>
      <c r="G73" s="4"/>
    </row>
    <row r="74" spans="1:9" ht="12.75" customHeight="1" x14ac:dyDescent="0.2">
      <c r="A74" s="104">
        <v>40772</v>
      </c>
      <c r="C74">
        <f t="shared" si="1"/>
        <v>647</v>
      </c>
      <c r="D74" s="122"/>
      <c r="G74" s="4"/>
    </row>
    <row r="75" spans="1:9" ht="12.75" customHeight="1" x14ac:dyDescent="0.2">
      <c r="A75" s="104">
        <v>40773</v>
      </c>
      <c r="B75">
        <v>0</v>
      </c>
      <c r="C75">
        <f t="shared" si="1"/>
        <v>647</v>
      </c>
      <c r="D75" s="122"/>
      <c r="F75">
        <v>13</v>
      </c>
      <c r="G75" s="4" t="s">
        <v>177</v>
      </c>
    </row>
    <row r="76" spans="1:9" ht="12.75" customHeight="1" x14ac:dyDescent="0.2">
      <c r="A76" s="104">
        <v>40774</v>
      </c>
      <c r="B76">
        <v>3</v>
      </c>
      <c r="C76">
        <f t="shared" si="1"/>
        <v>650</v>
      </c>
      <c r="D76" s="105" t="s">
        <v>275</v>
      </c>
      <c r="F76">
        <v>12</v>
      </c>
      <c r="G76" s="4" t="s">
        <v>177</v>
      </c>
    </row>
    <row r="77" spans="1:9" ht="12.75" customHeight="1" x14ac:dyDescent="0.2">
      <c r="A77" s="104">
        <v>40775</v>
      </c>
      <c r="B77">
        <v>1</v>
      </c>
      <c r="C77">
        <f t="shared" si="1"/>
        <v>651</v>
      </c>
      <c r="D77" s="105" t="s">
        <v>276</v>
      </c>
      <c r="F77">
        <v>12</v>
      </c>
      <c r="G77" s="4" t="s">
        <v>177</v>
      </c>
    </row>
    <row r="78" spans="1:9" ht="12.75" customHeight="1" x14ac:dyDescent="0.2">
      <c r="A78" s="104">
        <v>40776</v>
      </c>
      <c r="B78">
        <v>0</v>
      </c>
      <c r="C78">
        <f t="shared" si="1"/>
        <v>651</v>
      </c>
      <c r="D78" s="122"/>
      <c r="E78" t="s">
        <v>31</v>
      </c>
      <c r="F78">
        <v>13</v>
      </c>
      <c r="G78" s="4" t="s">
        <v>177</v>
      </c>
    </row>
    <row r="79" spans="1:9" ht="12.75" customHeight="1" x14ac:dyDescent="0.2">
      <c r="A79" s="104">
        <v>40777</v>
      </c>
      <c r="C79">
        <f t="shared" si="1"/>
        <v>651</v>
      </c>
      <c r="D79" s="122"/>
      <c r="G79" s="4"/>
    </row>
    <row r="80" spans="1:9" ht="12.75" customHeight="1" x14ac:dyDescent="0.2">
      <c r="A80" s="104">
        <v>40778</v>
      </c>
      <c r="B80">
        <v>0</v>
      </c>
      <c r="C80">
        <f t="shared" si="1"/>
        <v>651</v>
      </c>
      <c r="D80" s="105" t="s">
        <v>277</v>
      </c>
      <c r="F80">
        <v>12</v>
      </c>
      <c r="G80" s="4" t="s">
        <v>177</v>
      </c>
    </row>
    <row r="81" spans="1:7" ht="12.75" customHeight="1" x14ac:dyDescent="0.2">
      <c r="A81" s="104">
        <v>40779</v>
      </c>
      <c r="B81">
        <v>2</v>
      </c>
      <c r="C81">
        <f t="shared" si="1"/>
        <v>653</v>
      </c>
      <c r="D81" s="105" t="s">
        <v>278</v>
      </c>
      <c r="E81" t="s">
        <v>29</v>
      </c>
      <c r="F81">
        <v>11</v>
      </c>
      <c r="G81" s="4" t="s">
        <v>177</v>
      </c>
    </row>
    <row r="82" spans="1:7" ht="12.75" customHeight="1" x14ac:dyDescent="0.2">
      <c r="A82" s="104">
        <v>40780</v>
      </c>
      <c r="B82">
        <v>0</v>
      </c>
      <c r="C82">
        <f t="shared" si="1"/>
        <v>653</v>
      </c>
      <c r="D82" s="105" t="s">
        <v>279</v>
      </c>
      <c r="F82">
        <v>12</v>
      </c>
      <c r="G82" s="4" t="s">
        <v>177</v>
      </c>
    </row>
    <row r="83" spans="1:7" ht="12.75" customHeight="1" x14ac:dyDescent="0.2">
      <c r="A83" s="104">
        <v>40781</v>
      </c>
      <c r="C83">
        <f t="shared" si="1"/>
        <v>653</v>
      </c>
      <c r="D83" s="122"/>
      <c r="G83" s="4"/>
    </row>
    <row r="84" spans="1:7" ht="12.75" customHeight="1" x14ac:dyDescent="0.2">
      <c r="A84" s="104">
        <v>40782</v>
      </c>
      <c r="B84">
        <v>0</v>
      </c>
      <c r="C84">
        <f t="shared" si="1"/>
        <v>653</v>
      </c>
      <c r="D84" s="105" t="s">
        <v>253</v>
      </c>
      <c r="F84">
        <v>12</v>
      </c>
      <c r="G84" s="4" t="s">
        <v>177</v>
      </c>
    </row>
    <row r="85" spans="1:7" ht="12.75" customHeight="1" x14ac:dyDescent="0.2">
      <c r="A85" s="104">
        <v>40783</v>
      </c>
      <c r="B85">
        <v>0</v>
      </c>
      <c r="C85">
        <f t="shared" si="1"/>
        <v>653</v>
      </c>
      <c r="D85" s="105" t="s">
        <v>254</v>
      </c>
      <c r="F85">
        <v>12</v>
      </c>
      <c r="G85" s="4" t="s">
        <v>177</v>
      </c>
    </row>
    <row r="86" spans="1:7" ht="12.75" customHeight="1" x14ac:dyDescent="0.2">
      <c r="A86" s="104">
        <v>40784</v>
      </c>
      <c r="B86">
        <v>1</v>
      </c>
      <c r="C86">
        <f t="shared" si="1"/>
        <v>654</v>
      </c>
      <c r="D86" s="122"/>
      <c r="E86" s="4" t="s">
        <v>31</v>
      </c>
      <c r="F86">
        <v>13</v>
      </c>
      <c r="G86" s="4" t="s">
        <v>177</v>
      </c>
    </row>
    <row r="87" spans="1:7" ht="12.75" customHeight="1" x14ac:dyDescent="0.2">
      <c r="A87" s="104">
        <v>40785</v>
      </c>
      <c r="B87">
        <v>0</v>
      </c>
      <c r="C87">
        <f t="shared" si="1"/>
        <v>654</v>
      </c>
      <c r="D87" s="122"/>
      <c r="E87" s="4"/>
      <c r="F87">
        <v>12</v>
      </c>
      <c r="G87" s="4" t="s">
        <v>177</v>
      </c>
    </row>
    <row r="88" spans="1:7" ht="12.75" customHeight="1" x14ac:dyDescent="0.2">
      <c r="A88" s="104">
        <v>40786</v>
      </c>
      <c r="B88">
        <v>0</v>
      </c>
      <c r="C88">
        <f t="shared" si="1"/>
        <v>654</v>
      </c>
      <c r="D88" s="122" t="s">
        <v>280</v>
      </c>
      <c r="F88">
        <v>10</v>
      </c>
      <c r="G88" s="4" t="s">
        <v>177</v>
      </c>
    </row>
    <row r="89" spans="1:7" ht="12.75" customHeight="1" x14ac:dyDescent="0.2">
      <c r="A89" s="104">
        <v>40787</v>
      </c>
      <c r="C89">
        <f t="shared" si="1"/>
        <v>654</v>
      </c>
      <c r="D89" s="122"/>
      <c r="F89">
        <v>10</v>
      </c>
      <c r="G89" s="4" t="s">
        <v>177</v>
      </c>
    </row>
    <row r="90" spans="1:7" ht="12.75" customHeight="1" x14ac:dyDescent="0.2">
      <c r="A90" s="104">
        <v>40788</v>
      </c>
      <c r="B90">
        <v>2</v>
      </c>
      <c r="C90">
        <f t="shared" si="1"/>
        <v>656</v>
      </c>
      <c r="D90" s="122"/>
      <c r="E90" t="s">
        <v>31</v>
      </c>
      <c r="F90">
        <v>10</v>
      </c>
      <c r="G90" s="4" t="s">
        <v>177</v>
      </c>
    </row>
    <row r="91" spans="1:7" ht="12.75" customHeight="1" x14ac:dyDescent="0.2">
      <c r="A91" s="104">
        <v>40789</v>
      </c>
      <c r="B91">
        <v>0</v>
      </c>
      <c r="C91">
        <f t="shared" si="1"/>
        <v>656</v>
      </c>
      <c r="D91" s="122"/>
      <c r="F91">
        <v>10</v>
      </c>
      <c r="G91" s="4" t="s">
        <v>177</v>
      </c>
    </row>
    <row r="92" spans="1:7" ht="12.75" customHeight="1" x14ac:dyDescent="0.2">
      <c r="A92" s="104">
        <v>40790</v>
      </c>
      <c r="B92">
        <v>0</v>
      </c>
      <c r="C92">
        <f t="shared" si="1"/>
        <v>656</v>
      </c>
      <c r="D92" s="122"/>
      <c r="F92">
        <v>11.5</v>
      </c>
      <c r="G92" s="4" t="s">
        <v>177</v>
      </c>
    </row>
    <row r="93" spans="1:7" ht="12.75" customHeight="1" x14ac:dyDescent="0.2">
      <c r="A93" s="104">
        <v>40791</v>
      </c>
      <c r="B93">
        <v>0</v>
      </c>
      <c r="C93">
        <f t="shared" si="1"/>
        <v>656</v>
      </c>
      <c r="D93" s="122"/>
      <c r="F93">
        <v>11</v>
      </c>
      <c r="G93" s="4" t="s">
        <v>177</v>
      </c>
    </row>
    <row r="94" spans="1:7" ht="12.75" customHeight="1" x14ac:dyDescent="0.2">
      <c r="A94" s="104">
        <v>40792</v>
      </c>
      <c r="B94">
        <v>0</v>
      </c>
      <c r="C94">
        <f t="shared" si="1"/>
        <v>656</v>
      </c>
      <c r="D94" s="122" t="s">
        <v>281</v>
      </c>
      <c r="F94">
        <v>8</v>
      </c>
      <c r="G94" s="4" t="s">
        <v>177</v>
      </c>
    </row>
    <row r="95" spans="1:7" ht="12.75" customHeight="1" x14ac:dyDescent="0.2">
      <c r="A95" s="104">
        <v>40793</v>
      </c>
      <c r="B95">
        <v>0</v>
      </c>
      <c r="C95">
        <f t="shared" si="1"/>
        <v>656</v>
      </c>
      <c r="D95" s="122"/>
      <c r="F95">
        <v>9</v>
      </c>
      <c r="G95" s="4" t="s">
        <v>177</v>
      </c>
    </row>
    <row r="96" spans="1:7" ht="12.75" customHeight="1" x14ac:dyDescent="0.2">
      <c r="A96" s="104">
        <v>40794</v>
      </c>
      <c r="B96">
        <v>0</v>
      </c>
      <c r="C96">
        <f t="shared" si="1"/>
        <v>656</v>
      </c>
      <c r="D96" s="122" t="s">
        <v>282</v>
      </c>
      <c r="F96">
        <v>8</v>
      </c>
      <c r="G96" s="4" t="s">
        <v>177</v>
      </c>
    </row>
    <row r="97" spans="1:10" ht="12.75" customHeight="1" x14ac:dyDescent="0.2">
      <c r="A97" s="104">
        <v>40795</v>
      </c>
      <c r="B97">
        <v>0</v>
      </c>
      <c r="C97">
        <f t="shared" si="1"/>
        <v>656</v>
      </c>
      <c r="D97" s="122" t="s">
        <v>283</v>
      </c>
      <c r="F97">
        <v>9</v>
      </c>
      <c r="G97" s="4" t="s">
        <v>177</v>
      </c>
    </row>
    <row r="98" spans="1:10" ht="12.75" customHeight="1" x14ac:dyDescent="0.2">
      <c r="A98" s="104">
        <v>40796</v>
      </c>
      <c r="B98">
        <v>0</v>
      </c>
      <c r="C98">
        <f t="shared" si="1"/>
        <v>656</v>
      </c>
      <c r="D98" s="122" t="s">
        <v>284</v>
      </c>
      <c r="F98">
        <v>8</v>
      </c>
      <c r="G98" s="4" t="s">
        <v>177</v>
      </c>
    </row>
    <row r="99" spans="1:10" ht="12.75" customHeight="1" x14ac:dyDescent="0.2">
      <c r="A99" s="104">
        <v>40797</v>
      </c>
      <c r="B99">
        <v>0</v>
      </c>
      <c r="C99">
        <f t="shared" si="1"/>
        <v>656</v>
      </c>
      <c r="D99" s="122" t="s">
        <v>285</v>
      </c>
      <c r="F99">
        <v>8</v>
      </c>
      <c r="G99" s="4" t="s">
        <v>177</v>
      </c>
    </row>
    <row r="100" spans="1:10" ht="12.75" customHeight="1" x14ac:dyDescent="0.2">
      <c r="A100" s="104">
        <v>40798</v>
      </c>
      <c r="B100">
        <v>0</v>
      </c>
      <c r="C100">
        <f t="shared" si="1"/>
        <v>656</v>
      </c>
      <c r="D100" s="122" t="s">
        <v>286</v>
      </c>
      <c r="E100" t="s">
        <v>251</v>
      </c>
      <c r="F100">
        <v>9</v>
      </c>
      <c r="G100" s="4" t="s">
        <v>177</v>
      </c>
    </row>
    <row r="101" spans="1:10" ht="12.75" customHeight="1" x14ac:dyDescent="0.2">
      <c r="A101" s="104">
        <v>40799</v>
      </c>
      <c r="B101">
        <v>0</v>
      </c>
      <c r="C101">
        <f t="shared" si="1"/>
        <v>656</v>
      </c>
      <c r="D101" s="122" t="s">
        <v>287</v>
      </c>
      <c r="E101" t="s">
        <v>290</v>
      </c>
      <c r="F101">
        <v>9</v>
      </c>
      <c r="G101" s="4" t="s">
        <v>177</v>
      </c>
    </row>
    <row r="102" spans="1:10" ht="12.75" customHeight="1" x14ac:dyDescent="0.2">
      <c r="A102" s="104">
        <v>40800</v>
      </c>
      <c r="B102">
        <v>0</v>
      </c>
      <c r="C102">
        <f t="shared" si="1"/>
        <v>656</v>
      </c>
      <c r="D102" s="122" t="s">
        <v>288</v>
      </c>
      <c r="F102">
        <v>9</v>
      </c>
      <c r="G102" s="4" t="s">
        <v>177</v>
      </c>
    </row>
    <row r="103" spans="1:10" ht="12.75" customHeight="1" x14ac:dyDescent="0.2">
      <c r="A103" s="104">
        <v>40801</v>
      </c>
      <c r="B103">
        <v>0</v>
      </c>
      <c r="C103">
        <f t="shared" si="1"/>
        <v>656</v>
      </c>
      <c r="D103" s="105" t="s">
        <v>289</v>
      </c>
      <c r="F103">
        <v>9</v>
      </c>
      <c r="G103" s="4" t="s">
        <v>177</v>
      </c>
    </row>
    <row r="104" spans="1:10" ht="12.75" customHeight="1" x14ac:dyDescent="0.2">
      <c r="G104" s="4"/>
      <c r="H104" s="1" t="s">
        <v>306</v>
      </c>
      <c r="J104">
        <f>AVERAGE(F5:F9,F11,F13:F23,F25:F27,F29:F47,F49,F51:F65,F67:F72,F75:F78,F80:F82,F84:F103)</f>
        <v>12.948863636363637</v>
      </c>
    </row>
    <row r="105" spans="1:10" ht="12.75" customHeight="1" x14ac:dyDescent="0.2">
      <c r="A105" s="103" t="s">
        <v>131</v>
      </c>
      <c r="C105">
        <f>SUM(B6:B104)</f>
        <v>656</v>
      </c>
      <c r="D105" s="1" t="s">
        <v>425</v>
      </c>
    </row>
    <row r="106" spans="1:10" ht="12.75" customHeight="1" thickBot="1" x14ac:dyDescent="0.25">
      <c r="A106" s="103"/>
      <c r="D106" s="1"/>
    </row>
    <row r="107" spans="1:10" ht="12.75" customHeight="1" x14ac:dyDescent="0.35">
      <c r="A107" s="222" t="s">
        <v>292</v>
      </c>
      <c r="B107" s="214"/>
      <c r="C107" s="214"/>
      <c r="D107" s="214"/>
      <c r="E107" s="214"/>
      <c r="F107" s="215"/>
    </row>
    <row r="108" spans="1:10" ht="12.75" customHeight="1" x14ac:dyDescent="0.2">
      <c r="A108" s="216" t="s">
        <v>308</v>
      </c>
      <c r="B108" s="217"/>
      <c r="C108" s="217"/>
      <c r="D108" s="217"/>
      <c r="E108" s="217"/>
      <c r="F108" s="218"/>
    </row>
    <row r="109" spans="1:10" ht="12.75" customHeight="1" x14ac:dyDescent="0.2">
      <c r="A109" s="216" t="s">
        <v>303</v>
      </c>
      <c r="B109" s="217"/>
      <c r="C109" s="217"/>
      <c r="D109" s="217"/>
      <c r="E109" s="217"/>
      <c r="F109" s="218"/>
    </row>
    <row r="110" spans="1:10" ht="12.75" customHeight="1" x14ac:dyDescent="0.2">
      <c r="A110" s="106"/>
      <c r="B110" s="107"/>
      <c r="C110" s="107"/>
      <c r="D110" s="107"/>
      <c r="E110" s="107"/>
      <c r="F110" s="108"/>
    </row>
    <row r="111" spans="1:10" ht="12.75" customHeight="1" x14ac:dyDescent="0.2">
      <c r="A111" s="109" t="s">
        <v>294</v>
      </c>
      <c r="B111" s="110">
        <v>945</v>
      </c>
      <c r="C111" s="16"/>
      <c r="D111" s="16"/>
      <c r="E111" s="16"/>
      <c r="F111" s="69"/>
    </row>
    <row r="112" spans="1:10" ht="12.75" customHeight="1" x14ac:dyDescent="0.2">
      <c r="A112" s="109" t="s">
        <v>295</v>
      </c>
      <c r="B112" s="110">
        <v>1145</v>
      </c>
      <c r="C112" s="16"/>
      <c r="D112" s="16"/>
      <c r="E112" s="16"/>
      <c r="F112" s="69"/>
    </row>
    <row r="113" spans="1:8" ht="12.75" customHeight="1" x14ac:dyDescent="0.2">
      <c r="A113" s="109" t="s">
        <v>296</v>
      </c>
      <c r="B113" s="110" t="s">
        <v>145</v>
      </c>
      <c r="C113" s="16"/>
      <c r="D113" s="16"/>
      <c r="E113" s="16"/>
      <c r="F113" s="69"/>
    </row>
    <row r="114" spans="1:8" ht="12.75" customHeight="1" x14ac:dyDescent="0.2">
      <c r="A114" s="86"/>
      <c r="B114" s="16"/>
      <c r="C114" s="16"/>
      <c r="D114" s="16"/>
      <c r="E114" s="16"/>
      <c r="F114" s="69"/>
    </row>
    <row r="115" spans="1:8" ht="12.75" customHeight="1" x14ac:dyDescent="0.2">
      <c r="A115" s="86"/>
      <c r="B115" s="111" t="s">
        <v>54</v>
      </c>
      <c r="C115" s="111" t="s">
        <v>41</v>
      </c>
      <c r="D115" s="111" t="s">
        <v>53</v>
      </c>
      <c r="E115" s="111" t="s">
        <v>304</v>
      </c>
      <c r="F115" s="113" t="s">
        <v>299</v>
      </c>
    </row>
    <row r="116" spans="1:8" ht="12.75" customHeight="1" x14ac:dyDescent="0.2">
      <c r="A116" s="114" t="s">
        <v>300</v>
      </c>
      <c r="B116" s="111">
        <v>115</v>
      </c>
      <c r="C116" s="111">
        <v>8</v>
      </c>
      <c r="D116" s="111">
        <v>10</v>
      </c>
      <c r="E116" s="111">
        <v>13</v>
      </c>
      <c r="F116" s="113"/>
    </row>
    <row r="117" spans="1:8" ht="12.75" customHeight="1" thickBot="1" x14ac:dyDescent="0.25">
      <c r="A117" s="115" t="s">
        <v>301</v>
      </c>
      <c r="B117" s="116">
        <v>10</v>
      </c>
      <c r="C117" s="116">
        <v>1</v>
      </c>
      <c r="D117" s="116">
        <v>2</v>
      </c>
      <c r="E117" s="116"/>
      <c r="F117" s="118">
        <v>3</v>
      </c>
    </row>
    <row r="118" spans="1:8" ht="15.75" x14ac:dyDescent="0.25">
      <c r="A118" s="119" t="s">
        <v>12</v>
      </c>
      <c r="B118" s="120">
        <f>SUM(B116:B117)</f>
        <v>125</v>
      </c>
      <c r="C118" s="120">
        <f t="shared" ref="C118:F118" si="2">SUM(C116:C117)</f>
        <v>9</v>
      </c>
      <c r="D118" s="120">
        <f t="shared" si="2"/>
        <v>12</v>
      </c>
      <c r="E118" s="120">
        <f t="shared" si="2"/>
        <v>13</v>
      </c>
      <c r="F118" s="121">
        <f t="shared" si="2"/>
        <v>3</v>
      </c>
    </row>
    <row r="119" spans="1:8" x14ac:dyDescent="0.2">
      <c r="A119" s="86"/>
      <c r="B119" s="16"/>
      <c r="C119" s="16"/>
      <c r="D119" s="16"/>
      <c r="E119" s="16"/>
      <c r="F119" s="69"/>
    </row>
    <row r="120" spans="1:8" ht="13.5" customHeight="1" thickBot="1" x14ac:dyDescent="0.25">
      <c r="A120" s="219" t="s">
        <v>305</v>
      </c>
      <c r="B120" s="220"/>
      <c r="C120" s="220"/>
      <c r="D120" s="220"/>
      <c r="E120" s="220"/>
      <c r="F120" s="221"/>
    </row>
    <row r="121" spans="1:8" ht="21" x14ac:dyDescent="0.35">
      <c r="A121" s="213" t="s">
        <v>292</v>
      </c>
      <c r="B121" s="214"/>
      <c r="C121" s="214"/>
      <c r="D121" s="214"/>
      <c r="E121" s="214"/>
      <c r="F121" s="214"/>
      <c r="G121" s="214"/>
      <c r="H121" s="215"/>
    </row>
    <row r="122" spans="1:8" ht="12.75" customHeight="1" x14ac:dyDescent="0.2">
      <c r="A122" s="216" t="s">
        <v>309</v>
      </c>
      <c r="B122" s="217"/>
      <c r="C122" s="217"/>
      <c r="D122" s="217"/>
      <c r="E122" s="217"/>
      <c r="F122" s="217"/>
      <c r="G122" s="217"/>
      <c r="H122" s="218"/>
    </row>
    <row r="123" spans="1:8" ht="12.75" customHeight="1" x14ac:dyDescent="0.2">
      <c r="A123" s="216" t="s">
        <v>293</v>
      </c>
      <c r="B123" s="217"/>
      <c r="C123" s="217"/>
      <c r="D123" s="217"/>
      <c r="E123" s="217"/>
      <c r="F123" s="217"/>
      <c r="G123" s="217"/>
      <c r="H123" s="218"/>
    </row>
    <row r="124" spans="1:8" ht="12.75" customHeight="1" x14ac:dyDescent="0.2">
      <c r="A124" s="106"/>
      <c r="B124" s="107"/>
      <c r="C124" s="107"/>
      <c r="D124" s="107"/>
      <c r="E124" s="107"/>
      <c r="F124" s="107"/>
      <c r="G124" s="107"/>
      <c r="H124" s="108"/>
    </row>
    <row r="125" spans="1:8" ht="12.75" customHeight="1" x14ac:dyDescent="0.2">
      <c r="A125" s="109" t="s">
        <v>294</v>
      </c>
      <c r="B125" s="110">
        <v>1330</v>
      </c>
      <c r="C125" s="16"/>
      <c r="D125" s="16"/>
      <c r="E125" s="16"/>
      <c r="F125" s="16"/>
      <c r="G125" s="16"/>
      <c r="H125" s="69"/>
    </row>
    <row r="126" spans="1:8" ht="12.75" customHeight="1" x14ac:dyDescent="0.2">
      <c r="A126" s="109" t="s">
        <v>295</v>
      </c>
      <c r="B126" s="110">
        <v>1530</v>
      </c>
      <c r="C126" s="16"/>
      <c r="D126" s="16"/>
      <c r="E126" s="16"/>
      <c r="F126" s="16"/>
      <c r="G126" s="16"/>
      <c r="H126" s="69"/>
    </row>
    <row r="127" spans="1:8" ht="12.75" customHeight="1" x14ac:dyDescent="0.2">
      <c r="A127" s="109" t="s">
        <v>296</v>
      </c>
      <c r="B127" s="110" t="s">
        <v>145</v>
      </c>
      <c r="C127" s="16"/>
      <c r="D127" s="16"/>
      <c r="E127" s="16"/>
      <c r="F127" s="16"/>
      <c r="G127" s="16"/>
      <c r="H127" s="69"/>
    </row>
    <row r="128" spans="1:8" ht="12.75" customHeight="1" x14ac:dyDescent="0.2">
      <c r="A128" s="86"/>
      <c r="B128" s="16"/>
      <c r="C128" s="16"/>
      <c r="D128" s="16"/>
      <c r="E128" s="16"/>
      <c r="F128" s="16"/>
      <c r="G128" s="16"/>
      <c r="H128" s="69"/>
    </row>
    <row r="129" spans="1:8" ht="12.75" customHeight="1" x14ac:dyDescent="0.2">
      <c r="A129" s="86"/>
      <c r="B129" s="111" t="s">
        <v>54</v>
      </c>
      <c r="C129" s="111" t="s">
        <v>41</v>
      </c>
      <c r="D129" s="111" t="s">
        <v>55</v>
      </c>
      <c r="E129" s="111" t="s">
        <v>53</v>
      </c>
      <c r="F129" s="111" t="s">
        <v>297</v>
      </c>
      <c r="G129" s="112" t="s">
        <v>298</v>
      </c>
      <c r="H129" s="113" t="s">
        <v>299</v>
      </c>
    </row>
    <row r="130" spans="1:8" ht="12.75" customHeight="1" x14ac:dyDescent="0.2">
      <c r="A130" s="114" t="s">
        <v>300</v>
      </c>
      <c r="B130" s="111">
        <v>2</v>
      </c>
      <c r="C130" s="111">
        <v>1</v>
      </c>
      <c r="D130" s="111">
        <v>4</v>
      </c>
      <c r="E130" s="111">
        <v>2</v>
      </c>
      <c r="F130" s="111">
        <v>18</v>
      </c>
      <c r="G130" s="112">
        <v>1</v>
      </c>
      <c r="H130" s="113"/>
    </row>
    <row r="131" spans="1:8" ht="13.5" customHeight="1" thickBot="1" x14ac:dyDescent="0.25">
      <c r="A131" s="115" t="s">
        <v>301</v>
      </c>
      <c r="B131" s="116">
        <v>2</v>
      </c>
      <c r="C131" s="116"/>
      <c r="D131" s="116"/>
      <c r="E131" s="116"/>
      <c r="F131" s="116"/>
      <c r="G131" s="117"/>
      <c r="H131" s="118">
        <v>2</v>
      </c>
    </row>
    <row r="132" spans="1:8" ht="15.75" customHeight="1" x14ac:dyDescent="0.25">
      <c r="A132" s="119" t="s">
        <v>12</v>
      </c>
      <c r="B132" s="120">
        <f>SUM(B130:B131)</f>
        <v>4</v>
      </c>
      <c r="C132" s="120">
        <f t="shared" ref="C132:H132" si="3">SUM(C130:C131)</f>
        <v>1</v>
      </c>
      <c r="D132" s="120">
        <f t="shared" si="3"/>
        <v>4</v>
      </c>
      <c r="E132" s="120">
        <f t="shared" si="3"/>
        <v>2</v>
      </c>
      <c r="F132" s="120">
        <f t="shared" si="3"/>
        <v>18</v>
      </c>
      <c r="G132" s="120">
        <f t="shared" si="3"/>
        <v>1</v>
      </c>
      <c r="H132" s="121">
        <f t="shared" si="3"/>
        <v>2</v>
      </c>
    </row>
    <row r="133" spans="1:8" ht="12.75" customHeight="1" x14ac:dyDescent="0.2">
      <c r="A133" s="86"/>
      <c r="B133" s="16"/>
      <c r="C133" s="16"/>
      <c r="D133" s="16"/>
      <c r="E133" s="16"/>
      <c r="F133" s="16"/>
      <c r="G133" s="16"/>
      <c r="H133" s="69"/>
    </row>
    <row r="134" spans="1:8" ht="13.5" customHeight="1" thickBot="1" x14ac:dyDescent="0.25">
      <c r="A134" s="219" t="s">
        <v>302</v>
      </c>
      <c r="B134" s="220"/>
      <c r="C134" s="220"/>
      <c r="D134" s="220"/>
      <c r="E134" s="220"/>
      <c r="F134" s="220"/>
      <c r="G134" s="220"/>
      <c r="H134" s="221"/>
    </row>
    <row r="135" spans="1:8" ht="12.75" customHeight="1" x14ac:dyDescent="0.2">
      <c r="B135" s="67"/>
      <c r="C135" s="1"/>
    </row>
    <row r="136" spans="1:8" ht="12.75" customHeight="1" x14ac:dyDescent="0.2">
      <c r="B136" s="67"/>
      <c r="C136" s="1"/>
    </row>
    <row r="137" spans="1:8" ht="12.75" customHeight="1" x14ac:dyDescent="0.2">
      <c r="B137" s="67"/>
      <c r="C137" s="1"/>
    </row>
    <row r="138" spans="1:8" ht="12.75" customHeight="1" x14ac:dyDescent="0.2">
      <c r="B138" s="67"/>
      <c r="C138" s="1"/>
    </row>
    <row r="139" spans="1:8" ht="12.75" customHeight="1" x14ac:dyDescent="0.2">
      <c r="B139" s="101"/>
      <c r="D139" s="4"/>
    </row>
    <row r="140" spans="1:8" ht="13.5" customHeight="1" x14ac:dyDescent="0.2"/>
    <row r="141" spans="1:8" ht="15.75" customHeight="1" x14ac:dyDescent="0.25">
      <c r="A141" s="127"/>
      <c r="B141" s="16"/>
      <c r="C141" s="16"/>
      <c r="D141" s="16"/>
    </row>
    <row r="142" spans="1:8" ht="15.75" customHeight="1" x14ac:dyDescent="0.25">
      <c r="A142" s="127"/>
      <c r="B142" s="16"/>
      <c r="C142" s="16"/>
      <c r="D142" s="16"/>
    </row>
    <row r="143" spans="1:8" ht="15.75" customHeight="1" x14ac:dyDescent="0.25">
      <c r="A143" s="16"/>
      <c r="B143" s="43"/>
      <c r="C143" s="43"/>
      <c r="D143" s="16"/>
    </row>
    <row r="144" spans="1:8" ht="15.75" customHeight="1" x14ac:dyDescent="0.25">
      <c r="A144" s="16"/>
      <c r="B144" s="43"/>
      <c r="C144" s="43"/>
      <c r="D144" s="16"/>
    </row>
    <row r="145" spans="1:4" ht="15.75" customHeight="1" x14ac:dyDescent="0.25">
      <c r="A145" s="16"/>
      <c r="B145" s="43"/>
      <c r="C145" s="43"/>
      <c r="D145" s="16"/>
    </row>
    <row r="146" spans="1:4" ht="16.5" customHeight="1" x14ac:dyDescent="0.25">
      <c r="A146" s="16"/>
      <c r="B146" s="43"/>
      <c r="C146" s="43"/>
      <c r="D146" s="16"/>
    </row>
  </sheetData>
  <mergeCells count="8">
    <mergeCell ref="A121:H121"/>
    <mergeCell ref="A122:H122"/>
    <mergeCell ref="A123:H123"/>
    <mergeCell ref="A134:H134"/>
    <mergeCell ref="A107:F107"/>
    <mergeCell ref="A108:F108"/>
    <mergeCell ref="A109:F109"/>
    <mergeCell ref="A120:F1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zoomScaleNormal="100" workbookViewId="0">
      <pane ySplit="4" topLeftCell="A80" activePane="bottomLeft" state="frozen"/>
      <selection pane="bottomLeft" activeCell="J47" sqref="J47"/>
    </sheetView>
  </sheetViews>
  <sheetFormatPr defaultRowHeight="12.75" x14ac:dyDescent="0.2"/>
  <cols>
    <col min="1" max="1" width="19" customWidth="1"/>
    <col min="3" max="3" width="9.140625" customWidth="1"/>
    <col min="5" max="5" width="12.7109375" customWidth="1"/>
    <col min="7" max="7" width="9.140625" customWidth="1"/>
    <col min="9" max="9" width="9.140625" customWidth="1"/>
    <col min="10" max="10" width="52" customWidth="1"/>
    <col min="12" max="12" width="11.28515625" customWidth="1"/>
    <col min="13" max="13" width="17.42578125" customWidth="1"/>
    <col min="16" max="16" width="10.140625" customWidth="1"/>
  </cols>
  <sheetData>
    <row r="1" spans="1:16" x14ac:dyDescent="0.2">
      <c r="A1" s="217" t="s">
        <v>313</v>
      </c>
      <c r="B1" s="217"/>
      <c r="C1" s="217"/>
      <c r="D1" s="217"/>
      <c r="E1" s="217"/>
      <c r="F1" s="217"/>
      <c r="G1" s="217"/>
      <c r="H1" s="217"/>
      <c r="I1" s="217"/>
      <c r="J1" s="217"/>
    </row>
    <row r="2" spans="1:16" ht="13.5" thickBot="1" x14ac:dyDescent="0.25">
      <c r="A2" s="226"/>
      <c r="B2" s="226"/>
      <c r="C2" s="226"/>
      <c r="D2" s="226"/>
      <c r="E2" s="226"/>
      <c r="F2" s="226"/>
      <c r="G2" s="226"/>
      <c r="H2" s="226"/>
      <c r="I2" s="226"/>
      <c r="J2" s="226"/>
    </row>
    <row r="3" spans="1:16" ht="13.5" thickBot="1" x14ac:dyDescent="0.25">
      <c r="D3" s="227" t="s">
        <v>53</v>
      </c>
      <c r="E3" s="227"/>
      <c r="F3" s="227" t="s">
        <v>36</v>
      </c>
      <c r="G3" s="227"/>
      <c r="H3" s="227" t="s">
        <v>55</v>
      </c>
      <c r="I3" s="227"/>
    </row>
    <row r="4" spans="1:16" ht="27.75" x14ac:dyDescent="0.25">
      <c r="A4" s="88" t="s">
        <v>314</v>
      </c>
      <c r="B4" s="88" t="s">
        <v>315</v>
      </c>
      <c r="C4" s="139" t="s">
        <v>316</v>
      </c>
      <c r="D4" s="88" t="s">
        <v>317</v>
      </c>
      <c r="E4" s="88" t="s">
        <v>318</v>
      </c>
      <c r="F4" s="88" t="s">
        <v>317</v>
      </c>
      <c r="G4" s="88" t="s">
        <v>318</v>
      </c>
      <c r="H4" s="88" t="s">
        <v>317</v>
      </c>
      <c r="I4" s="88" t="s">
        <v>318</v>
      </c>
      <c r="J4" s="88" t="s">
        <v>14</v>
      </c>
    </row>
    <row r="5" spans="1:16" x14ac:dyDescent="0.2">
      <c r="A5" t="s">
        <v>322</v>
      </c>
      <c r="B5" s="137">
        <v>41106</v>
      </c>
      <c r="D5">
        <v>0</v>
      </c>
      <c r="E5">
        <f>SUM(D5)</f>
        <v>0</v>
      </c>
      <c r="F5">
        <v>0</v>
      </c>
      <c r="G5">
        <f>SUM(F5)</f>
        <v>0</v>
      </c>
      <c r="H5">
        <v>0</v>
      </c>
      <c r="I5">
        <f>SUM(H5)</f>
        <v>0</v>
      </c>
      <c r="J5" t="s">
        <v>323</v>
      </c>
    </row>
    <row r="6" spans="1:16" ht="21" x14ac:dyDescent="0.35">
      <c r="A6" t="s">
        <v>324</v>
      </c>
      <c r="B6" s="137">
        <v>41108</v>
      </c>
      <c r="C6">
        <v>10</v>
      </c>
      <c r="D6">
        <v>0</v>
      </c>
      <c r="E6">
        <f>SUM(D6+E5)</f>
        <v>0</v>
      </c>
      <c r="F6">
        <v>0</v>
      </c>
      <c r="G6">
        <f>SUM(F6+G5)</f>
        <v>0</v>
      </c>
      <c r="H6">
        <v>0</v>
      </c>
      <c r="I6">
        <f>SUM(H6+I5)</f>
        <v>0</v>
      </c>
      <c r="J6" t="s">
        <v>325</v>
      </c>
      <c r="L6" s="230"/>
      <c r="M6" s="231"/>
      <c r="N6" s="231"/>
      <c r="O6" s="231"/>
      <c r="P6" s="231"/>
    </row>
    <row r="7" spans="1:16" x14ac:dyDescent="0.2">
      <c r="A7" t="s">
        <v>326</v>
      </c>
      <c r="B7" s="137">
        <v>41108</v>
      </c>
      <c r="D7">
        <v>0</v>
      </c>
      <c r="E7">
        <f t="shared" ref="E7:E73" si="0">SUM(D7+E6)</f>
        <v>0</v>
      </c>
      <c r="F7">
        <v>0</v>
      </c>
      <c r="G7">
        <f t="shared" ref="G7:G73" si="1">SUM(F7+G6)</f>
        <v>0</v>
      </c>
      <c r="H7">
        <v>0</v>
      </c>
      <c r="I7">
        <f t="shared" ref="I7:I73" si="2">SUM(H7+I6)</f>
        <v>0</v>
      </c>
      <c r="L7" s="217"/>
      <c r="M7" s="217"/>
      <c r="N7" s="217"/>
      <c r="O7" s="217"/>
      <c r="P7" s="217"/>
    </row>
    <row r="8" spans="1:16" x14ac:dyDescent="0.2">
      <c r="A8" t="s">
        <v>324</v>
      </c>
      <c r="B8" s="137">
        <v>41109</v>
      </c>
      <c r="C8">
        <v>10</v>
      </c>
      <c r="D8">
        <v>0</v>
      </c>
      <c r="E8">
        <f t="shared" si="0"/>
        <v>0</v>
      </c>
      <c r="F8">
        <v>0</v>
      </c>
      <c r="G8">
        <f t="shared" si="1"/>
        <v>0</v>
      </c>
      <c r="H8">
        <v>0</v>
      </c>
      <c r="I8">
        <f t="shared" si="2"/>
        <v>0</v>
      </c>
      <c r="L8" s="217"/>
      <c r="M8" s="217"/>
      <c r="N8" s="217"/>
      <c r="O8" s="217"/>
      <c r="P8" s="217"/>
    </row>
    <row r="9" spans="1:16" x14ac:dyDescent="0.2">
      <c r="A9" t="s">
        <v>327</v>
      </c>
      <c r="B9" s="137">
        <v>41109</v>
      </c>
      <c r="D9">
        <v>0</v>
      </c>
      <c r="E9">
        <f t="shared" si="0"/>
        <v>0</v>
      </c>
      <c r="F9">
        <v>0</v>
      </c>
      <c r="G9">
        <f t="shared" si="1"/>
        <v>0</v>
      </c>
      <c r="H9">
        <v>0</v>
      </c>
      <c r="I9">
        <f t="shared" si="2"/>
        <v>0</v>
      </c>
      <c r="L9" s="134"/>
      <c r="M9" s="134"/>
      <c r="N9" s="134"/>
      <c r="O9" s="134"/>
      <c r="P9" s="134"/>
    </row>
    <row r="10" spans="1:16" x14ac:dyDescent="0.2">
      <c r="A10" t="s">
        <v>327</v>
      </c>
      <c r="B10" s="137">
        <v>41110</v>
      </c>
      <c r="D10">
        <v>0</v>
      </c>
      <c r="E10">
        <f t="shared" si="0"/>
        <v>0</v>
      </c>
      <c r="F10">
        <v>0</v>
      </c>
      <c r="G10">
        <f t="shared" si="1"/>
        <v>0</v>
      </c>
      <c r="H10">
        <v>0</v>
      </c>
      <c r="I10">
        <f t="shared" si="2"/>
        <v>0</v>
      </c>
      <c r="J10" t="s">
        <v>328</v>
      </c>
      <c r="L10" s="134"/>
      <c r="M10" s="134"/>
      <c r="N10" s="16"/>
      <c r="O10" s="16"/>
      <c r="P10" s="16"/>
    </row>
    <row r="11" spans="1:16" ht="18.75" x14ac:dyDescent="0.3">
      <c r="A11" t="s">
        <v>329</v>
      </c>
      <c r="B11" s="137">
        <v>41110</v>
      </c>
      <c r="C11" s="138"/>
      <c r="D11">
        <v>0</v>
      </c>
      <c r="E11">
        <f t="shared" si="0"/>
        <v>0</v>
      </c>
      <c r="F11">
        <v>0</v>
      </c>
      <c r="G11">
        <f t="shared" si="1"/>
        <v>0</v>
      </c>
      <c r="H11">
        <v>0</v>
      </c>
      <c r="I11">
        <f t="shared" si="2"/>
        <v>0</v>
      </c>
      <c r="L11" s="134"/>
      <c r="M11" s="134"/>
      <c r="N11" s="16"/>
      <c r="O11" s="16"/>
      <c r="P11" s="16"/>
    </row>
    <row r="12" spans="1:16" x14ac:dyDescent="0.2">
      <c r="A12" t="s">
        <v>330</v>
      </c>
      <c r="B12" s="137">
        <v>41111</v>
      </c>
      <c r="C12">
        <v>10</v>
      </c>
      <c r="D12">
        <v>0</v>
      </c>
      <c r="E12">
        <f t="shared" si="0"/>
        <v>0</v>
      </c>
      <c r="F12">
        <v>0</v>
      </c>
      <c r="G12">
        <f t="shared" si="1"/>
        <v>0</v>
      </c>
      <c r="H12">
        <v>0</v>
      </c>
      <c r="I12">
        <f t="shared" si="2"/>
        <v>0</v>
      </c>
      <c r="L12" s="134"/>
      <c r="M12" s="134"/>
      <c r="N12" s="16"/>
      <c r="O12" s="16"/>
      <c r="P12" s="16"/>
    </row>
    <row r="13" spans="1:16" x14ac:dyDescent="0.2">
      <c r="A13" t="s">
        <v>331</v>
      </c>
      <c r="B13" s="137">
        <v>41111</v>
      </c>
      <c r="D13">
        <v>0</v>
      </c>
      <c r="E13">
        <f t="shared" si="0"/>
        <v>0</v>
      </c>
      <c r="F13">
        <v>0</v>
      </c>
      <c r="G13">
        <f t="shared" si="1"/>
        <v>0</v>
      </c>
      <c r="H13">
        <v>0</v>
      </c>
      <c r="I13">
        <f t="shared" si="2"/>
        <v>0</v>
      </c>
      <c r="J13" t="s">
        <v>332</v>
      </c>
      <c r="L13" s="16"/>
      <c r="M13" s="16"/>
      <c r="N13" s="16"/>
      <c r="O13" s="16"/>
      <c r="P13" s="16"/>
    </row>
    <row r="14" spans="1:16" x14ac:dyDescent="0.2">
      <c r="A14" t="s">
        <v>331</v>
      </c>
      <c r="B14" s="137">
        <v>41112</v>
      </c>
      <c r="D14">
        <v>0</v>
      </c>
      <c r="E14">
        <f t="shared" si="0"/>
        <v>0</v>
      </c>
      <c r="F14">
        <v>0</v>
      </c>
      <c r="G14">
        <f t="shared" si="1"/>
        <v>0</v>
      </c>
      <c r="H14">
        <v>0</v>
      </c>
      <c r="I14">
        <f t="shared" si="2"/>
        <v>0</v>
      </c>
      <c r="L14" s="16"/>
      <c r="M14" s="16"/>
      <c r="N14" s="16"/>
      <c r="O14" s="16"/>
      <c r="P14" s="16"/>
    </row>
    <row r="15" spans="1:16" x14ac:dyDescent="0.2">
      <c r="A15" t="s">
        <v>331</v>
      </c>
      <c r="B15" s="137">
        <v>41112</v>
      </c>
      <c r="D15">
        <v>0</v>
      </c>
      <c r="E15">
        <f t="shared" si="0"/>
        <v>0</v>
      </c>
      <c r="F15">
        <v>0</v>
      </c>
      <c r="G15">
        <f t="shared" si="1"/>
        <v>0</v>
      </c>
      <c r="H15">
        <v>0</v>
      </c>
      <c r="I15">
        <f t="shared" si="2"/>
        <v>0</v>
      </c>
      <c r="L15" s="16"/>
      <c r="M15" s="16"/>
      <c r="N15" s="16"/>
      <c r="O15" s="16"/>
      <c r="P15" s="16"/>
    </row>
    <row r="16" spans="1:16" x14ac:dyDescent="0.2">
      <c r="A16" t="s">
        <v>331</v>
      </c>
      <c r="B16" s="137">
        <v>41113</v>
      </c>
      <c r="D16">
        <v>0</v>
      </c>
      <c r="E16">
        <f t="shared" si="0"/>
        <v>0</v>
      </c>
      <c r="F16">
        <v>0</v>
      </c>
      <c r="G16">
        <f t="shared" si="1"/>
        <v>0</v>
      </c>
      <c r="H16">
        <v>0</v>
      </c>
      <c r="I16">
        <f t="shared" si="2"/>
        <v>0</v>
      </c>
      <c r="L16" s="16"/>
      <c r="M16" s="16"/>
      <c r="N16" s="16"/>
      <c r="O16" s="16"/>
      <c r="P16" s="16"/>
    </row>
    <row r="17" spans="1:16" ht="15.75" x14ac:dyDescent="0.25">
      <c r="A17" t="s">
        <v>331</v>
      </c>
      <c r="B17" s="137">
        <v>41113</v>
      </c>
      <c r="D17">
        <v>0</v>
      </c>
      <c r="E17">
        <f t="shared" si="0"/>
        <v>0</v>
      </c>
      <c r="F17">
        <v>0</v>
      </c>
      <c r="G17">
        <f t="shared" si="1"/>
        <v>0</v>
      </c>
      <c r="H17">
        <v>0</v>
      </c>
      <c r="I17">
        <f t="shared" si="2"/>
        <v>0</v>
      </c>
      <c r="L17" s="136"/>
      <c r="M17" s="16"/>
      <c r="N17" s="16"/>
      <c r="O17" s="16"/>
      <c r="P17" s="16"/>
    </row>
    <row r="18" spans="1:16" x14ac:dyDescent="0.2">
      <c r="A18" t="s">
        <v>327</v>
      </c>
      <c r="B18" s="137">
        <v>41114</v>
      </c>
      <c r="C18">
        <v>10.5</v>
      </c>
      <c r="D18">
        <v>0</v>
      </c>
      <c r="E18">
        <f t="shared" si="0"/>
        <v>0</v>
      </c>
      <c r="F18">
        <v>0</v>
      </c>
      <c r="G18">
        <f t="shared" si="1"/>
        <v>0</v>
      </c>
      <c r="H18">
        <v>0</v>
      </c>
      <c r="I18">
        <f t="shared" si="2"/>
        <v>0</v>
      </c>
      <c r="L18" s="16"/>
      <c r="M18" s="16"/>
      <c r="N18" s="16"/>
      <c r="O18" s="16"/>
      <c r="P18" s="16"/>
    </row>
    <row r="19" spans="1:16" x14ac:dyDescent="0.2">
      <c r="A19" t="s">
        <v>331</v>
      </c>
      <c r="B19" s="137">
        <v>41114</v>
      </c>
      <c r="D19">
        <v>0</v>
      </c>
      <c r="E19">
        <f t="shared" si="0"/>
        <v>0</v>
      </c>
      <c r="F19">
        <v>0</v>
      </c>
      <c r="G19">
        <f t="shared" si="1"/>
        <v>0</v>
      </c>
      <c r="H19">
        <v>0</v>
      </c>
      <c r="I19">
        <f t="shared" si="2"/>
        <v>0</v>
      </c>
      <c r="L19" s="232"/>
      <c r="M19" s="232"/>
      <c r="N19" s="232"/>
      <c r="O19" s="232"/>
      <c r="P19" s="232"/>
    </row>
    <row r="20" spans="1:16" x14ac:dyDescent="0.2">
      <c r="A20" t="s">
        <v>327</v>
      </c>
      <c r="B20" s="137">
        <v>41115</v>
      </c>
      <c r="C20">
        <v>9.8000000000000007</v>
      </c>
      <c r="D20">
        <v>1</v>
      </c>
      <c r="E20">
        <f t="shared" si="0"/>
        <v>1</v>
      </c>
      <c r="F20">
        <v>0</v>
      </c>
      <c r="G20">
        <f t="shared" si="1"/>
        <v>0</v>
      </c>
      <c r="H20">
        <v>0</v>
      </c>
      <c r="I20">
        <f t="shared" si="2"/>
        <v>0</v>
      </c>
      <c r="J20" t="s">
        <v>333</v>
      </c>
    </row>
    <row r="21" spans="1:16" x14ac:dyDescent="0.2">
      <c r="A21" t="s">
        <v>331</v>
      </c>
      <c r="B21" s="137">
        <v>41115</v>
      </c>
      <c r="D21">
        <v>0</v>
      </c>
      <c r="E21">
        <f t="shared" si="0"/>
        <v>1</v>
      </c>
      <c r="F21">
        <v>0</v>
      </c>
      <c r="G21">
        <f t="shared" si="1"/>
        <v>0</v>
      </c>
      <c r="H21">
        <v>0</v>
      </c>
      <c r="I21">
        <f t="shared" si="2"/>
        <v>0</v>
      </c>
    </row>
    <row r="22" spans="1:16" ht="25.5" x14ac:dyDescent="0.2">
      <c r="A22" t="s">
        <v>334</v>
      </c>
      <c r="B22" s="137">
        <v>41116</v>
      </c>
      <c r="C22">
        <v>9</v>
      </c>
      <c r="D22">
        <v>4</v>
      </c>
      <c r="E22">
        <f t="shared" si="0"/>
        <v>5</v>
      </c>
      <c r="F22">
        <v>0</v>
      </c>
      <c r="G22">
        <f t="shared" si="1"/>
        <v>0</v>
      </c>
      <c r="H22">
        <v>0</v>
      </c>
      <c r="I22">
        <f t="shared" si="2"/>
        <v>0</v>
      </c>
      <c r="J22" s="122" t="s">
        <v>335</v>
      </c>
    </row>
    <row r="23" spans="1:16" x14ac:dyDescent="0.2">
      <c r="A23" t="s">
        <v>336</v>
      </c>
      <c r="B23" s="137">
        <v>41116</v>
      </c>
      <c r="D23">
        <v>0</v>
      </c>
      <c r="E23">
        <f t="shared" si="0"/>
        <v>5</v>
      </c>
      <c r="F23">
        <v>0</v>
      </c>
      <c r="G23">
        <f t="shared" si="1"/>
        <v>0</v>
      </c>
      <c r="H23">
        <v>0</v>
      </c>
      <c r="I23">
        <f t="shared" si="2"/>
        <v>0</v>
      </c>
      <c r="J23" t="s">
        <v>337</v>
      </c>
    </row>
    <row r="24" spans="1:16" x14ac:dyDescent="0.2">
      <c r="A24" t="s">
        <v>330</v>
      </c>
      <c r="B24" s="137">
        <v>41117</v>
      </c>
      <c r="D24">
        <v>0</v>
      </c>
      <c r="E24">
        <f t="shared" si="0"/>
        <v>5</v>
      </c>
      <c r="F24">
        <v>0</v>
      </c>
      <c r="G24">
        <f t="shared" si="1"/>
        <v>0</v>
      </c>
      <c r="H24">
        <v>0</v>
      </c>
      <c r="I24">
        <f t="shared" si="2"/>
        <v>0</v>
      </c>
      <c r="J24" t="s">
        <v>338</v>
      </c>
    </row>
    <row r="25" spans="1:16" ht="12.75" customHeight="1" x14ac:dyDescent="0.2">
      <c r="A25" t="s">
        <v>331</v>
      </c>
      <c r="B25" s="137">
        <v>41117</v>
      </c>
      <c r="D25">
        <v>1</v>
      </c>
      <c r="E25">
        <f t="shared" si="0"/>
        <v>6</v>
      </c>
      <c r="F25">
        <v>0</v>
      </c>
      <c r="G25">
        <f t="shared" si="1"/>
        <v>0</v>
      </c>
      <c r="H25">
        <v>0</v>
      </c>
      <c r="I25">
        <f t="shared" si="2"/>
        <v>0</v>
      </c>
      <c r="J25" t="s">
        <v>325</v>
      </c>
    </row>
    <row r="26" spans="1:16" x14ac:dyDescent="0.2">
      <c r="A26" t="s">
        <v>330</v>
      </c>
      <c r="B26" s="137">
        <v>41118</v>
      </c>
      <c r="D26">
        <v>4</v>
      </c>
      <c r="E26">
        <f t="shared" si="0"/>
        <v>10</v>
      </c>
      <c r="F26">
        <v>0</v>
      </c>
      <c r="G26">
        <f t="shared" si="1"/>
        <v>0</v>
      </c>
      <c r="H26">
        <v>0</v>
      </c>
      <c r="I26">
        <f t="shared" si="2"/>
        <v>0</v>
      </c>
      <c r="J26" t="s">
        <v>339</v>
      </c>
    </row>
    <row r="27" spans="1:16" x14ac:dyDescent="0.2">
      <c r="A27" t="s">
        <v>331</v>
      </c>
      <c r="B27" s="137">
        <v>41118</v>
      </c>
      <c r="D27">
        <v>0</v>
      </c>
      <c r="E27">
        <f t="shared" si="0"/>
        <v>10</v>
      </c>
      <c r="F27">
        <v>0</v>
      </c>
      <c r="G27">
        <f t="shared" si="1"/>
        <v>0</v>
      </c>
      <c r="H27">
        <v>0</v>
      </c>
      <c r="I27">
        <f t="shared" si="2"/>
        <v>0</v>
      </c>
      <c r="J27" t="s">
        <v>340</v>
      </c>
    </row>
    <row r="28" spans="1:16" x14ac:dyDescent="0.2">
      <c r="A28" t="s">
        <v>341</v>
      </c>
      <c r="B28" s="137">
        <v>41119</v>
      </c>
      <c r="D28">
        <v>1</v>
      </c>
      <c r="E28">
        <f t="shared" si="0"/>
        <v>11</v>
      </c>
      <c r="F28">
        <v>0</v>
      </c>
      <c r="G28">
        <f t="shared" si="1"/>
        <v>0</v>
      </c>
      <c r="H28">
        <v>0</v>
      </c>
      <c r="I28">
        <f t="shared" si="2"/>
        <v>0</v>
      </c>
    </row>
    <row r="29" spans="1:16" x14ac:dyDescent="0.2">
      <c r="A29" t="s">
        <v>331</v>
      </c>
      <c r="B29" s="137">
        <v>41119</v>
      </c>
      <c r="D29">
        <v>0</v>
      </c>
      <c r="E29">
        <f t="shared" si="0"/>
        <v>11</v>
      </c>
      <c r="F29">
        <v>0</v>
      </c>
      <c r="G29">
        <f t="shared" si="1"/>
        <v>0</v>
      </c>
      <c r="H29">
        <v>0</v>
      </c>
      <c r="I29">
        <f t="shared" si="2"/>
        <v>0</v>
      </c>
      <c r="J29" t="s">
        <v>342</v>
      </c>
    </row>
    <row r="30" spans="1:16" ht="38.25" x14ac:dyDescent="0.2">
      <c r="A30" t="s">
        <v>343</v>
      </c>
      <c r="B30" s="137">
        <v>41120</v>
      </c>
      <c r="C30">
        <v>19</v>
      </c>
      <c r="D30">
        <v>0</v>
      </c>
      <c r="E30">
        <f t="shared" si="0"/>
        <v>11</v>
      </c>
      <c r="F30">
        <v>0</v>
      </c>
      <c r="G30">
        <f t="shared" si="1"/>
        <v>0</v>
      </c>
      <c r="H30">
        <v>0</v>
      </c>
      <c r="I30">
        <f t="shared" si="2"/>
        <v>0</v>
      </c>
      <c r="J30" s="141" t="s">
        <v>344</v>
      </c>
      <c r="L30" s="11">
        <v>42215</v>
      </c>
      <c r="M30">
        <v>19</v>
      </c>
    </row>
    <row r="31" spans="1:16" x14ac:dyDescent="0.2">
      <c r="A31" t="s">
        <v>345</v>
      </c>
      <c r="B31" s="137">
        <v>41120</v>
      </c>
      <c r="C31">
        <v>19</v>
      </c>
      <c r="D31">
        <v>103</v>
      </c>
      <c r="E31">
        <f t="shared" si="0"/>
        <v>114</v>
      </c>
      <c r="F31">
        <v>0</v>
      </c>
      <c r="G31">
        <f t="shared" si="1"/>
        <v>0</v>
      </c>
      <c r="H31">
        <v>0</v>
      </c>
      <c r="I31">
        <f t="shared" si="2"/>
        <v>0</v>
      </c>
      <c r="J31" s="140" t="s">
        <v>346</v>
      </c>
      <c r="L31" s="11">
        <v>42216</v>
      </c>
    </row>
    <row r="32" spans="1:16" x14ac:dyDescent="0.2">
      <c r="A32" t="s">
        <v>362</v>
      </c>
      <c r="B32" s="137">
        <v>41120</v>
      </c>
      <c r="D32">
        <v>38</v>
      </c>
      <c r="E32">
        <f t="shared" si="0"/>
        <v>152</v>
      </c>
      <c r="F32">
        <v>0</v>
      </c>
      <c r="G32">
        <f t="shared" si="1"/>
        <v>0</v>
      </c>
      <c r="H32">
        <v>0</v>
      </c>
      <c r="I32">
        <f t="shared" si="2"/>
        <v>0</v>
      </c>
      <c r="J32" s="140"/>
      <c r="L32" s="11">
        <v>42217</v>
      </c>
      <c r="M32">
        <v>18.5</v>
      </c>
    </row>
    <row r="33" spans="1:13" x14ac:dyDescent="0.2">
      <c r="A33" t="s">
        <v>347</v>
      </c>
      <c r="B33" s="137">
        <v>41121</v>
      </c>
      <c r="D33">
        <v>21</v>
      </c>
      <c r="E33">
        <f t="shared" si="0"/>
        <v>173</v>
      </c>
      <c r="F33">
        <v>0</v>
      </c>
      <c r="G33">
        <f t="shared" si="1"/>
        <v>0</v>
      </c>
      <c r="H33">
        <v>0</v>
      </c>
      <c r="I33">
        <f t="shared" si="2"/>
        <v>0</v>
      </c>
      <c r="L33" s="11">
        <v>42218</v>
      </c>
      <c r="M33">
        <v>19</v>
      </c>
    </row>
    <row r="34" spans="1:13" x14ac:dyDescent="0.2">
      <c r="A34" t="s">
        <v>331</v>
      </c>
      <c r="B34" s="137">
        <v>41121</v>
      </c>
      <c r="D34">
        <v>1</v>
      </c>
      <c r="E34">
        <f t="shared" si="0"/>
        <v>174</v>
      </c>
      <c r="F34">
        <v>0</v>
      </c>
      <c r="G34">
        <f t="shared" si="1"/>
        <v>0</v>
      </c>
      <c r="H34">
        <v>0</v>
      </c>
      <c r="I34">
        <f t="shared" si="2"/>
        <v>0</v>
      </c>
      <c r="L34" s="11">
        <v>42219</v>
      </c>
      <c r="M34">
        <v>17</v>
      </c>
    </row>
    <row r="35" spans="1:13" x14ac:dyDescent="0.2">
      <c r="A35" t="s">
        <v>327</v>
      </c>
      <c r="B35" s="137">
        <v>41122</v>
      </c>
      <c r="C35">
        <v>18.5</v>
      </c>
      <c r="D35">
        <v>30</v>
      </c>
      <c r="E35">
        <f t="shared" si="0"/>
        <v>204</v>
      </c>
      <c r="F35">
        <v>0</v>
      </c>
      <c r="G35">
        <f t="shared" si="1"/>
        <v>0</v>
      </c>
      <c r="H35">
        <v>0</v>
      </c>
      <c r="I35">
        <f t="shared" si="2"/>
        <v>0</v>
      </c>
      <c r="L35" s="11">
        <v>42220</v>
      </c>
      <c r="M35">
        <v>17.5</v>
      </c>
    </row>
    <row r="36" spans="1:13" x14ac:dyDescent="0.2">
      <c r="A36" t="s">
        <v>362</v>
      </c>
      <c r="B36" s="137">
        <v>41122</v>
      </c>
      <c r="D36">
        <v>27</v>
      </c>
      <c r="E36">
        <f t="shared" si="0"/>
        <v>231</v>
      </c>
      <c r="F36">
        <v>0</v>
      </c>
      <c r="G36">
        <f t="shared" si="1"/>
        <v>0</v>
      </c>
      <c r="H36">
        <v>0</v>
      </c>
      <c r="I36">
        <f t="shared" si="2"/>
        <v>0</v>
      </c>
      <c r="L36" s="11">
        <v>42221</v>
      </c>
      <c r="M36">
        <v>17</v>
      </c>
    </row>
    <row r="37" spans="1:13" x14ac:dyDescent="0.2">
      <c r="A37" t="s">
        <v>327</v>
      </c>
      <c r="B37" s="137">
        <v>41123</v>
      </c>
      <c r="C37">
        <v>19</v>
      </c>
      <c r="D37">
        <v>28</v>
      </c>
      <c r="E37">
        <f t="shared" si="0"/>
        <v>259</v>
      </c>
      <c r="F37">
        <v>0</v>
      </c>
      <c r="G37">
        <f t="shared" si="1"/>
        <v>0</v>
      </c>
      <c r="H37">
        <v>0</v>
      </c>
      <c r="I37">
        <f t="shared" si="2"/>
        <v>0</v>
      </c>
      <c r="L37" s="11">
        <v>42222</v>
      </c>
      <c r="M37">
        <v>17</v>
      </c>
    </row>
    <row r="38" spans="1:13" x14ac:dyDescent="0.2">
      <c r="A38" t="s">
        <v>348</v>
      </c>
      <c r="B38" s="137">
        <v>41124</v>
      </c>
      <c r="C38">
        <v>17</v>
      </c>
      <c r="D38">
        <v>0</v>
      </c>
      <c r="E38">
        <f t="shared" si="0"/>
        <v>259</v>
      </c>
      <c r="F38">
        <v>0</v>
      </c>
      <c r="G38">
        <f t="shared" si="1"/>
        <v>0</v>
      </c>
      <c r="H38">
        <v>4</v>
      </c>
      <c r="I38">
        <f t="shared" si="2"/>
        <v>4</v>
      </c>
      <c r="L38" s="11">
        <v>42223</v>
      </c>
      <c r="M38">
        <v>17</v>
      </c>
    </row>
    <row r="39" spans="1:13" x14ac:dyDescent="0.2">
      <c r="A39" t="s">
        <v>349</v>
      </c>
      <c r="B39" s="137">
        <v>41124</v>
      </c>
      <c r="D39">
        <v>10</v>
      </c>
      <c r="E39">
        <f t="shared" si="0"/>
        <v>269</v>
      </c>
      <c r="F39">
        <v>0</v>
      </c>
      <c r="G39">
        <f t="shared" si="1"/>
        <v>0</v>
      </c>
      <c r="H39">
        <v>0</v>
      </c>
      <c r="I39">
        <f t="shared" si="2"/>
        <v>4</v>
      </c>
      <c r="L39" s="11">
        <v>42224</v>
      </c>
      <c r="M39">
        <v>16.5</v>
      </c>
    </row>
    <row r="40" spans="1:13" x14ac:dyDescent="0.2">
      <c r="A40" t="s">
        <v>350</v>
      </c>
      <c r="B40" s="137">
        <v>41125</v>
      </c>
      <c r="C40">
        <v>17.5</v>
      </c>
      <c r="D40">
        <v>0</v>
      </c>
      <c r="E40">
        <f t="shared" si="0"/>
        <v>269</v>
      </c>
      <c r="F40">
        <v>0</v>
      </c>
      <c r="G40">
        <f t="shared" si="1"/>
        <v>0</v>
      </c>
      <c r="H40">
        <v>0</v>
      </c>
      <c r="I40">
        <f t="shared" si="2"/>
        <v>4</v>
      </c>
      <c r="L40" s="11">
        <v>42225</v>
      </c>
      <c r="M40">
        <v>17.5</v>
      </c>
    </row>
    <row r="41" spans="1:13" x14ac:dyDescent="0.2">
      <c r="A41" t="s">
        <v>343</v>
      </c>
      <c r="B41" s="137">
        <v>41126</v>
      </c>
      <c r="C41">
        <v>17</v>
      </c>
      <c r="D41">
        <v>0</v>
      </c>
      <c r="E41">
        <f t="shared" si="0"/>
        <v>269</v>
      </c>
      <c r="F41">
        <v>0</v>
      </c>
      <c r="G41">
        <f t="shared" si="1"/>
        <v>0</v>
      </c>
      <c r="H41">
        <v>3</v>
      </c>
      <c r="I41">
        <f t="shared" si="2"/>
        <v>7</v>
      </c>
      <c r="L41" s="11">
        <v>42226</v>
      </c>
      <c r="M41">
        <v>17.5</v>
      </c>
    </row>
    <row r="42" spans="1:13" x14ac:dyDescent="0.2">
      <c r="A42" t="s">
        <v>341</v>
      </c>
      <c r="B42" s="137">
        <v>41127</v>
      </c>
      <c r="C42">
        <v>17</v>
      </c>
      <c r="D42">
        <v>6</v>
      </c>
      <c r="E42">
        <f t="shared" si="0"/>
        <v>275</v>
      </c>
      <c r="F42">
        <v>0</v>
      </c>
      <c r="G42">
        <f t="shared" si="1"/>
        <v>0</v>
      </c>
      <c r="H42">
        <v>2</v>
      </c>
      <c r="I42">
        <f t="shared" si="2"/>
        <v>9</v>
      </c>
      <c r="L42" s="11">
        <v>42227</v>
      </c>
    </row>
    <row r="43" spans="1:13" x14ac:dyDescent="0.2">
      <c r="A43" t="s">
        <v>362</v>
      </c>
      <c r="B43" s="137">
        <v>41127</v>
      </c>
      <c r="D43">
        <v>4</v>
      </c>
      <c r="E43">
        <f t="shared" si="0"/>
        <v>279</v>
      </c>
      <c r="F43">
        <v>0</v>
      </c>
      <c r="G43">
        <f t="shared" si="1"/>
        <v>0</v>
      </c>
      <c r="H43">
        <v>0</v>
      </c>
      <c r="I43">
        <f t="shared" si="2"/>
        <v>9</v>
      </c>
      <c r="L43" s="11">
        <v>42228</v>
      </c>
      <c r="M43">
        <v>18</v>
      </c>
    </row>
    <row r="44" spans="1:13" x14ac:dyDescent="0.2">
      <c r="A44" t="s">
        <v>351</v>
      </c>
      <c r="B44" s="137">
        <v>41128</v>
      </c>
      <c r="C44">
        <v>17</v>
      </c>
      <c r="D44">
        <v>4</v>
      </c>
      <c r="E44">
        <f t="shared" si="0"/>
        <v>283</v>
      </c>
      <c r="F44">
        <v>3</v>
      </c>
      <c r="G44">
        <f t="shared" si="1"/>
        <v>3</v>
      </c>
      <c r="H44">
        <v>4</v>
      </c>
      <c r="I44">
        <f t="shared" si="2"/>
        <v>13</v>
      </c>
      <c r="L44" s="11">
        <v>42229</v>
      </c>
      <c r="M44">
        <v>18.5</v>
      </c>
    </row>
    <row r="45" spans="1:13" x14ac:dyDescent="0.2">
      <c r="A45" t="s">
        <v>349</v>
      </c>
      <c r="B45" s="137">
        <v>41128</v>
      </c>
      <c r="D45">
        <v>1</v>
      </c>
      <c r="E45">
        <f t="shared" si="0"/>
        <v>284</v>
      </c>
      <c r="F45">
        <v>1</v>
      </c>
      <c r="G45">
        <f t="shared" si="1"/>
        <v>4</v>
      </c>
      <c r="H45">
        <v>0</v>
      </c>
      <c r="I45">
        <f t="shared" si="2"/>
        <v>13</v>
      </c>
      <c r="L45" s="11">
        <v>42230</v>
      </c>
      <c r="M45">
        <v>18.5</v>
      </c>
    </row>
    <row r="46" spans="1:13" x14ac:dyDescent="0.2">
      <c r="A46" t="s">
        <v>327</v>
      </c>
      <c r="B46" s="137">
        <v>41129</v>
      </c>
      <c r="C46">
        <v>16.5</v>
      </c>
      <c r="D46">
        <v>0</v>
      </c>
      <c r="E46">
        <f t="shared" si="0"/>
        <v>284</v>
      </c>
      <c r="F46">
        <v>0</v>
      </c>
      <c r="G46">
        <f t="shared" si="1"/>
        <v>4</v>
      </c>
      <c r="H46">
        <v>0</v>
      </c>
      <c r="I46">
        <f t="shared" si="2"/>
        <v>13</v>
      </c>
      <c r="L46" s="11">
        <v>42231</v>
      </c>
      <c r="M46">
        <v>19</v>
      </c>
    </row>
    <row r="47" spans="1:13" x14ac:dyDescent="0.2">
      <c r="A47" t="s">
        <v>348</v>
      </c>
      <c r="B47" s="137">
        <v>41130</v>
      </c>
      <c r="C47">
        <v>17.5</v>
      </c>
      <c r="D47">
        <v>0</v>
      </c>
      <c r="E47">
        <f t="shared" si="0"/>
        <v>284</v>
      </c>
      <c r="F47">
        <v>0</v>
      </c>
      <c r="G47">
        <f t="shared" si="1"/>
        <v>4</v>
      </c>
      <c r="H47">
        <v>1</v>
      </c>
      <c r="I47">
        <f t="shared" si="2"/>
        <v>14</v>
      </c>
      <c r="L47" s="11">
        <v>42232</v>
      </c>
      <c r="M47">
        <v>18.5</v>
      </c>
    </row>
    <row r="48" spans="1:13" x14ac:dyDescent="0.2">
      <c r="A48" t="s">
        <v>352</v>
      </c>
      <c r="B48" s="137">
        <v>41131</v>
      </c>
      <c r="C48">
        <v>17.5</v>
      </c>
      <c r="D48">
        <v>7</v>
      </c>
      <c r="E48">
        <f t="shared" si="0"/>
        <v>291</v>
      </c>
      <c r="F48">
        <v>0</v>
      </c>
      <c r="G48">
        <f t="shared" si="1"/>
        <v>4</v>
      </c>
      <c r="H48">
        <v>2</v>
      </c>
      <c r="I48">
        <f t="shared" si="2"/>
        <v>16</v>
      </c>
      <c r="L48" s="11">
        <v>42233</v>
      </c>
      <c r="M48">
        <v>18.5</v>
      </c>
    </row>
    <row r="49" spans="1:13" x14ac:dyDescent="0.2">
      <c r="A49" t="s">
        <v>349</v>
      </c>
      <c r="B49" s="137">
        <v>41131</v>
      </c>
      <c r="D49">
        <v>1</v>
      </c>
      <c r="E49">
        <f t="shared" si="0"/>
        <v>292</v>
      </c>
      <c r="F49">
        <v>0</v>
      </c>
      <c r="G49">
        <f t="shared" si="1"/>
        <v>4</v>
      </c>
      <c r="H49">
        <v>0</v>
      </c>
      <c r="I49">
        <f t="shared" si="2"/>
        <v>16</v>
      </c>
      <c r="L49" s="11">
        <v>42234</v>
      </c>
      <c r="M49">
        <v>17.5</v>
      </c>
    </row>
    <row r="50" spans="1:13" x14ac:dyDescent="0.2">
      <c r="A50" t="s">
        <v>348</v>
      </c>
      <c r="B50" s="137">
        <v>41132</v>
      </c>
      <c r="D50">
        <v>0</v>
      </c>
      <c r="E50">
        <f t="shared" si="0"/>
        <v>292</v>
      </c>
      <c r="F50">
        <v>0</v>
      </c>
      <c r="G50">
        <f t="shared" si="1"/>
        <v>4</v>
      </c>
      <c r="H50">
        <v>0</v>
      </c>
      <c r="I50">
        <f t="shared" si="2"/>
        <v>16</v>
      </c>
      <c r="L50" s="11">
        <v>42235</v>
      </c>
    </row>
    <row r="51" spans="1:13" x14ac:dyDescent="0.2">
      <c r="A51" t="s">
        <v>343</v>
      </c>
      <c r="B51" s="137">
        <v>41133</v>
      </c>
      <c r="C51">
        <v>18</v>
      </c>
      <c r="D51">
        <v>3</v>
      </c>
      <c r="E51">
        <f t="shared" si="0"/>
        <v>295</v>
      </c>
      <c r="F51">
        <v>1</v>
      </c>
      <c r="G51">
        <f t="shared" si="1"/>
        <v>5</v>
      </c>
      <c r="H51">
        <v>6</v>
      </c>
      <c r="I51">
        <f t="shared" si="2"/>
        <v>22</v>
      </c>
      <c r="L51" s="11">
        <v>42236</v>
      </c>
    </row>
    <row r="52" spans="1:13" x14ac:dyDescent="0.2">
      <c r="A52" t="s">
        <v>327</v>
      </c>
      <c r="B52" s="137">
        <v>41134</v>
      </c>
      <c r="C52">
        <v>18.5</v>
      </c>
      <c r="D52">
        <v>0</v>
      </c>
      <c r="E52">
        <f t="shared" si="0"/>
        <v>295</v>
      </c>
      <c r="F52">
        <v>0</v>
      </c>
      <c r="G52">
        <f t="shared" si="1"/>
        <v>5</v>
      </c>
      <c r="H52">
        <v>0</v>
      </c>
      <c r="I52">
        <f t="shared" si="2"/>
        <v>22</v>
      </c>
      <c r="L52" s="11">
        <v>42237</v>
      </c>
      <c r="M52">
        <v>16.5</v>
      </c>
    </row>
    <row r="53" spans="1:13" x14ac:dyDescent="0.2">
      <c r="A53" t="s">
        <v>353</v>
      </c>
      <c r="B53" s="137">
        <v>41135</v>
      </c>
      <c r="C53">
        <v>18.5</v>
      </c>
      <c r="D53">
        <v>3</v>
      </c>
      <c r="E53">
        <f t="shared" si="0"/>
        <v>298</v>
      </c>
      <c r="F53">
        <v>0</v>
      </c>
      <c r="G53">
        <f t="shared" si="1"/>
        <v>5</v>
      </c>
      <c r="H53">
        <v>3</v>
      </c>
      <c r="I53">
        <f t="shared" si="2"/>
        <v>25</v>
      </c>
      <c r="L53" s="11">
        <v>42238</v>
      </c>
      <c r="M53">
        <v>16.5</v>
      </c>
    </row>
    <row r="54" spans="1:13" x14ac:dyDescent="0.2">
      <c r="A54" t="s">
        <v>327</v>
      </c>
      <c r="B54" s="137">
        <v>41136</v>
      </c>
      <c r="C54">
        <v>19</v>
      </c>
      <c r="D54">
        <v>2</v>
      </c>
      <c r="E54">
        <f t="shared" si="0"/>
        <v>300</v>
      </c>
      <c r="F54">
        <v>0</v>
      </c>
      <c r="G54">
        <f t="shared" si="1"/>
        <v>5</v>
      </c>
      <c r="H54">
        <v>3</v>
      </c>
      <c r="I54">
        <f t="shared" si="2"/>
        <v>28</v>
      </c>
      <c r="L54" s="11">
        <v>42239</v>
      </c>
    </row>
    <row r="55" spans="1:13" x14ac:dyDescent="0.2">
      <c r="A55" t="s">
        <v>352</v>
      </c>
      <c r="B55" s="137">
        <v>41137</v>
      </c>
      <c r="C55">
        <v>18.5</v>
      </c>
      <c r="D55">
        <v>4</v>
      </c>
      <c r="E55">
        <f t="shared" si="0"/>
        <v>304</v>
      </c>
      <c r="F55">
        <v>0</v>
      </c>
      <c r="G55">
        <f t="shared" si="1"/>
        <v>5</v>
      </c>
      <c r="H55">
        <v>15</v>
      </c>
      <c r="I55">
        <f t="shared" si="2"/>
        <v>43</v>
      </c>
      <c r="L55" s="11">
        <v>42240</v>
      </c>
      <c r="M55">
        <v>16.5</v>
      </c>
    </row>
    <row r="56" spans="1:13" x14ac:dyDescent="0.2">
      <c r="A56" t="s">
        <v>343</v>
      </c>
      <c r="B56" s="137">
        <v>41138</v>
      </c>
      <c r="C56">
        <v>18.5</v>
      </c>
      <c r="D56">
        <v>10</v>
      </c>
      <c r="E56">
        <f t="shared" si="0"/>
        <v>314</v>
      </c>
      <c r="F56">
        <v>0</v>
      </c>
      <c r="G56">
        <f t="shared" si="1"/>
        <v>5</v>
      </c>
      <c r="H56">
        <v>17</v>
      </c>
      <c r="I56">
        <f t="shared" si="2"/>
        <v>60</v>
      </c>
      <c r="L56" s="11">
        <v>42241</v>
      </c>
      <c r="M56">
        <v>17</v>
      </c>
    </row>
    <row r="57" spans="1:13" x14ac:dyDescent="0.2">
      <c r="A57" t="s">
        <v>352</v>
      </c>
      <c r="B57" s="137">
        <v>41139</v>
      </c>
      <c r="C57">
        <v>17.5</v>
      </c>
      <c r="D57">
        <v>1</v>
      </c>
      <c r="E57">
        <f t="shared" si="0"/>
        <v>315</v>
      </c>
      <c r="F57">
        <v>0</v>
      </c>
      <c r="G57">
        <f t="shared" si="1"/>
        <v>5</v>
      </c>
      <c r="H57">
        <v>6</v>
      </c>
      <c r="I57">
        <f t="shared" si="2"/>
        <v>66</v>
      </c>
      <c r="L57" s="11">
        <v>42242</v>
      </c>
    </row>
    <row r="58" spans="1:13" x14ac:dyDescent="0.2">
      <c r="A58" t="s">
        <v>343</v>
      </c>
      <c r="B58" s="137">
        <v>41140</v>
      </c>
      <c r="D58">
        <v>0</v>
      </c>
      <c r="E58">
        <f t="shared" si="0"/>
        <v>315</v>
      </c>
      <c r="F58">
        <v>0</v>
      </c>
      <c r="G58">
        <f t="shared" si="1"/>
        <v>5</v>
      </c>
      <c r="H58">
        <v>0</v>
      </c>
      <c r="I58">
        <f t="shared" si="2"/>
        <v>66</v>
      </c>
      <c r="L58" s="11">
        <v>42243</v>
      </c>
    </row>
    <row r="59" spans="1:13" x14ac:dyDescent="0.2">
      <c r="A59" t="s">
        <v>343</v>
      </c>
      <c r="B59" s="137">
        <v>41141</v>
      </c>
      <c r="D59">
        <v>0</v>
      </c>
      <c r="E59">
        <f t="shared" si="0"/>
        <v>315</v>
      </c>
      <c r="F59">
        <v>0</v>
      </c>
      <c r="G59">
        <f t="shared" si="1"/>
        <v>5</v>
      </c>
      <c r="H59">
        <v>0</v>
      </c>
      <c r="I59">
        <f t="shared" si="2"/>
        <v>66</v>
      </c>
      <c r="L59" s="11">
        <v>42244</v>
      </c>
      <c r="M59">
        <v>15</v>
      </c>
    </row>
    <row r="60" spans="1:13" x14ac:dyDescent="0.2">
      <c r="A60" t="s">
        <v>327</v>
      </c>
      <c r="B60" s="137">
        <v>41142</v>
      </c>
      <c r="C60">
        <v>16.5</v>
      </c>
      <c r="D60">
        <v>0</v>
      </c>
      <c r="E60">
        <f t="shared" si="0"/>
        <v>315</v>
      </c>
      <c r="F60">
        <v>0</v>
      </c>
      <c r="G60">
        <f t="shared" si="1"/>
        <v>5</v>
      </c>
      <c r="H60">
        <v>7</v>
      </c>
      <c r="I60">
        <f t="shared" si="2"/>
        <v>73</v>
      </c>
      <c r="L60" s="11">
        <v>42245</v>
      </c>
      <c r="M60">
        <v>15.5</v>
      </c>
    </row>
    <row r="61" spans="1:13" x14ac:dyDescent="0.2">
      <c r="A61" t="s">
        <v>327</v>
      </c>
      <c r="B61" s="137">
        <v>41143</v>
      </c>
      <c r="C61">
        <v>16.5</v>
      </c>
      <c r="D61">
        <v>0</v>
      </c>
      <c r="E61">
        <f t="shared" si="0"/>
        <v>315</v>
      </c>
      <c r="F61">
        <v>0</v>
      </c>
      <c r="G61">
        <f t="shared" si="1"/>
        <v>5</v>
      </c>
      <c r="H61">
        <v>0</v>
      </c>
      <c r="I61">
        <f t="shared" si="2"/>
        <v>73</v>
      </c>
      <c r="J61" t="s">
        <v>354</v>
      </c>
      <c r="L61" s="11">
        <v>42246</v>
      </c>
    </row>
    <row r="62" spans="1:13" x14ac:dyDescent="0.2">
      <c r="A62" t="s">
        <v>348</v>
      </c>
      <c r="B62" s="137">
        <v>41144</v>
      </c>
      <c r="D62">
        <v>0</v>
      </c>
      <c r="E62">
        <f t="shared" si="0"/>
        <v>315</v>
      </c>
      <c r="F62">
        <v>0</v>
      </c>
      <c r="G62">
        <f t="shared" si="1"/>
        <v>5</v>
      </c>
      <c r="H62">
        <v>0</v>
      </c>
      <c r="I62">
        <f t="shared" si="2"/>
        <v>73</v>
      </c>
      <c r="J62" t="s">
        <v>355</v>
      </c>
      <c r="L62" s="11">
        <v>42247</v>
      </c>
      <c r="M62">
        <v>15.5</v>
      </c>
    </row>
    <row r="63" spans="1:13" x14ac:dyDescent="0.2">
      <c r="A63" t="s">
        <v>348</v>
      </c>
      <c r="B63" s="137">
        <v>41145</v>
      </c>
      <c r="C63">
        <v>16.5</v>
      </c>
      <c r="D63">
        <v>0</v>
      </c>
      <c r="E63">
        <f t="shared" si="0"/>
        <v>315</v>
      </c>
      <c r="F63">
        <v>0</v>
      </c>
      <c r="G63">
        <f t="shared" si="1"/>
        <v>5</v>
      </c>
      <c r="H63">
        <v>0</v>
      </c>
      <c r="I63">
        <f t="shared" si="2"/>
        <v>73</v>
      </c>
      <c r="L63" s="11">
        <v>42248</v>
      </c>
      <c r="M63">
        <v>15</v>
      </c>
    </row>
    <row r="64" spans="1:13" x14ac:dyDescent="0.2">
      <c r="A64" t="s">
        <v>348</v>
      </c>
      <c r="B64" s="137">
        <v>41146</v>
      </c>
      <c r="C64">
        <v>17</v>
      </c>
      <c r="D64">
        <v>0</v>
      </c>
      <c r="E64">
        <f t="shared" si="0"/>
        <v>315</v>
      </c>
      <c r="F64">
        <v>0</v>
      </c>
      <c r="G64">
        <f t="shared" si="1"/>
        <v>5</v>
      </c>
      <c r="H64">
        <v>0</v>
      </c>
      <c r="I64">
        <f t="shared" si="2"/>
        <v>73</v>
      </c>
      <c r="L64" s="11">
        <v>42249</v>
      </c>
    </row>
    <row r="65" spans="1:13" x14ac:dyDescent="0.2">
      <c r="A65" t="s">
        <v>343</v>
      </c>
      <c r="B65" s="137">
        <v>41147</v>
      </c>
      <c r="D65">
        <v>0</v>
      </c>
      <c r="E65">
        <f t="shared" si="0"/>
        <v>315</v>
      </c>
      <c r="F65">
        <v>0</v>
      </c>
      <c r="G65">
        <f t="shared" si="1"/>
        <v>5</v>
      </c>
      <c r="H65">
        <v>0</v>
      </c>
      <c r="I65">
        <f t="shared" si="2"/>
        <v>73</v>
      </c>
      <c r="L65" s="11">
        <v>42250</v>
      </c>
    </row>
    <row r="66" spans="1:13" x14ac:dyDescent="0.2">
      <c r="A66" t="s">
        <v>343</v>
      </c>
      <c r="B66" s="137">
        <v>41148</v>
      </c>
      <c r="D66">
        <v>0</v>
      </c>
      <c r="E66">
        <f t="shared" si="0"/>
        <v>315</v>
      </c>
      <c r="F66">
        <v>0</v>
      </c>
      <c r="G66">
        <f t="shared" si="1"/>
        <v>5</v>
      </c>
      <c r="H66">
        <v>0</v>
      </c>
      <c r="I66">
        <f t="shared" si="2"/>
        <v>73</v>
      </c>
      <c r="L66" s="11">
        <v>42251</v>
      </c>
      <c r="M66">
        <v>13.5</v>
      </c>
    </row>
    <row r="67" spans="1:13" x14ac:dyDescent="0.2">
      <c r="A67" t="s">
        <v>327</v>
      </c>
      <c r="B67" s="137">
        <v>41149</v>
      </c>
      <c r="C67">
        <v>15</v>
      </c>
      <c r="D67">
        <v>0</v>
      </c>
      <c r="E67">
        <f t="shared" si="0"/>
        <v>315</v>
      </c>
      <c r="F67">
        <v>0</v>
      </c>
      <c r="G67">
        <f t="shared" si="1"/>
        <v>5</v>
      </c>
      <c r="H67">
        <v>4</v>
      </c>
      <c r="I67">
        <f t="shared" si="2"/>
        <v>77</v>
      </c>
      <c r="J67" t="s">
        <v>356</v>
      </c>
      <c r="L67" s="11">
        <v>42252</v>
      </c>
    </row>
    <row r="68" spans="1:13" x14ac:dyDescent="0.2">
      <c r="A68" t="s">
        <v>327</v>
      </c>
      <c r="B68" s="137">
        <v>41150</v>
      </c>
      <c r="C68">
        <v>15.5</v>
      </c>
      <c r="D68">
        <v>0</v>
      </c>
      <c r="E68">
        <f t="shared" si="0"/>
        <v>315</v>
      </c>
      <c r="F68">
        <v>0</v>
      </c>
      <c r="G68">
        <f t="shared" si="1"/>
        <v>5</v>
      </c>
      <c r="H68">
        <v>0</v>
      </c>
      <c r="I68">
        <f t="shared" si="2"/>
        <v>77</v>
      </c>
      <c r="L68" s="11">
        <v>42253</v>
      </c>
      <c r="M68">
        <v>12</v>
      </c>
    </row>
    <row r="69" spans="1:13" x14ac:dyDescent="0.2">
      <c r="A69" t="s">
        <v>357</v>
      </c>
      <c r="B69" s="137">
        <v>41151</v>
      </c>
      <c r="D69">
        <v>0</v>
      </c>
      <c r="E69">
        <f t="shared" si="0"/>
        <v>315</v>
      </c>
      <c r="F69">
        <v>0</v>
      </c>
      <c r="G69">
        <f t="shared" si="1"/>
        <v>5</v>
      </c>
      <c r="H69">
        <v>1</v>
      </c>
      <c r="I69">
        <f t="shared" si="2"/>
        <v>78</v>
      </c>
      <c r="L69" s="11">
        <v>42254</v>
      </c>
    </row>
    <row r="70" spans="1:13" x14ac:dyDescent="0.2">
      <c r="A70" t="s">
        <v>358</v>
      </c>
      <c r="B70" s="137">
        <v>41152</v>
      </c>
      <c r="C70">
        <v>15.5</v>
      </c>
      <c r="D70">
        <v>0</v>
      </c>
      <c r="E70">
        <f t="shared" si="0"/>
        <v>315</v>
      </c>
      <c r="F70">
        <v>0</v>
      </c>
      <c r="G70">
        <f t="shared" si="1"/>
        <v>5</v>
      </c>
      <c r="H70">
        <v>1</v>
      </c>
      <c r="I70">
        <f t="shared" si="2"/>
        <v>79</v>
      </c>
      <c r="L70" s="11">
        <v>42255</v>
      </c>
      <c r="M70">
        <v>13</v>
      </c>
    </row>
    <row r="71" spans="1:13" x14ac:dyDescent="0.2">
      <c r="A71" t="s">
        <v>348</v>
      </c>
      <c r="B71" s="137">
        <v>41153</v>
      </c>
      <c r="C71">
        <v>15</v>
      </c>
      <c r="D71">
        <v>0</v>
      </c>
      <c r="E71">
        <f t="shared" si="0"/>
        <v>315</v>
      </c>
      <c r="F71">
        <v>0</v>
      </c>
      <c r="G71">
        <f t="shared" si="1"/>
        <v>5</v>
      </c>
      <c r="H71">
        <v>0</v>
      </c>
      <c r="I71">
        <f t="shared" si="2"/>
        <v>79</v>
      </c>
      <c r="L71" s="11">
        <v>42256</v>
      </c>
    </row>
    <row r="72" spans="1:13" x14ac:dyDescent="0.2">
      <c r="A72" t="s">
        <v>343</v>
      </c>
      <c r="B72" s="137">
        <v>41154</v>
      </c>
      <c r="D72">
        <v>1</v>
      </c>
      <c r="E72">
        <f t="shared" si="0"/>
        <v>316</v>
      </c>
      <c r="F72">
        <v>0</v>
      </c>
      <c r="G72">
        <f t="shared" si="1"/>
        <v>5</v>
      </c>
      <c r="H72">
        <v>0</v>
      </c>
      <c r="I72">
        <f t="shared" si="2"/>
        <v>79</v>
      </c>
      <c r="L72" s="11">
        <v>42257</v>
      </c>
    </row>
    <row r="73" spans="1:13" x14ac:dyDescent="0.2">
      <c r="A73" t="s">
        <v>343</v>
      </c>
      <c r="B73" s="137">
        <v>41155</v>
      </c>
      <c r="D73">
        <v>0</v>
      </c>
      <c r="E73">
        <f t="shared" si="0"/>
        <v>316</v>
      </c>
      <c r="F73">
        <v>0</v>
      </c>
      <c r="G73">
        <f t="shared" si="1"/>
        <v>5</v>
      </c>
      <c r="H73">
        <v>0</v>
      </c>
      <c r="I73">
        <f t="shared" si="2"/>
        <v>79</v>
      </c>
      <c r="L73" s="11">
        <v>42258</v>
      </c>
    </row>
    <row r="74" spans="1:13" x14ac:dyDescent="0.2">
      <c r="A74" t="s">
        <v>327</v>
      </c>
      <c r="B74" s="137">
        <v>41156</v>
      </c>
      <c r="C74">
        <v>13.5</v>
      </c>
      <c r="D74">
        <v>0</v>
      </c>
      <c r="E74">
        <f t="shared" ref="E74:E82" si="3">SUM(D74+E73)</f>
        <v>316</v>
      </c>
      <c r="F74">
        <v>0</v>
      </c>
      <c r="G74">
        <f t="shared" ref="G74:G82" si="4">SUM(F74+G73)</f>
        <v>5</v>
      </c>
      <c r="H74">
        <v>0</v>
      </c>
      <c r="I74">
        <f t="shared" ref="I74:I82" si="5">SUM(H74+I73)</f>
        <v>79</v>
      </c>
      <c r="L74" s="11">
        <v>42259</v>
      </c>
      <c r="M74">
        <v>10.5</v>
      </c>
    </row>
    <row r="75" spans="1:13" x14ac:dyDescent="0.2">
      <c r="A75" t="s">
        <v>327</v>
      </c>
      <c r="B75" s="137">
        <v>41157</v>
      </c>
      <c r="D75">
        <v>0</v>
      </c>
      <c r="E75">
        <f t="shared" si="3"/>
        <v>316</v>
      </c>
      <c r="F75">
        <v>0</v>
      </c>
      <c r="G75">
        <f t="shared" si="4"/>
        <v>5</v>
      </c>
      <c r="H75">
        <v>0</v>
      </c>
      <c r="I75">
        <f t="shared" si="5"/>
        <v>79</v>
      </c>
      <c r="J75" t="s">
        <v>359</v>
      </c>
    </row>
    <row r="76" spans="1:13" x14ac:dyDescent="0.2">
      <c r="A76" t="s">
        <v>327</v>
      </c>
      <c r="B76" s="137">
        <v>41158</v>
      </c>
      <c r="C76">
        <v>12</v>
      </c>
      <c r="D76">
        <v>0</v>
      </c>
      <c r="E76">
        <f t="shared" si="3"/>
        <v>316</v>
      </c>
      <c r="F76">
        <v>0</v>
      </c>
      <c r="G76">
        <f t="shared" si="4"/>
        <v>5</v>
      </c>
      <c r="H76">
        <v>0</v>
      </c>
      <c r="I76">
        <f t="shared" si="5"/>
        <v>79</v>
      </c>
    </row>
    <row r="77" spans="1:13" x14ac:dyDescent="0.2">
      <c r="A77" t="s">
        <v>352</v>
      </c>
      <c r="B77" s="137">
        <v>41159</v>
      </c>
      <c r="D77">
        <v>0</v>
      </c>
      <c r="E77">
        <f t="shared" si="3"/>
        <v>316</v>
      </c>
      <c r="F77">
        <v>0</v>
      </c>
      <c r="G77">
        <f t="shared" si="4"/>
        <v>5</v>
      </c>
      <c r="H77">
        <v>0</v>
      </c>
      <c r="I77">
        <f t="shared" si="5"/>
        <v>79</v>
      </c>
    </row>
    <row r="78" spans="1:13" x14ac:dyDescent="0.2">
      <c r="A78" t="s">
        <v>352</v>
      </c>
      <c r="B78" s="137">
        <v>41160</v>
      </c>
      <c r="C78">
        <v>13</v>
      </c>
      <c r="D78">
        <v>1</v>
      </c>
      <c r="E78">
        <f t="shared" si="3"/>
        <v>317</v>
      </c>
      <c r="F78">
        <v>0</v>
      </c>
      <c r="G78">
        <f t="shared" si="4"/>
        <v>5</v>
      </c>
      <c r="H78">
        <v>0</v>
      </c>
      <c r="I78">
        <f t="shared" si="5"/>
        <v>79</v>
      </c>
    </row>
    <row r="79" spans="1:13" x14ac:dyDescent="0.2">
      <c r="A79" t="s">
        <v>343</v>
      </c>
      <c r="B79" s="137">
        <v>41161</v>
      </c>
      <c r="D79">
        <v>0</v>
      </c>
      <c r="E79">
        <f t="shared" si="3"/>
        <v>317</v>
      </c>
      <c r="F79">
        <v>0</v>
      </c>
      <c r="G79">
        <f t="shared" si="4"/>
        <v>5</v>
      </c>
      <c r="H79">
        <v>0</v>
      </c>
      <c r="I79">
        <f t="shared" si="5"/>
        <v>79</v>
      </c>
    </row>
    <row r="80" spans="1:13" x14ac:dyDescent="0.2">
      <c r="A80" t="s">
        <v>343</v>
      </c>
      <c r="B80" s="137">
        <v>41162</v>
      </c>
      <c r="D80">
        <v>0</v>
      </c>
      <c r="E80">
        <f t="shared" si="3"/>
        <v>317</v>
      </c>
      <c r="F80">
        <v>0</v>
      </c>
      <c r="G80">
        <f t="shared" si="4"/>
        <v>5</v>
      </c>
      <c r="H80">
        <v>0</v>
      </c>
      <c r="I80">
        <f t="shared" si="5"/>
        <v>79</v>
      </c>
    </row>
    <row r="81" spans="1:10" x14ac:dyDescent="0.2">
      <c r="A81" t="s">
        <v>327</v>
      </c>
      <c r="B81" s="137">
        <v>41163</v>
      </c>
      <c r="D81">
        <v>0</v>
      </c>
      <c r="E81">
        <f t="shared" si="3"/>
        <v>317</v>
      </c>
      <c r="F81">
        <v>0</v>
      </c>
      <c r="G81">
        <f t="shared" si="4"/>
        <v>5</v>
      </c>
      <c r="H81">
        <v>0</v>
      </c>
      <c r="I81">
        <f t="shared" si="5"/>
        <v>79</v>
      </c>
    </row>
    <row r="82" spans="1:10" x14ac:dyDescent="0.2">
      <c r="A82" t="s">
        <v>360</v>
      </c>
      <c r="B82" s="137">
        <v>41164</v>
      </c>
      <c r="C82">
        <v>10.5</v>
      </c>
      <c r="D82">
        <v>0</v>
      </c>
      <c r="E82">
        <f t="shared" si="3"/>
        <v>317</v>
      </c>
      <c r="F82">
        <v>0</v>
      </c>
      <c r="G82">
        <f t="shared" si="4"/>
        <v>5</v>
      </c>
      <c r="H82">
        <v>0</v>
      </c>
      <c r="I82">
        <f t="shared" si="5"/>
        <v>79</v>
      </c>
      <c r="J82" t="s">
        <v>361</v>
      </c>
    </row>
    <row r="84" spans="1:10" x14ac:dyDescent="0.2">
      <c r="C84">
        <f>AVERAGE(C82,C78,C76,C74,C71,C70,C68,C67,C64,C63,C61,C60,C57,C56,C55,C54,C53,C52,C51,C48,C47,C46,C44,C42,C41,C40,C38,C37,C35,C31,C30,C22,C20,C18,C12,C8,C6)</f>
        <v>15.589189189189188</v>
      </c>
      <c r="D84">
        <f>SUM(D5:D82)</f>
        <v>317</v>
      </c>
    </row>
    <row r="86" spans="1:10" x14ac:dyDescent="0.2">
      <c r="J86" t="s">
        <v>363</v>
      </c>
    </row>
    <row r="91" spans="1:10" ht="13.5" thickBot="1" x14ac:dyDescent="0.25"/>
    <row r="92" spans="1:10" ht="15.75" x14ac:dyDescent="0.25">
      <c r="A92" s="222" t="s">
        <v>292</v>
      </c>
      <c r="B92" s="228"/>
      <c r="C92" s="228"/>
      <c r="D92" s="228"/>
      <c r="E92" s="229"/>
    </row>
    <row r="93" spans="1:10" x14ac:dyDescent="0.2">
      <c r="A93" s="216" t="s">
        <v>312</v>
      </c>
      <c r="B93" s="217"/>
      <c r="C93" s="217"/>
      <c r="D93" s="217"/>
      <c r="E93" s="218"/>
    </row>
    <row r="94" spans="1:10" x14ac:dyDescent="0.2">
      <c r="A94" s="216" t="s">
        <v>310</v>
      </c>
      <c r="B94" s="217"/>
      <c r="C94" s="217"/>
      <c r="D94" s="217"/>
      <c r="E94" s="218"/>
    </row>
    <row r="95" spans="1:10" x14ac:dyDescent="0.2">
      <c r="A95" s="133"/>
      <c r="B95" s="134"/>
      <c r="C95" s="134"/>
      <c r="D95" s="134"/>
      <c r="E95" s="135"/>
    </row>
    <row r="96" spans="1:10" x14ac:dyDescent="0.2">
      <c r="A96" s="109" t="s">
        <v>294</v>
      </c>
      <c r="B96" s="110">
        <v>1030</v>
      </c>
      <c r="C96" s="16"/>
      <c r="D96" s="16"/>
      <c r="E96" s="69"/>
    </row>
    <row r="97" spans="1:5" x14ac:dyDescent="0.2">
      <c r="A97" s="109" t="s">
        <v>295</v>
      </c>
      <c r="B97" s="110">
        <v>1230</v>
      </c>
      <c r="C97" s="16"/>
      <c r="D97" s="16"/>
      <c r="E97" s="69"/>
    </row>
    <row r="98" spans="1:5" x14ac:dyDescent="0.2">
      <c r="A98" s="109" t="s">
        <v>296</v>
      </c>
      <c r="B98" s="110" t="s">
        <v>319</v>
      </c>
      <c r="C98" s="16"/>
      <c r="D98" s="16"/>
      <c r="E98" s="69"/>
    </row>
    <row r="99" spans="1:5" x14ac:dyDescent="0.2">
      <c r="A99" s="86"/>
      <c r="B99" s="16"/>
      <c r="C99" s="16"/>
      <c r="D99" s="16"/>
      <c r="E99" s="69"/>
    </row>
    <row r="100" spans="1:5" x14ac:dyDescent="0.2">
      <c r="A100" s="86"/>
      <c r="B100" s="111" t="s">
        <v>54</v>
      </c>
      <c r="C100" s="111" t="s">
        <v>41</v>
      </c>
      <c r="D100" s="111" t="s">
        <v>53</v>
      </c>
      <c r="E100" s="113" t="s">
        <v>311</v>
      </c>
    </row>
    <row r="101" spans="1:5" x14ac:dyDescent="0.2">
      <c r="A101" s="114" t="s">
        <v>300</v>
      </c>
      <c r="B101" s="111">
        <v>532</v>
      </c>
      <c r="C101" s="111">
        <v>3</v>
      </c>
      <c r="D101" s="111">
        <v>1</v>
      </c>
      <c r="E101" s="113">
        <v>1</v>
      </c>
    </row>
    <row r="102" spans="1:5" ht="13.5" thickBot="1" x14ac:dyDescent="0.25">
      <c r="A102" s="115" t="s">
        <v>301</v>
      </c>
      <c r="B102" s="116">
        <v>27</v>
      </c>
      <c r="C102" s="116">
        <v>1</v>
      </c>
      <c r="D102" s="116">
        <v>1</v>
      </c>
      <c r="E102" s="118">
        <v>5</v>
      </c>
    </row>
    <row r="103" spans="1:5" ht="15.75" x14ac:dyDescent="0.25">
      <c r="A103" s="119" t="s">
        <v>12</v>
      </c>
      <c r="B103" s="120">
        <f>SUM(B101:B102)</f>
        <v>559</v>
      </c>
      <c r="C103" s="120">
        <f t="shared" ref="C103:E103" si="6">SUM(C101:C102)</f>
        <v>4</v>
      </c>
      <c r="D103" s="120">
        <f t="shared" si="6"/>
        <v>2</v>
      </c>
      <c r="E103" s="120">
        <f t="shared" si="6"/>
        <v>6</v>
      </c>
    </row>
    <row r="104" spans="1:5" x14ac:dyDescent="0.2">
      <c r="A104" s="86"/>
      <c r="B104" s="16"/>
      <c r="C104" s="16"/>
      <c r="D104" s="16"/>
      <c r="E104" s="69"/>
    </row>
    <row r="105" spans="1:5" ht="13.5" thickBot="1" x14ac:dyDescent="0.25">
      <c r="A105" s="219" t="s">
        <v>302</v>
      </c>
      <c r="B105" s="220"/>
      <c r="C105" s="220"/>
      <c r="D105" s="220"/>
      <c r="E105" s="221"/>
    </row>
    <row r="107" spans="1:5" ht="13.5" thickBot="1" x14ac:dyDescent="0.25"/>
    <row r="108" spans="1:5" ht="21" x14ac:dyDescent="0.35">
      <c r="A108" s="222" t="s">
        <v>292</v>
      </c>
      <c r="B108" s="214"/>
      <c r="C108" s="214"/>
      <c r="D108" s="214"/>
      <c r="E108" s="215"/>
    </row>
    <row r="109" spans="1:5" x14ac:dyDescent="0.2">
      <c r="A109" s="216" t="s">
        <v>365</v>
      </c>
      <c r="B109" s="217"/>
      <c r="C109" s="217"/>
      <c r="D109" s="217"/>
      <c r="E109" s="218"/>
    </row>
    <row r="110" spans="1:5" x14ac:dyDescent="0.2">
      <c r="A110" s="223" t="s">
        <v>320</v>
      </c>
      <c r="B110" s="224"/>
      <c r="C110" s="224"/>
      <c r="D110" s="224"/>
      <c r="E110" s="225"/>
    </row>
    <row r="111" spans="1:5" x14ac:dyDescent="0.2">
      <c r="A111" s="223"/>
      <c r="B111" s="224"/>
      <c r="C111" s="224"/>
      <c r="D111" s="224"/>
      <c r="E111" s="225"/>
    </row>
    <row r="112" spans="1:5" x14ac:dyDescent="0.2">
      <c r="A112" s="109" t="s">
        <v>294</v>
      </c>
      <c r="B112" s="110">
        <v>1000</v>
      </c>
      <c r="C112" s="16"/>
      <c r="D112" s="16"/>
      <c r="E112" s="69"/>
    </row>
    <row r="113" spans="1:5" x14ac:dyDescent="0.2">
      <c r="A113" s="109" t="s">
        <v>295</v>
      </c>
      <c r="B113" s="110">
        <v>1200</v>
      </c>
      <c r="C113" s="16"/>
      <c r="D113" s="16"/>
      <c r="E113" s="69"/>
    </row>
    <row r="114" spans="1:5" x14ac:dyDescent="0.2">
      <c r="A114" s="109" t="s">
        <v>296</v>
      </c>
      <c r="B114" s="110" t="s">
        <v>321</v>
      </c>
      <c r="C114" s="16"/>
      <c r="D114" s="16"/>
      <c r="E114" s="69"/>
    </row>
    <row r="115" spans="1:5" x14ac:dyDescent="0.2">
      <c r="A115" s="86"/>
      <c r="B115" s="16"/>
      <c r="C115" s="16"/>
      <c r="D115" s="16"/>
      <c r="E115" s="69"/>
    </row>
    <row r="116" spans="1:5" x14ac:dyDescent="0.2">
      <c r="A116" s="86"/>
      <c r="B116" s="111" t="s">
        <v>54</v>
      </c>
      <c r="C116" s="111" t="s">
        <v>55</v>
      </c>
      <c r="D116" s="111" t="s">
        <v>53</v>
      </c>
      <c r="E116" s="113" t="s">
        <v>311</v>
      </c>
    </row>
    <row r="117" spans="1:5" x14ac:dyDescent="0.2">
      <c r="A117" s="114" t="s">
        <v>300</v>
      </c>
      <c r="B117" s="111">
        <v>6</v>
      </c>
      <c r="C117" s="111">
        <v>13</v>
      </c>
      <c r="D117" s="111">
        <v>1</v>
      </c>
      <c r="E117" s="113">
        <v>0</v>
      </c>
    </row>
    <row r="118" spans="1:5" ht="13.5" thickBot="1" x14ac:dyDescent="0.25">
      <c r="A118" s="115" t="s">
        <v>301</v>
      </c>
      <c r="B118" s="116">
        <v>62</v>
      </c>
      <c r="C118" s="116">
        <v>1</v>
      </c>
      <c r="D118" s="116">
        <v>3</v>
      </c>
      <c r="E118" s="118">
        <v>136</v>
      </c>
    </row>
    <row r="119" spans="1:5" ht="15.75" x14ac:dyDescent="0.25">
      <c r="A119" s="119" t="s">
        <v>12</v>
      </c>
      <c r="B119" s="120">
        <f>SUM(B117:B118)</f>
        <v>68</v>
      </c>
      <c r="C119" s="120">
        <f t="shared" ref="C119:E119" si="7">SUM(C117:C118)</f>
        <v>14</v>
      </c>
      <c r="D119" s="120">
        <f t="shared" si="7"/>
        <v>4</v>
      </c>
      <c r="E119" s="120">
        <f t="shared" si="7"/>
        <v>136</v>
      </c>
    </row>
    <row r="120" spans="1:5" x14ac:dyDescent="0.2">
      <c r="A120" s="86"/>
      <c r="B120" s="16"/>
      <c r="C120" s="16"/>
      <c r="D120" s="16"/>
      <c r="E120" s="69"/>
    </row>
    <row r="121" spans="1:5" ht="13.5" thickBot="1" x14ac:dyDescent="0.25">
      <c r="A121" s="219" t="s">
        <v>302</v>
      </c>
      <c r="B121" s="220"/>
      <c r="C121" s="220"/>
      <c r="D121" s="220"/>
      <c r="E121" s="221"/>
    </row>
  </sheetData>
  <mergeCells count="16">
    <mergeCell ref="L6:P6"/>
    <mergeCell ref="L7:P7"/>
    <mergeCell ref="L8:P8"/>
    <mergeCell ref="L19:P19"/>
    <mergeCell ref="A109:E109"/>
    <mergeCell ref="A121:E121"/>
    <mergeCell ref="A110:E111"/>
    <mergeCell ref="A1:J2"/>
    <mergeCell ref="D3:E3"/>
    <mergeCell ref="F3:G3"/>
    <mergeCell ref="H3:I3"/>
    <mergeCell ref="A108:E108"/>
    <mergeCell ref="A92:E92"/>
    <mergeCell ref="A93:E93"/>
    <mergeCell ref="A94:E94"/>
    <mergeCell ref="A105:E10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workbookViewId="0">
      <pane ySplit="4" topLeftCell="A62" activePane="bottomLeft" state="frozen"/>
      <selection pane="bottomLeft" activeCell="C5" sqref="C5:C63"/>
    </sheetView>
  </sheetViews>
  <sheetFormatPr defaultRowHeight="12.75" x14ac:dyDescent="0.2"/>
  <cols>
    <col min="1" max="1" width="42.85546875" customWidth="1"/>
    <col min="10" max="10" width="40.140625" customWidth="1"/>
  </cols>
  <sheetData>
    <row r="1" spans="1:10" x14ac:dyDescent="0.2">
      <c r="A1" s="233" t="s">
        <v>366</v>
      </c>
      <c r="B1" s="217"/>
      <c r="C1" s="217"/>
      <c r="D1" s="217"/>
      <c r="E1" s="217"/>
      <c r="F1" s="217"/>
      <c r="G1" s="217"/>
      <c r="H1" s="217"/>
      <c r="I1" s="217"/>
      <c r="J1" s="217"/>
    </row>
    <row r="2" spans="1:10" ht="13.5" thickBot="1" x14ac:dyDescent="0.25">
      <c r="A2" s="226"/>
      <c r="B2" s="226"/>
      <c r="C2" s="226"/>
      <c r="D2" s="226"/>
      <c r="E2" s="226"/>
      <c r="F2" s="226"/>
      <c r="G2" s="226"/>
      <c r="H2" s="226"/>
      <c r="I2" s="226"/>
      <c r="J2" s="226"/>
    </row>
    <row r="3" spans="1:10" ht="13.5" thickBot="1" x14ac:dyDescent="0.25">
      <c r="D3" s="227" t="s">
        <v>53</v>
      </c>
      <c r="E3" s="227"/>
      <c r="F3" s="227" t="s">
        <v>55</v>
      </c>
      <c r="G3" s="227"/>
      <c r="H3" s="227" t="s">
        <v>54</v>
      </c>
      <c r="I3" s="227"/>
    </row>
    <row r="4" spans="1:10" ht="27.75" x14ac:dyDescent="0.25">
      <c r="A4" s="88" t="s">
        <v>314</v>
      </c>
      <c r="B4" s="88" t="s">
        <v>315</v>
      </c>
      <c r="C4" s="139" t="s">
        <v>316</v>
      </c>
      <c r="D4" s="88" t="s">
        <v>317</v>
      </c>
      <c r="E4" s="88" t="s">
        <v>318</v>
      </c>
      <c r="F4" s="88" t="s">
        <v>317</v>
      </c>
      <c r="G4" s="88" t="s">
        <v>318</v>
      </c>
      <c r="H4" s="88" t="s">
        <v>317</v>
      </c>
      <c r="I4" s="88" t="s">
        <v>318</v>
      </c>
      <c r="J4" s="88" t="s">
        <v>14</v>
      </c>
    </row>
    <row r="5" spans="1:10" x14ac:dyDescent="0.2">
      <c r="A5" t="s">
        <v>370</v>
      </c>
      <c r="B5" s="11">
        <v>41471</v>
      </c>
      <c r="C5">
        <v>20</v>
      </c>
      <c r="D5">
        <v>27</v>
      </c>
      <c r="E5">
        <f>D5</f>
        <v>27</v>
      </c>
      <c r="F5">
        <v>0</v>
      </c>
      <c r="G5">
        <f>F5</f>
        <v>0</v>
      </c>
      <c r="H5">
        <v>0</v>
      </c>
      <c r="I5">
        <f>H5</f>
        <v>0</v>
      </c>
    </row>
    <row r="6" spans="1:10" x14ac:dyDescent="0.2">
      <c r="A6" t="s">
        <v>370</v>
      </c>
      <c r="B6" s="11">
        <v>41472</v>
      </c>
      <c r="C6">
        <v>20</v>
      </c>
      <c r="D6">
        <v>10</v>
      </c>
      <c r="E6">
        <f>(E5+D6)</f>
        <v>37</v>
      </c>
      <c r="F6">
        <v>0</v>
      </c>
      <c r="G6">
        <f>(G5+F6)</f>
        <v>0</v>
      </c>
      <c r="H6">
        <v>0</v>
      </c>
      <c r="I6">
        <f>(I5+H6)</f>
        <v>0</v>
      </c>
    </row>
    <row r="7" spans="1:10" x14ac:dyDescent="0.2">
      <c r="A7" t="s">
        <v>406</v>
      </c>
      <c r="B7" s="11">
        <v>41473</v>
      </c>
      <c r="C7">
        <v>20</v>
      </c>
      <c r="D7">
        <v>0</v>
      </c>
      <c r="E7">
        <f t="shared" ref="E7:E45" si="0">(E6+D7)</f>
        <v>37</v>
      </c>
      <c r="F7">
        <v>0</v>
      </c>
      <c r="G7">
        <f t="shared" ref="G7:G45" si="1">(G6+F7)</f>
        <v>0</v>
      </c>
      <c r="H7">
        <v>0</v>
      </c>
      <c r="I7">
        <f t="shared" ref="I7:I63" si="2">(I6+H7)</f>
        <v>0</v>
      </c>
    </row>
    <row r="8" spans="1:10" x14ac:dyDescent="0.2">
      <c r="A8" t="s">
        <v>371</v>
      </c>
      <c r="B8" s="11">
        <v>41474</v>
      </c>
      <c r="C8">
        <v>21</v>
      </c>
      <c r="D8">
        <v>0</v>
      </c>
      <c r="E8">
        <f t="shared" si="0"/>
        <v>37</v>
      </c>
      <c r="F8">
        <v>0</v>
      </c>
      <c r="G8">
        <f t="shared" si="1"/>
        <v>0</v>
      </c>
      <c r="H8">
        <v>0</v>
      </c>
      <c r="I8">
        <f t="shared" si="2"/>
        <v>0</v>
      </c>
      <c r="J8" t="s">
        <v>392</v>
      </c>
    </row>
    <row r="9" spans="1:10" x14ac:dyDescent="0.2">
      <c r="A9" t="s">
        <v>372</v>
      </c>
      <c r="B9" s="11">
        <v>41475</v>
      </c>
      <c r="C9">
        <v>21</v>
      </c>
      <c r="D9">
        <v>0</v>
      </c>
      <c r="E9">
        <f t="shared" si="0"/>
        <v>37</v>
      </c>
      <c r="F9">
        <v>0</v>
      </c>
      <c r="G9">
        <f t="shared" si="1"/>
        <v>0</v>
      </c>
      <c r="H9">
        <v>0</v>
      </c>
      <c r="I9">
        <f t="shared" si="2"/>
        <v>0</v>
      </c>
    </row>
    <row r="10" spans="1:10" x14ac:dyDescent="0.2">
      <c r="A10" t="s">
        <v>372</v>
      </c>
      <c r="B10" s="11">
        <v>41476</v>
      </c>
      <c r="C10">
        <v>20</v>
      </c>
      <c r="D10">
        <v>0</v>
      </c>
      <c r="E10">
        <f t="shared" si="0"/>
        <v>37</v>
      </c>
      <c r="F10">
        <v>0</v>
      </c>
      <c r="G10">
        <f t="shared" si="1"/>
        <v>0</v>
      </c>
      <c r="H10">
        <v>0</v>
      </c>
      <c r="I10">
        <f t="shared" si="2"/>
        <v>0</v>
      </c>
    </row>
    <row r="11" spans="1:10" x14ac:dyDescent="0.2">
      <c r="A11" t="s">
        <v>373</v>
      </c>
      <c r="B11" s="11">
        <v>41477</v>
      </c>
      <c r="C11">
        <v>20</v>
      </c>
      <c r="D11">
        <v>1</v>
      </c>
      <c r="E11">
        <f t="shared" si="0"/>
        <v>38</v>
      </c>
      <c r="F11">
        <v>0</v>
      </c>
      <c r="G11">
        <f t="shared" si="1"/>
        <v>0</v>
      </c>
      <c r="H11">
        <v>0</v>
      </c>
      <c r="I11">
        <f t="shared" si="2"/>
        <v>0</v>
      </c>
      <c r="J11" t="s">
        <v>393</v>
      </c>
    </row>
    <row r="12" spans="1:10" x14ac:dyDescent="0.2">
      <c r="A12" t="s">
        <v>370</v>
      </c>
      <c r="B12" s="11">
        <v>41478</v>
      </c>
      <c r="C12">
        <v>20</v>
      </c>
      <c r="D12">
        <v>0</v>
      </c>
      <c r="E12">
        <f t="shared" si="0"/>
        <v>38</v>
      </c>
      <c r="F12">
        <v>0</v>
      </c>
      <c r="G12">
        <f t="shared" si="1"/>
        <v>0</v>
      </c>
      <c r="H12">
        <v>0</v>
      </c>
      <c r="I12">
        <f t="shared" si="2"/>
        <v>0</v>
      </c>
      <c r="J12" t="s">
        <v>392</v>
      </c>
    </row>
    <row r="13" spans="1:10" x14ac:dyDescent="0.2">
      <c r="A13" t="s">
        <v>374</v>
      </c>
      <c r="B13" s="11">
        <v>41479</v>
      </c>
      <c r="C13">
        <v>21</v>
      </c>
      <c r="D13">
        <v>0</v>
      </c>
      <c r="E13">
        <f t="shared" si="0"/>
        <v>38</v>
      </c>
      <c r="F13">
        <v>0</v>
      </c>
      <c r="G13">
        <f t="shared" si="1"/>
        <v>0</v>
      </c>
      <c r="H13">
        <v>0</v>
      </c>
      <c r="I13">
        <f t="shared" si="2"/>
        <v>0</v>
      </c>
    </row>
    <row r="14" spans="1:10" x14ac:dyDescent="0.2">
      <c r="A14" t="s">
        <v>375</v>
      </c>
      <c r="B14" s="11">
        <v>41480</v>
      </c>
      <c r="C14">
        <v>22</v>
      </c>
      <c r="D14">
        <v>3</v>
      </c>
      <c r="E14">
        <f t="shared" si="0"/>
        <v>41</v>
      </c>
      <c r="F14">
        <v>0</v>
      </c>
      <c r="G14">
        <f t="shared" si="1"/>
        <v>0</v>
      </c>
      <c r="H14">
        <v>0</v>
      </c>
      <c r="I14">
        <f t="shared" si="2"/>
        <v>0</v>
      </c>
      <c r="J14" t="s">
        <v>394</v>
      </c>
    </row>
    <row r="15" spans="1:10" x14ac:dyDescent="0.2">
      <c r="A15" t="s">
        <v>376</v>
      </c>
      <c r="B15" s="11">
        <v>41481</v>
      </c>
      <c r="C15">
        <v>22</v>
      </c>
      <c r="D15">
        <v>152</v>
      </c>
      <c r="E15">
        <f t="shared" si="0"/>
        <v>193</v>
      </c>
      <c r="F15">
        <v>0</v>
      </c>
      <c r="G15">
        <f t="shared" si="1"/>
        <v>0</v>
      </c>
      <c r="H15">
        <v>0</v>
      </c>
      <c r="I15">
        <f t="shared" si="2"/>
        <v>0</v>
      </c>
      <c r="J15" t="s">
        <v>395</v>
      </c>
    </row>
    <row r="16" spans="1:10" x14ac:dyDescent="0.2">
      <c r="A16" t="s">
        <v>377</v>
      </c>
      <c r="B16" s="11">
        <v>41482</v>
      </c>
      <c r="C16">
        <v>21.5</v>
      </c>
      <c r="D16">
        <v>309</v>
      </c>
      <c r="E16">
        <f t="shared" si="0"/>
        <v>502</v>
      </c>
      <c r="F16">
        <v>0</v>
      </c>
      <c r="G16">
        <f t="shared" si="1"/>
        <v>0</v>
      </c>
      <c r="H16">
        <v>0</v>
      </c>
      <c r="I16">
        <f t="shared" si="2"/>
        <v>0</v>
      </c>
      <c r="J16" t="s">
        <v>396</v>
      </c>
    </row>
    <row r="17" spans="1:10" x14ac:dyDescent="0.2">
      <c r="A17" t="s">
        <v>378</v>
      </c>
      <c r="B17" s="11">
        <v>41483</v>
      </c>
      <c r="C17">
        <v>21.5</v>
      </c>
      <c r="D17">
        <v>197</v>
      </c>
      <c r="E17">
        <f t="shared" si="0"/>
        <v>699</v>
      </c>
      <c r="F17">
        <v>0</v>
      </c>
      <c r="G17">
        <f t="shared" si="1"/>
        <v>0</v>
      </c>
      <c r="H17">
        <v>0</v>
      </c>
      <c r="I17">
        <f t="shared" si="2"/>
        <v>0</v>
      </c>
      <c r="J17" t="s">
        <v>397</v>
      </c>
    </row>
    <row r="18" spans="1:10" x14ac:dyDescent="0.2">
      <c r="A18" t="s">
        <v>379</v>
      </c>
      <c r="B18" s="11">
        <v>41484</v>
      </c>
      <c r="C18">
        <v>22</v>
      </c>
      <c r="D18">
        <v>27</v>
      </c>
      <c r="E18">
        <f t="shared" si="0"/>
        <v>726</v>
      </c>
      <c r="F18">
        <v>0</v>
      </c>
      <c r="G18">
        <f t="shared" si="1"/>
        <v>0</v>
      </c>
      <c r="H18">
        <v>0</v>
      </c>
      <c r="I18">
        <f t="shared" si="2"/>
        <v>0</v>
      </c>
    </row>
    <row r="19" spans="1:10" x14ac:dyDescent="0.2">
      <c r="A19" t="s">
        <v>380</v>
      </c>
      <c r="B19" s="11">
        <v>41485</v>
      </c>
      <c r="C19">
        <v>22</v>
      </c>
      <c r="D19">
        <v>14</v>
      </c>
      <c r="E19">
        <f t="shared" si="0"/>
        <v>740</v>
      </c>
      <c r="F19">
        <v>0</v>
      </c>
      <c r="G19">
        <f t="shared" si="1"/>
        <v>0</v>
      </c>
      <c r="H19">
        <v>0</v>
      </c>
      <c r="I19">
        <f t="shared" si="2"/>
        <v>0</v>
      </c>
    </row>
    <row r="20" spans="1:10" x14ac:dyDescent="0.2">
      <c r="A20" t="s">
        <v>381</v>
      </c>
      <c r="B20" s="11">
        <v>41486</v>
      </c>
      <c r="C20">
        <v>22</v>
      </c>
      <c r="D20">
        <v>0</v>
      </c>
      <c r="E20">
        <f t="shared" si="0"/>
        <v>740</v>
      </c>
      <c r="F20">
        <v>0</v>
      </c>
      <c r="G20">
        <f t="shared" si="1"/>
        <v>0</v>
      </c>
      <c r="H20">
        <v>0</v>
      </c>
      <c r="I20">
        <f t="shared" si="2"/>
        <v>0</v>
      </c>
    </row>
    <row r="21" spans="1:10" x14ac:dyDescent="0.2">
      <c r="A21" t="s">
        <v>382</v>
      </c>
      <c r="B21" s="11">
        <v>41487</v>
      </c>
      <c r="C21">
        <v>24</v>
      </c>
      <c r="D21">
        <v>3</v>
      </c>
      <c r="E21">
        <f t="shared" si="0"/>
        <v>743</v>
      </c>
      <c r="F21">
        <v>0</v>
      </c>
      <c r="G21">
        <f t="shared" si="1"/>
        <v>0</v>
      </c>
      <c r="H21">
        <v>0</v>
      </c>
      <c r="I21">
        <f t="shared" si="2"/>
        <v>0</v>
      </c>
    </row>
    <row r="22" spans="1:10" ht="12.75" customHeight="1" x14ac:dyDescent="0.2">
      <c r="A22" t="s">
        <v>383</v>
      </c>
      <c r="B22" s="11">
        <v>41488</v>
      </c>
      <c r="C22">
        <v>24</v>
      </c>
      <c r="D22">
        <v>27</v>
      </c>
      <c r="E22">
        <f t="shared" si="0"/>
        <v>770</v>
      </c>
      <c r="F22">
        <v>0</v>
      </c>
      <c r="G22">
        <f t="shared" si="1"/>
        <v>0</v>
      </c>
      <c r="H22">
        <v>0</v>
      </c>
      <c r="I22">
        <f t="shared" si="2"/>
        <v>0</v>
      </c>
    </row>
    <row r="23" spans="1:10" x14ac:dyDescent="0.2">
      <c r="A23" t="s">
        <v>371</v>
      </c>
      <c r="B23" s="11">
        <v>41489</v>
      </c>
      <c r="C23">
        <v>21.5</v>
      </c>
      <c r="D23">
        <v>196</v>
      </c>
      <c r="E23">
        <f t="shared" si="0"/>
        <v>966</v>
      </c>
      <c r="F23">
        <v>0</v>
      </c>
      <c r="G23">
        <f t="shared" si="1"/>
        <v>0</v>
      </c>
      <c r="H23">
        <v>0</v>
      </c>
      <c r="I23">
        <f t="shared" si="2"/>
        <v>0</v>
      </c>
      <c r="J23" t="s">
        <v>398</v>
      </c>
    </row>
    <row r="24" spans="1:10" x14ac:dyDescent="0.2">
      <c r="A24" t="s">
        <v>371</v>
      </c>
      <c r="B24" s="11">
        <v>41490</v>
      </c>
      <c r="C24">
        <v>20.5</v>
      </c>
      <c r="D24">
        <v>255</v>
      </c>
      <c r="E24">
        <f t="shared" si="0"/>
        <v>1221</v>
      </c>
      <c r="F24">
        <v>0</v>
      </c>
      <c r="G24">
        <f t="shared" si="1"/>
        <v>0</v>
      </c>
      <c r="H24">
        <v>0</v>
      </c>
      <c r="I24">
        <f t="shared" si="2"/>
        <v>0</v>
      </c>
      <c r="J24" t="s">
        <v>399</v>
      </c>
    </row>
    <row r="25" spans="1:10" x14ac:dyDescent="0.2">
      <c r="A25" t="s">
        <v>382</v>
      </c>
      <c r="B25" s="11">
        <v>41491</v>
      </c>
      <c r="C25">
        <v>19.5</v>
      </c>
      <c r="D25">
        <v>83</v>
      </c>
      <c r="E25">
        <f t="shared" si="0"/>
        <v>1304</v>
      </c>
      <c r="F25">
        <v>0</v>
      </c>
      <c r="G25">
        <f t="shared" si="1"/>
        <v>0</v>
      </c>
      <c r="H25">
        <v>0</v>
      </c>
      <c r="I25">
        <f t="shared" si="2"/>
        <v>0</v>
      </c>
      <c r="J25" t="s">
        <v>400</v>
      </c>
    </row>
    <row r="26" spans="1:10" x14ac:dyDescent="0.2">
      <c r="A26" t="s">
        <v>384</v>
      </c>
      <c r="B26" s="11">
        <v>41492</v>
      </c>
      <c r="C26">
        <v>19</v>
      </c>
      <c r="D26">
        <v>45</v>
      </c>
      <c r="E26">
        <f t="shared" si="0"/>
        <v>1349</v>
      </c>
      <c r="F26">
        <v>0</v>
      </c>
      <c r="G26">
        <f t="shared" si="1"/>
        <v>0</v>
      </c>
      <c r="H26">
        <v>0</v>
      </c>
      <c r="I26">
        <f t="shared" si="2"/>
        <v>0</v>
      </c>
    </row>
    <row r="27" spans="1:10" x14ac:dyDescent="0.2">
      <c r="A27" t="s">
        <v>385</v>
      </c>
      <c r="B27" s="11">
        <v>41493</v>
      </c>
      <c r="C27">
        <v>19</v>
      </c>
      <c r="D27">
        <v>29</v>
      </c>
      <c r="E27">
        <f t="shared" si="0"/>
        <v>1378</v>
      </c>
      <c r="F27">
        <v>0</v>
      </c>
      <c r="G27">
        <f t="shared" si="1"/>
        <v>0</v>
      </c>
      <c r="H27">
        <v>0</v>
      </c>
      <c r="I27">
        <f t="shared" si="2"/>
        <v>0</v>
      </c>
    </row>
    <row r="28" spans="1:10" x14ac:dyDescent="0.2">
      <c r="A28" t="s">
        <v>379</v>
      </c>
      <c r="B28" s="11">
        <v>41494</v>
      </c>
      <c r="C28">
        <v>19</v>
      </c>
      <c r="D28">
        <v>13</v>
      </c>
      <c r="E28">
        <f t="shared" si="0"/>
        <v>1391</v>
      </c>
      <c r="F28">
        <v>0</v>
      </c>
      <c r="G28">
        <f t="shared" si="1"/>
        <v>0</v>
      </c>
      <c r="H28">
        <v>0</v>
      </c>
      <c r="I28">
        <f t="shared" si="2"/>
        <v>0</v>
      </c>
      <c r="J28" t="s">
        <v>401</v>
      </c>
    </row>
    <row r="29" spans="1:10" x14ac:dyDescent="0.2">
      <c r="A29" t="s">
        <v>379</v>
      </c>
      <c r="B29" s="11">
        <v>41495</v>
      </c>
      <c r="C29">
        <v>18</v>
      </c>
      <c r="D29">
        <v>19</v>
      </c>
      <c r="E29">
        <f t="shared" si="0"/>
        <v>1410</v>
      </c>
      <c r="F29">
        <v>0</v>
      </c>
      <c r="G29">
        <f t="shared" si="1"/>
        <v>0</v>
      </c>
      <c r="H29">
        <v>0</v>
      </c>
      <c r="I29">
        <f t="shared" si="2"/>
        <v>0</v>
      </c>
    </row>
    <row r="30" spans="1:10" ht="12.75" customHeight="1" x14ac:dyDescent="0.2">
      <c r="A30" t="s">
        <v>386</v>
      </c>
      <c r="B30" s="11">
        <v>41496</v>
      </c>
      <c r="C30">
        <v>18</v>
      </c>
      <c r="D30">
        <v>46</v>
      </c>
      <c r="E30">
        <f t="shared" si="0"/>
        <v>1456</v>
      </c>
      <c r="F30">
        <v>0</v>
      </c>
      <c r="G30">
        <f t="shared" si="1"/>
        <v>0</v>
      </c>
      <c r="H30">
        <v>0</v>
      </c>
      <c r="I30">
        <f t="shared" si="2"/>
        <v>0</v>
      </c>
      <c r="J30" t="s">
        <v>402</v>
      </c>
    </row>
    <row r="31" spans="1:10" x14ac:dyDescent="0.2">
      <c r="A31" t="s">
        <v>379</v>
      </c>
      <c r="B31" s="11">
        <v>41497</v>
      </c>
      <c r="C31">
        <v>17</v>
      </c>
      <c r="D31">
        <v>39</v>
      </c>
      <c r="E31">
        <f t="shared" si="0"/>
        <v>1495</v>
      </c>
      <c r="F31">
        <v>0</v>
      </c>
      <c r="G31">
        <f t="shared" si="1"/>
        <v>0</v>
      </c>
      <c r="H31">
        <v>0</v>
      </c>
      <c r="I31">
        <f t="shared" si="2"/>
        <v>0</v>
      </c>
    </row>
    <row r="32" spans="1:10" x14ac:dyDescent="0.2">
      <c r="A32" t="s">
        <v>378</v>
      </c>
      <c r="B32" s="11">
        <v>41498</v>
      </c>
      <c r="C32">
        <v>17</v>
      </c>
      <c r="D32">
        <v>17</v>
      </c>
      <c r="E32">
        <f t="shared" si="0"/>
        <v>1512</v>
      </c>
      <c r="F32">
        <v>3</v>
      </c>
      <c r="G32">
        <f t="shared" si="1"/>
        <v>3</v>
      </c>
      <c r="H32">
        <v>0</v>
      </c>
      <c r="I32">
        <f t="shared" si="2"/>
        <v>0</v>
      </c>
      <c r="J32" t="s">
        <v>403</v>
      </c>
    </row>
    <row r="33" spans="1:10" x14ac:dyDescent="0.2">
      <c r="A33" t="s">
        <v>387</v>
      </c>
      <c r="B33" s="11">
        <v>41499</v>
      </c>
      <c r="C33">
        <v>17</v>
      </c>
      <c r="D33">
        <v>27</v>
      </c>
      <c r="E33">
        <f t="shared" si="0"/>
        <v>1539</v>
      </c>
      <c r="F33">
        <v>1</v>
      </c>
      <c r="G33">
        <f t="shared" si="1"/>
        <v>4</v>
      </c>
      <c r="H33">
        <v>0</v>
      </c>
      <c r="I33">
        <f t="shared" si="2"/>
        <v>0</v>
      </c>
      <c r="J33" t="s">
        <v>392</v>
      </c>
    </row>
    <row r="34" spans="1:10" x14ac:dyDescent="0.2">
      <c r="A34" t="s">
        <v>388</v>
      </c>
      <c r="B34" s="11">
        <v>41500</v>
      </c>
      <c r="C34">
        <v>17</v>
      </c>
      <c r="D34">
        <v>32</v>
      </c>
      <c r="E34">
        <f t="shared" si="0"/>
        <v>1571</v>
      </c>
      <c r="F34">
        <v>1</v>
      </c>
      <c r="G34">
        <f t="shared" si="1"/>
        <v>5</v>
      </c>
      <c r="H34">
        <v>0</v>
      </c>
      <c r="I34">
        <f t="shared" si="2"/>
        <v>0</v>
      </c>
    </row>
    <row r="35" spans="1:10" x14ac:dyDescent="0.2">
      <c r="A35" t="s">
        <v>370</v>
      </c>
      <c r="B35" s="11">
        <v>41501</v>
      </c>
      <c r="C35">
        <v>17</v>
      </c>
      <c r="D35">
        <v>12</v>
      </c>
      <c r="E35">
        <f t="shared" si="0"/>
        <v>1583</v>
      </c>
      <c r="F35">
        <v>1</v>
      </c>
      <c r="G35">
        <f t="shared" si="1"/>
        <v>6</v>
      </c>
      <c r="H35">
        <v>0</v>
      </c>
      <c r="I35">
        <f t="shared" si="2"/>
        <v>0</v>
      </c>
    </row>
    <row r="36" spans="1:10" x14ac:dyDescent="0.2">
      <c r="A36" t="s">
        <v>378</v>
      </c>
      <c r="B36" s="11">
        <v>41502</v>
      </c>
      <c r="C36">
        <v>17</v>
      </c>
      <c r="D36">
        <v>20</v>
      </c>
      <c r="E36">
        <f t="shared" si="0"/>
        <v>1603</v>
      </c>
      <c r="F36">
        <v>3</v>
      </c>
      <c r="G36">
        <f t="shared" si="1"/>
        <v>9</v>
      </c>
      <c r="H36">
        <v>0</v>
      </c>
      <c r="I36">
        <f t="shared" si="2"/>
        <v>0</v>
      </c>
      <c r="J36" t="s">
        <v>404</v>
      </c>
    </row>
    <row r="37" spans="1:10" x14ac:dyDescent="0.2">
      <c r="A37" t="s">
        <v>389</v>
      </c>
      <c r="B37" s="11">
        <v>41503</v>
      </c>
      <c r="C37">
        <v>17</v>
      </c>
      <c r="D37">
        <v>3</v>
      </c>
      <c r="E37">
        <f t="shared" si="0"/>
        <v>1606</v>
      </c>
      <c r="F37">
        <v>4</v>
      </c>
      <c r="G37">
        <f t="shared" si="1"/>
        <v>13</v>
      </c>
      <c r="H37">
        <v>0</v>
      </c>
      <c r="I37">
        <f t="shared" si="2"/>
        <v>0</v>
      </c>
      <c r="J37" t="s">
        <v>405</v>
      </c>
    </row>
    <row r="38" spans="1:10" x14ac:dyDescent="0.2">
      <c r="A38" t="s">
        <v>390</v>
      </c>
      <c r="B38" s="11">
        <v>41504</v>
      </c>
      <c r="C38">
        <v>17</v>
      </c>
      <c r="D38">
        <v>8</v>
      </c>
      <c r="E38">
        <f t="shared" si="0"/>
        <v>1614</v>
      </c>
      <c r="F38">
        <v>1</v>
      </c>
      <c r="G38">
        <f t="shared" si="1"/>
        <v>14</v>
      </c>
      <c r="H38">
        <v>0</v>
      </c>
      <c r="I38">
        <f t="shared" si="2"/>
        <v>0</v>
      </c>
    </row>
    <row r="39" spans="1:10" x14ac:dyDescent="0.2">
      <c r="A39" t="s">
        <v>370</v>
      </c>
      <c r="B39" s="11">
        <v>41505</v>
      </c>
      <c r="C39">
        <v>17</v>
      </c>
      <c r="D39">
        <v>7</v>
      </c>
      <c r="E39">
        <f t="shared" si="0"/>
        <v>1621</v>
      </c>
      <c r="F39">
        <v>0</v>
      </c>
      <c r="G39">
        <f t="shared" si="1"/>
        <v>14</v>
      </c>
      <c r="H39">
        <v>0</v>
      </c>
      <c r="I39">
        <f t="shared" si="2"/>
        <v>0</v>
      </c>
    </row>
    <row r="40" spans="1:10" x14ac:dyDescent="0.2">
      <c r="A40" t="s">
        <v>388</v>
      </c>
      <c r="B40" s="11">
        <v>41506</v>
      </c>
      <c r="C40">
        <v>16</v>
      </c>
      <c r="D40">
        <v>4</v>
      </c>
      <c r="E40">
        <f t="shared" si="0"/>
        <v>1625</v>
      </c>
      <c r="F40">
        <v>0</v>
      </c>
      <c r="G40">
        <f t="shared" si="1"/>
        <v>14</v>
      </c>
      <c r="H40">
        <v>0</v>
      </c>
      <c r="I40">
        <f t="shared" si="2"/>
        <v>0</v>
      </c>
    </row>
    <row r="41" spans="1:10" x14ac:dyDescent="0.2">
      <c r="A41" t="s">
        <v>379</v>
      </c>
      <c r="B41" s="11">
        <v>41507</v>
      </c>
      <c r="C41">
        <v>17.5</v>
      </c>
      <c r="D41">
        <v>5</v>
      </c>
      <c r="E41">
        <f t="shared" si="0"/>
        <v>1630</v>
      </c>
      <c r="F41">
        <v>0</v>
      </c>
      <c r="G41">
        <f t="shared" si="1"/>
        <v>14</v>
      </c>
      <c r="H41">
        <v>0</v>
      </c>
      <c r="I41">
        <f t="shared" si="2"/>
        <v>0</v>
      </c>
    </row>
    <row r="42" spans="1:10" x14ac:dyDescent="0.2">
      <c r="A42" t="s">
        <v>391</v>
      </c>
      <c r="B42" s="11">
        <v>41508</v>
      </c>
      <c r="C42">
        <v>16</v>
      </c>
      <c r="D42">
        <v>0</v>
      </c>
      <c r="E42">
        <f t="shared" si="0"/>
        <v>1630</v>
      </c>
      <c r="F42">
        <v>1</v>
      </c>
      <c r="G42">
        <f t="shared" si="1"/>
        <v>15</v>
      </c>
      <c r="H42">
        <v>0</v>
      </c>
      <c r="I42">
        <f t="shared" si="2"/>
        <v>0</v>
      </c>
    </row>
    <row r="43" spans="1:10" x14ac:dyDescent="0.2">
      <c r="A43" t="s">
        <v>379</v>
      </c>
      <c r="B43" s="11">
        <v>41509</v>
      </c>
      <c r="C43">
        <v>16</v>
      </c>
      <c r="D43">
        <v>2</v>
      </c>
      <c r="E43">
        <f t="shared" si="0"/>
        <v>1632</v>
      </c>
      <c r="F43">
        <v>0</v>
      </c>
      <c r="G43">
        <f t="shared" si="1"/>
        <v>15</v>
      </c>
      <c r="H43">
        <v>0</v>
      </c>
      <c r="I43">
        <f t="shared" si="2"/>
        <v>0</v>
      </c>
    </row>
    <row r="44" spans="1:10" x14ac:dyDescent="0.2">
      <c r="A44" t="s">
        <v>388</v>
      </c>
      <c r="B44" s="11">
        <v>41510</v>
      </c>
      <c r="C44">
        <v>16</v>
      </c>
      <c r="D44">
        <v>1</v>
      </c>
      <c r="E44">
        <f t="shared" si="0"/>
        <v>1633</v>
      </c>
      <c r="F44">
        <v>3</v>
      </c>
      <c r="G44">
        <f t="shared" si="1"/>
        <v>18</v>
      </c>
      <c r="H44">
        <v>0</v>
      </c>
      <c r="I44">
        <f t="shared" si="2"/>
        <v>0</v>
      </c>
    </row>
    <row r="45" spans="1:10" x14ac:dyDescent="0.2">
      <c r="A45" t="s">
        <v>388</v>
      </c>
      <c r="B45" s="11">
        <v>41511</v>
      </c>
      <c r="C45">
        <v>16</v>
      </c>
      <c r="D45">
        <v>3</v>
      </c>
      <c r="E45">
        <f t="shared" si="0"/>
        <v>1636</v>
      </c>
      <c r="F45">
        <v>1</v>
      </c>
      <c r="G45">
        <f t="shared" si="1"/>
        <v>19</v>
      </c>
      <c r="H45">
        <v>0</v>
      </c>
      <c r="I45">
        <f t="shared" si="2"/>
        <v>0</v>
      </c>
    </row>
    <row r="46" spans="1:10" x14ac:dyDescent="0.2">
      <c r="A46" t="s">
        <v>407</v>
      </c>
      <c r="B46" s="11">
        <v>41512</v>
      </c>
      <c r="C46">
        <v>16</v>
      </c>
      <c r="D46">
        <v>0</v>
      </c>
      <c r="E46">
        <f t="shared" ref="E46:E63" si="3">E45+D46</f>
        <v>1636</v>
      </c>
      <c r="F46">
        <v>0</v>
      </c>
      <c r="G46">
        <f t="shared" ref="G46:G63" si="4">G45+F46</f>
        <v>19</v>
      </c>
      <c r="H46">
        <v>0</v>
      </c>
      <c r="I46">
        <f t="shared" si="2"/>
        <v>0</v>
      </c>
    </row>
    <row r="47" spans="1:10" x14ac:dyDescent="0.2">
      <c r="A47" t="s">
        <v>407</v>
      </c>
      <c r="B47" s="11">
        <v>41513</v>
      </c>
      <c r="C47">
        <v>16</v>
      </c>
      <c r="D47">
        <v>0</v>
      </c>
      <c r="E47">
        <f t="shared" si="3"/>
        <v>1636</v>
      </c>
      <c r="F47">
        <v>0</v>
      </c>
      <c r="G47">
        <f t="shared" si="4"/>
        <v>19</v>
      </c>
      <c r="H47">
        <v>0</v>
      </c>
      <c r="I47">
        <f t="shared" si="2"/>
        <v>0</v>
      </c>
      <c r="J47" t="s">
        <v>408</v>
      </c>
    </row>
    <row r="48" spans="1:10" x14ac:dyDescent="0.2">
      <c r="A48" t="s">
        <v>374</v>
      </c>
      <c r="B48" s="11">
        <v>41514</v>
      </c>
      <c r="C48">
        <v>16</v>
      </c>
      <c r="D48">
        <v>0</v>
      </c>
      <c r="E48">
        <f t="shared" si="3"/>
        <v>1636</v>
      </c>
      <c r="F48">
        <v>0</v>
      </c>
      <c r="G48">
        <f t="shared" si="4"/>
        <v>19</v>
      </c>
      <c r="H48">
        <v>0</v>
      </c>
      <c r="I48">
        <f t="shared" si="2"/>
        <v>0</v>
      </c>
      <c r="J48" t="s">
        <v>409</v>
      </c>
    </row>
    <row r="49" spans="1:10" x14ac:dyDescent="0.2">
      <c r="A49" t="s">
        <v>379</v>
      </c>
      <c r="B49" s="11">
        <v>41515</v>
      </c>
      <c r="C49">
        <v>16</v>
      </c>
      <c r="D49">
        <v>0</v>
      </c>
      <c r="E49">
        <f t="shared" si="3"/>
        <v>1636</v>
      </c>
      <c r="F49">
        <v>0</v>
      </c>
      <c r="G49">
        <f t="shared" si="4"/>
        <v>19</v>
      </c>
      <c r="H49">
        <v>0</v>
      </c>
      <c r="I49">
        <f t="shared" si="2"/>
        <v>0</v>
      </c>
    </row>
    <row r="50" spans="1:10" x14ac:dyDescent="0.2">
      <c r="A50" t="s">
        <v>379</v>
      </c>
      <c r="B50" s="11">
        <v>41516</v>
      </c>
      <c r="C50">
        <v>15.5</v>
      </c>
      <c r="D50">
        <v>0</v>
      </c>
      <c r="E50">
        <f t="shared" si="3"/>
        <v>1636</v>
      </c>
      <c r="F50">
        <v>1</v>
      </c>
      <c r="G50">
        <f t="shared" si="4"/>
        <v>20</v>
      </c>
      <c r="H50">
        <v>0</v>
      </c>
      <c r="I50">
        <f t="shared" si="2"/>
        <v>0</v>
      </c>
    </row>
    <row r="51" spans="1:10" x14ac:dyDescent="0.2">
      <c r="A51" t="s">
        <v>388</v>
      </c>
      <c r="B51" s="11">
        <v>41517</v>
      </c>
      <c r="C51">
        <v>15</v>
      </c>
      <c r="D51">
        <v>3</v>
      </c>
      <c r="E51">
        <f t="shared" si="3"/>
        <v>1639</v>
      </c>
      <c r="F51">
        <v>1</v>
      </c>
      <c r="G51">
        <f t="shared" si="4"/>
        <v>21</v>
      </c>
      <c r="H51">
        <v>0</v>
      </c>
      <c r="I51">
        <f t="shared" si="2"/>
        <v>0</v>
      </c>
      <c r="J51" t="s">
        <v>410</v>
      </c>
    </row>
    <row r="52" spans="1:10" x14ac:dyDescent="0.2">
      <c r="A52" t="s">
        <v>370</v>
      </c>
      <c r="B52" s="11">
        <v>41518</v>
      </c>
      <c r="C52">
        <v>15</v>
      </c>
      <c r="D52">
        <v>0</v>
      </c>
      <c r="E52">
        <f t="shared" si="3"/>
        <v>1639</v>
      </c>
      <c r="F52">
        <v>0</v>
      </c>
      <c r="G52">
        <f t="shared" si="4"/>
        <v>21</v>
      </c>
      <c r="H52">
        <v>0</v>
      </c>
      <c r="I52">
        <f t="shared" si="2"/>
        <v>0</v>
      </c>
      <c r="J52" t="s">
        <v>411</v>
      </c>
    </row>
    <row r="53" spans="1:10" x14ac:dyDescent="0.2">
      <c r="A53" t="s">
        <v>371</v>
      </c>
      <c r="B53" s="11">
        <v>41519</v>
      </c>
      <c r="C53">
        <v>15</v>
      </c>
      <c r="D53">
        <v>3</v>
      </c>
      <c r="E53">
        <f t="shared" si="3"/>
        <v>1642</v>
      </c>
      <c r="F53">
        <v>1</v>
      </c>
      <c r="G53">
        <f t="shared" si="4"/>
        <v>22</v>
      </c>
      <c r="H53">
        <v>0</v>
      </c>
      <c r="I53">
        <f t="shared" si="2"/>
        <v>0</v>
      </c>
    </row>
    <row r="54" spans="1:10" x14ac:dyDescent="0.2">
      <c r="A54" t="s">
        <v>407</v>
      </c>
      <c r="B54" s="11">
        <v>41520</v>
      </c>
      <c r="C54">
        <v>14.5</v>
      </c>
      <c r="D54">
        <v>3</v>
      </c>
      <c r="E54">
        <f t="shared" si="3"/>
        <v>1645</v>
      </c>
      <c r="F54">
        <v>0</v>
      </c>
      <c r="G54">
        <f t="shared" si="4"/>
        <v>22</v>
      </c>
      <c r="H54">
        <v>0</v>
      </c>
      <c r="I54">
        <f t="shared" si="2"/>
        <v>0</v>
      </c>
      <c r="J54" t="s">
        <v>412</v>
      </c>
    </row>
    <row r="55" spans="1:10" x14ac:dyDescent="0.2">
      <c r="A55" t="s">
        <v>372</v>
      </c>
      <c r="B55" s="11">
        <v>41521</v>
      </c>
      <c r="C55">
        <v>14.5</v>
      </c>
      <c r="D55">
        <v>1</v>
      </c>
      <c r="E55">
        <f t="shared" si="3"/>
        <v>1646</v>
      </c>
      <c r="F55">
        <v>0</v>
      </c>
      <c r="G55">
        <f t="shared" si="4"/>
        <v>22</v>
      </c>
      <c r="H55">
        <v>0</v>
      </c>
      <c r="I55">
        <f t="shared" si="2"/>
        <v>0</v>
      </c>
    </row>
    <row r="56" spans="1:10" x14ac:dyDescent="0.2">
      <c r="A56" t="s">
        <v>413</v>
      </c>
      <c r="B56" s="11">
        <v>41522</v>
      </c>
      <c r="C56">
        <v>13.5</v>
      </c>
      <c r="D56">
        <v>0</v>
      </c>
      <c r="E56">
        <f t="shared" si="3"/>
        <v>1646</v>
      </c>
      <c r="F56">
        <v>17</v>
      </c>
      <c r="G56">
        <f t="shared" si="4"/>
        <v>39</v>
      </c>
      <c r="H56">
        <v>0</v>
      </c>
      <c r="I56">
        <f t="shared" si="2"/>
        <v>0</v>
      </c>
      <c r="J56" t="s">
        <v>414</v>
      </c>
    </row>
    <row r="57" spans="1:10" x14ac:dyDescent="0.2">
      <c r="A57" t="s">
        <v>379</v>
      </c>
      <c r="B57" s="11">
        <v>41523</v>
      </c>
      <c r="C57">
        <v>13</v>
      </c>
      <c r="D57">
        <v>2</v>
      </c>
      <c r="E57">
        <f t="shared" si="3"/>
        <v>1648</v>
      </c>
      <c r="F57">
        <v>8</v>
      </c>
      <c r="G57">
        <f t="shared" si="4"/>
        <v>47</v>
      </c>
      <c r="H57">
        <v>0</v>
      </c>
      <c r="I57">
        <f t="shared" si="2"/>
        <v>0</v>
      </c>
      <c r="J57" t="s">
        <v>412</v>
      </c>
    </row>
    <row r="58" spans="1:10" x14ac:dyDescent="0.2">
      <c r="A58" t="s">
        <v>415</v>
      </c>
      <c r="B58" s="11">
        <v>41524</v>
      </c>
      <c r="D58">
        <v>0</v>
      </c>
      <c r="E58">
        <f t="shared" si="3"/>
        <v>1648</v>
      </c>
      <c r="F58">
        <v>0</v>
      </c>
      <c r="G58">
        <f t="shared" si="4"/>
        <v>47</v>
      </c>
      <c r="H58">
        <v>0</v>
      </c>
      <c r="I58">
        <f t="shared" si="2"/>
        <v>0</v>
      </c>
    </row>
    <row r="59" spans="1:10" x14ac:dyDescent="0.2">
      <c r="A59" t="s">
        <v>416</v>
      </c>
      <c r="B59" s="11">
        <v>41525</v>
      </c>
      <c r="C59">
        <v>13.5</v>
      </c>
      <c r="D59">
        <v>1</v>
      </c>
      <c r="E59">
        <f t="shared" si="3"/>
        <v>1649</v>
      </c>
      <c r="F59">
        <v>3</v>
      </c>
      <c r="G59">
        <f t="shared" si="4"/>
        <v>50</v>
      </c>
      <c r="H59">
        <v>0</v>
      </c>
      <c r="I59">
        <f t="shared" si="2"/>
        <v>0</v>
      </c>
      <c r="J59" t="s">
        <v>417</v>
      </c>
    </row>
    <row r="60" spans="1:10" x14ac:dyDescent="0.2">
      <c r="A60" t="s">
        <v>388</v>
      </c>
      <c r="B60" s="11">
        <v>41526</v>
      </c>
      <c r="C60">
        <v>13</v>
      </c>
      <c r="D60">
        <v>2</v>
      </c>
      <c r="E60">
        <f t="shared" si="3"/>
        <v>1651</v>
      </c>
      <c r="F60">
        <v>0</v>
      </c>
      <c r="G60">
        <f t="shared" si="4"/>
        <v>50</v>
      </c>
      <c r="H60">
        <v>0</v>
      </c>
      <c r="I60">
        <f t="shared" si="2"/>
        <v>0</v>
      </c>
      <c r="J60" t="s">
        <v>418</v>
      </c>
    </row>
    <row r="61" spans="1:10" x14ac:dyDescent="0.2">
      <c r="A61" t="s">
        <v>370</v>
      </c>
      <c r="B61" s="11">
        <v>41527</v>
      </c>
      <c r="C61">
        <v>13</v>
      </c>
      <c r="D61">
        <v>0</v>
      </c>
      <c r="E61">
        <f t="shared" si="3"/>
        <v>1651</v>
      </c>
      <c r="F61">
        <v>3</v>
      </c>
      <c r="G61">
        <f t="shared" si="4"/>
        <v>53</v>
      </c>
      <c r="H61">
        <v>0</v>
      </c>
      <c r="I61">
        <f t="shared" si="2"/>
        <v>0</v>
      </c>
      <c r="J61" t="s">
        <v>419</v>
      </c>
    </row>
    <row r="62" spans="1:10" x14ac:dyDescent="0.2">
      <c r="A62" t="s">
        <v>420</v>
      </c>
      <c r="B62" s="11">
        <v>41528</v>
      </c>
      <c r="C62">
        <v>13</v>
      </c>
      <c r="D62">
        <v>0</v>
      </c>
      <c r="E62">
        <f t="shared" si="3"/>
        <v>1651</v>
      </c>
      <c r="F62">
        <v>0</v>
      </c>
      <c r="G62">
        <f t="shared" si="4"/>
        <v>53</v>
      </c>
      <c r="H62">
        <v>0</v>
      </c>
      <c r="I62">
        <f t="shared" si="2"/>
        <v>0</v>
      </c>
    </row>
    <row r="63" spans="1:10" x14ac:dyDescent="0.2">
      <c r="A63" t="s">
        <v>407</v>
      </c>
      <c r="B63" s="11">
        <v>41529</v>
      </c>
      <c r="C63">
        <v>13</v>
      </c>
      <c r="D63">
        <v>1</v>
      </c>
      <c r="E63">
        <f t="shared" si="3"/>
        <v>1652</v>
      </c>
      <c r="F63">
        <v>1</v>
      </c>
      <c r="G63">
        <f t="shared" si="4"/>
        <v>54</v>
      </c>
      <c r="H63">
        <v>0</v>
      </c>
      <c r="I63">
        <f t="shared" si="2"/>
        <v>0</v>
      </c>
      <c r="J63" t="s">
        <v>421</v>
      </c>
    </row>
    <row r="64" spans="1:10" x14ac:dyDescent="0.2">
      <c r="B64" s="137"/>
    </row>
    <row r="65" spans="2:2" x14ac:dyDescent="0.2">
      <c r="B65" s="137"/>
    </row>
    <row r="66" spans="2:2" x14ac:dyDescent="0.2">
      <c r="B66" s="137"/>
    </row>
    <row r="67" spans="2:2" x14ac:dyDescent="0.2">
      <c r="B67" s="137"/>
    </row>
    <row r="68" spans="2:2" x14ac:dyDescent="0.2">
      <c r="B68" s="137"/>
    </row>
    <row r="69" spans="2:2" x14ac:dyDescent="0.2">
      <c r="B69" s="137"/>
    </row>
    <row r="70" spans="2:2" x14ac:dyDescent="0.2">
      <c r="B70" s="137"/>
    </row>
    <row r="71" spans="2:2" x14ac:dyDescent="0.2">
      <c r="B71" s="137"/>
    </row>
    <row r="72" spans="2:2" x14ac:dyDescent="0.2">
      <c r="B72" s="137"/>
    </row>
    <row r="73" spans="2:2" x14ac:dyDescent="0.2">
      <c r="B73" s="137"/>
    </row>
    <row r="74" spans="2:2" x14ac:dyDescent="0.2">
      <c r="B74" s="137"/>
    </row>
    <row r="75" spans="2:2" x14ac:dyDescent="0.2">
      <c r="B75" s="137"/>
    </row>
    <row r="76" spans="2:2" x14ac:dyDescent="0.2">
      <c r="B76" s="137"/>
    </row>
    <row r="77" spans="2:2" x14ac:dyDescent="0.2">
      <c r="B77" s="137"/>
    </row>
    <row r="78" spans="2:2" x14ac:dyDescent="0.2">
      <c r="B78" s="137"/>
    </row>
    <row r="79" spans="2:2" x14ac:dyDescent="0.2">
      <c r="B79" s="137"/>
    </row>
    <row r="80" spans="2:2" x14ac:dyDescent="0.2">
      <c r="B80" s="137"/>
    </row>
    <row r="81" spans="1:5" x14ac:dyDescent="0.2">
      <c r="B81" s="137"/>
    </row>
    <row r="82" spans="1:5" x14ac:dyDescent="0.2">
      <c r="B82" s="137"/>
    </row>
    <row r="91" spans="1:5" ht="13.5" thickBot="1" x14ac:dyDescent="0.25"/>
    <row r="92" spans="1:5" ht="15.75" x14ac:dyDescent="0.25">
      <c r="A92" s="222" t="s">
        <v>292</v>
      </c>
      <c r="B92" s="228"/>
      <c r="C92" s="228"/>
      <c r="D92" s="228"/>
      <c r="E92" s="229"/>
    </row>
    <row r="93" spans="1:5" x14ac:dyDescent="0.2">
      <c r="A93" s="234" t="s">
        <v>367</v>
      </c>
      <c r="B93" s="217"/>
      <c r="C93" s="217"/>
      <c r="D93" s="217"/>
      <c r="E93" s="218"/>
    </row>
    <row r="94" spans="1:5" x14ac:dyDescent="0.2">
      <c r="A94" s="234" t="s">
        <v>368</v>
      </c>
      <c r="B94" s="217"/>
      <c r="C94" s="217"/>
      <c r="D94" s="217"/>
      <c r="E94" s="218"/>
    </row>
    <row r="95" spans="1:5" x14ac:dyDescent="0.2">
      <c r="A95" s="142"/>
      <c r="B95" s="143"/>
      <c r="C95" s="143"/>
      <c r="D95" s="143"/>
      <c r="E95" s="144"/>
    </row>
    <row r="96" spans="1:5" x14ac:dyDescent="0.2">
      <c r="A96" s="109" t="s">
        <v>294</v>
      </c>
      <c r="B96" s="110">
        <v>915</v>
      </c>
      <c r="C96" s="16"/>
      <c r="D96" s="16"/>
      <c r="E96" s="69"/>
    </row>
    <row r="97" spans="1:5" x14ac:dyDescent="0.2">
      <c r="A97" s="109" t="s">
        <v>295</v>
      </c>
      <c r="B97" s="110">
        <v>1100</v>
      </c>
      <c r="C97" s="16"/>
      <c r="D97" s="16"/>
      <c r="E97" s="69"/>
    </row>
    <row r="98" spans="1:5" x14ac:dyDescent="0.2">
      <c r="A98" s="109" t="s">
        <v>296</v>
      </c>
      <c r="B98" s="145" t="s">
        <v>369</v>
      </c>
      <c r="C98" s="16"/>
      <c r="D98" s="16"/>
      <c r="E98" s="69"/>
    </row>
    <row r="99" spans="1:5" x14ac:dyDescent="0.2">
      <c r="A99" s="86"/>
      <c r="B99" s="16"/>
      <c r="C99" s="16"/>
      <c r="D99" s="16"/>
      <c r="E99" s="69"/>
    </row>
    <row r="100" spans="1:5" x14ac:dyDescent="0.2">
      <c r="A100" s="86"/>
      <c r="B100" s="111" t="s">
        <v>54</v>
      </c>
      <c r="C100" s="111" t="s">
        <v>41</v>
      </c>
      <c r="D100" s="111" t="s">
        <v>53</v>
      </c>
      <c r="E100" s="113" t="s">
        <v>311</v>
      </c>
    </row>
    <row r="101" spans="1:5" x14ac:dyDescent="0.2">
      <c r="A101" s="114" t="s">
        <v>300</v>
      </c>
      <c r="B101" s="111">
        <v>485</v>
      </c>
      <c r="C101" s="111">
        <v>0</v>
      </c>
      <c r="D101" s="111">
        <v>24</v>
      </c>
      <c r="E101" s="113">
        <v>12</v>
      </c>
    </row>
    <row r="102" spans="1:5" ht="13.5" thickBot="1" x14ac:dyDescent="0.25">
      <c r="A102" s="115" t="s">
        <v>301</v>
      </c>
      <c r="B102" s="116">
        <v>25</v>
      </c>
      <c r="C102" s="116">
        <v>0</v>
      </c>
      <c r="D102" s="116">
        <v>1</v>
      </c>
      <c r="E102" s="118">
        <v>0</v>
      </c>
    </row>
    <row r="103" spans="1:5" ht="15.75" x14ac:dyDescent="0.25">
      <c r="A103" s="119" t="s">
        <v>12</v>
      </c>
      <c r="B103" s="120">
        <f>SUM(B101:B102)</f>
        <v>510</v>
      </c>
      <c r="C103" s="120">
        <f t="shared" ref="C103:E103" si="5">SUM(C101:C102)</f>
        <v>0</v>
      </c>
      <c r="D103" s="120">
        <f t="shared" si="5"/>
        <v>25</v>
      </c>
      <c r="E103" s="120">
        <f t="shared" si="5"/>
        <v>12</v>
      </c>
    </row>
    <row r="104" spans="1:5" x14ac:dyDescent="0.2">
      <c r="A104" s="86"/>
      <c r="B104" s="16"/>
      <c r="C104" s="16"/>
      <c r="D104" s="16"/>
      <c r="E104" s="69"/>
    </row>
    <row r="105" spans="1:5" ht="13.5" thickBot="1" x14ac:dyDescent="0.25">
      <c r="A105" s="219" t="s">
        <v>302</v>
      </c>
      <c r="B105" s="220"/>
      <c r="C105" s="220"/>
      <c r="D105" s="220"/>
      <c r="E105" s="221"/>
    </row>
    <row r="107" spans="1:5" ht="13.5" thickBot="1" x14ac:dyDescent="0.25"/>
    <row r="108" spans="1:5" ht="15.75" customHeight="1" x14ac:dyDescent="0.25">
      <c r="A108" s="222" t="s">
        <v>292</v>
      </c>
      <c r="B108" s="228"/>
      <c r="C108" s="228"/>
      <c r="D108" s="228"/>
      <c r="E108" s="229"/>
    </row>
    <row r="109" spans="1:5" ht="12.75" customHeight="1" x14ac:dyDescent="0.2">
      <c r="A109" s="234" t="s">
        <v>422</v>
      </c>
      <c r="B109" s="233"/>
      <c r="C109" s="233"/>
      <c r="D109" s="233"/>
      <c r="E109" s="235"/>
    </row>
    <row r="110" spans="1:5" ht="12.75" customHeight="1" x14ac:dyDescent="0.2">
      <c r="A110" s="216" t="s">
        <v>423</v>
      </c>
      <c r="B110" s="217"/>
      <c r="C110" s="217"/>
      <c r="D110" s="217"/>
      <c r="E110" s="218"/>
    </row>
    <row r="111" spans="1:5" x14ac:dyDescent="0.2">
      <c r="A111" s="149"/>
      <c r="B111" s="150"/>
      <c r="C111" s="150"/>
      <c r="D111" s="150"/>
      <c r="E111" s="151"/>
    </row>
    <row r="112" spans="1:5" x14ac:dyDescent="0.2">
      <c r="A112" s="109" t="s">
        <v>294</v>
      </c>
      <c r="B112" s="110">
        <v>945</v>
      </c>
      <c r="C112" s="16"/>
      <c r="D112" s="16"/>
      <c r="E112" s="69"/>
    </row>
    <row r="113" spans="1:19" x14ac:dyDescent="0.2">
      <c r="A113" s="109" t="s">
        <v>295</v>
      </c>
      <c r="B113" s="110">
        <v>1145</v>
      </c>
      <c r="C113" s="16"/>
      <c r="D113" s="16"/>
      <c r="E113" s="69"/>
    </row>
    <row r="114" spans="1:19" x14ac:dyDescent="0.2">
      <c r="A114" s="109" t="s">
        <v>296</v>
      </c>
      <c r="B114" s="110" t="s">
        <v>148</v>
      </c>
      <c r="C114" s="16"/>
      <c r="D114" s="16"/>
      <c r="E114" s="69"/>
    </row>
    <row r="115" spans="1:19" x14ac:dyDescent="0.2">
      <c r="A115" s="86"/>
      <c r="B115" s="16"/>
      <c r="C115" s="16"/>
      <c r="D115" s="16"/>
      <c r="E115" s="69"/>
    </row>
    <row r="116" spans="1:19" x14ac:dyDescent="0.2">
      <c r="A116" s="86"/>
      <c r="B116" s="111" t="s">
        <v>54</v>
      </c>
      <c r="C116" s="111" t="s">
        <v>55</v>
      </c>
      <c r="D116" s="111" t="s">
        <v>53</v>
      </c>
      <c r="E116" s="113" t="s">
        <v>311</v>
      </c>
    </row>
    <row r="117" spans="1:19" x14ac:dyDescent="0.2">
      <c r="A117" s="114" t="s">
        <v>300</v>
      </c>
      <c r="B117" s="111">
        <v>5</v>
      </c>
      <c r="C117" s="111">
        <v>7</v>
      </c>
      <c r="D117" s="111">
        <v>98</v>
      </c>
      <c r="E117" s="113">
        <v>0</v>
      </c>
    </row>
    <row r="118" spans="1:19" ht="13.5" thickBot="1" x14ac:dyDescent="0.25">
      <c r="A118" s="115" t="s">
        <v>301</v>
      </c>
      <c r="B118" s="116">
        <v>4</v>
      </c>
      <c r="C118" s="116">
        <v>2</v>
      </c>
      <c r="D118" s="116">
        <v>4</v>
      </c>
      <c r="E118" s="118">
        <v>16</v>
      </c>
    </row>
    <row r="119" spans="1:19" ht="15.75" x14ac:dyDescent="0.25">
      <c r="A119" s="119" t="s">
        <v>12</v>
      </c>
      <c r="B119" s="120">
        <v>9</v>
      </c>
      <c r="C119" s="120">
        <v>9</v>
      </c>
      <c r="D119" s="120">
        <v>102</v>
      </c>
      <c r="E119" s="120">
        <v>16</v>
      </c>
    </row>
    <row r="120" spans="1:19" x14ac:dyDescent="0.2">
      <c r="A120" s="86"/>
      <c r="B120" s="16"/>
      <c r="C120" s="16"/>
      <c r="D120" s="16"/>
      <c r="E120" s="69"/>
    </row>
    <row r="121" spans="1:19" ht="13.5" thickBot="1" x14ac:dyDescent="0.25">
      <c r="A121" s="146" t="s">
        <v>302</v>
      </c>
      <c r="B121" s="147"/>
      <c r="C121" s="147"/>
      <c r="D121" s="147"/>
      <c r="E121" s="148"/>
    </row>
    <row r="124" spans="1:19" x14ac:dyDescent="0.2">
      <c r="K124" s="156"/>
      <c r="L124" s="217"/>
      <c r="M124" s="217"/>
      <c r="N124" s="217"/>
      <c r="O124" s="217"/>
      <c r="P124" s="217"/>
      <c r="Q124" s="217"/>
      <c r="R124" s="217"/>
      <c r="S124" s="217"/>
    </row>
    <row r="125" spans="1:19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K125" s="156"/>
      <c r="L125" s="156"/>
      <c r="M125" s="156"/>
      <c r="N125" s="156"/>
      <c r="O125" s="156"/>
      <c r="P125" s="156"/>
      <c r="Q125" s="156"/>
      <c r="R125" s="156"/>
      <c r="S125" s="156"/>
    </row>
    <row r="126" spans="1:19" x14ac:dyDescent="0.2">
      <c r="A126" s="156"/>
      <c r="B126" s="217"/>
      <c r="C126" s="217"/>
      <c r="D126" s="217"/>
      <c r="E126" s="217"/>
      <c r="F126" s="217"/>
      <c r="G126" s="217"/>
      <c r="H126" s="217"/>
      <c r="I126" s="217"/>
      <c r="K126" s="157"/>
      <c r="L126" s="156"/>
      <c r="M126" s="156"/>
      <c r="N126" s="156"/>
      <c r="O126" s="156"/>
      <c r="P126" s="156"/>
      <c r="Q126" s="156"/>
      <c r="R126" s="156"/>
      <c r="S126" s="156"/>
    </row>
    <row r="127" spans="1:19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K127" s="157"/>
      <c r="L127" s="156"/>
      <c r="M127" s="156"/>
      <c r="N127" s="156"/>
      <c r="O127" s="156"/>
      <c r="P127" s="156"/>
      <c r="Q127" s="156"/>
      <c r="R127" s="156"/>
      <c r="S127" s="156"/>
    </row>
    <row r="128" spans="1:19" x14ac:dyDescent="0.2">
      <c r="A128" s="157"/>
      <c r="B128" s="156"/>
      <c r="C128" s="156"/>
      <c r="D128" s="156"/>
      <c r="E128" s="156"/>
      <c r="F128" s="156"/>
      <c r="G128" s="156"/>
      <c r="H128" s="156"/>
      <c r="I128" s="156"/>
      <c r="K128" s="158"/>
      <c r="L128" s="156"/>
      <c r="M128" s="156"/>
      <c r="N128" s="156"/>
      <c r="O128" s="156"/>
      <c r="P128" s="156"/>
      <c r="Q128" s="156"/>
      <c r="R128" s="156"/>
      <c r="S128" s="156"/>
    </row>
    <row r="129" spans="1:9" x14ac:dyDescent="0.2">
      <c r="A129" s="157"/>
      <c r="B129" s="156"/>
      <c r="C129" s="156"/>
      <c r="D129" s="156"/>
      <c r="E129" s="156"/>
      <c r="F129" s="156"/>
      <c r="G129" s="156"/>
      <c r="H129" s="156"/>
      <c r="I129" s="156"/>
    </row>
    <row r="130" spans="1:9" x14ac:dyDescent="0.2">
      <c r="A130" s="158"/>
      <c r="B130" s="156"/>
      <c r="C130" s="156"/>
      <c r="D130" s="156"/>
      <c r="E130" s="156"/>
      <c r="F130" s="156"/>
      <c r="G130" s="156"/>
      <c r="H130" s="156"/>
      <c r="I130" s="156"/>
    </row>
  </sheetData>
  <mergeCells count="19">
    <mergeCell ref="N124:O124"/>
    <mergeCell ref="P124:Q124"/>
    <mergeCell ref="R124:S124"/>
    <mergeCell ref="A1:J2"/>
    <mergeCell ref="D3:E3"/>
    <mergeCell ref="F3:G3"/>
    <mergeCell ref="H3:I3"/>
    <mergeCell ref="A92:E92"/>
    <mergeCell ref="A110:E110"/>
    <mergeCell ref="A93:E93"/>
    <mergeCell ref="A94:E94"/>
    <mergeCell ref="A105:E105"/>
    <mergeCell ref="A108:E108"/>
    <mergeCell ref="A109:E109"/>
    <mergeCell ref="B126:C126"/>
    <mergeCell ref="D126:E126"/>
    <mergeCell ref="F126:G126"/>
    <mergeCell ref="H126:I126"/>
    <mergeCell ref="L124:M12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7"/>
  <sheetViews>
    <sheetView topLeftCell="A144" zoomScaleNormal="100" workbookViewId="0">
      <selection activeCell="Q88" sqref="Q4:Q88"/>
    </sheetView>
  </sheetViews>
  <sheetFormatPr defaultRowHeight="12.75" x14ac:dyDescent="0.2"/>
  <cols>
    <col min="1" max="1" width="34.140625" bestFit="1" customWidth="1"/>
    <col min="3" max="3" width="19.42578125" customWidth="1"/>
    <col min="4" max="5" width="17.28515625" customWidth="1"/>
    <col min="6" max="6" width="19.42578125" customWidth="1"/>
  </cols>
  <sheetData>
    <row r="1" spans="1:17" ht="28.5" x14ac:dyDescent="0.45">
      <c r="A1" s="233" t="s">
        <v>556</v>
      </c>
      <c r="B1" s="233"/>
      <c r="C1" s="233"/>
      <c r="D1" s="233"/>
      <c r="E1" s="233"/>
      <c r="F1" s="233"/>
      <c r="G1" s="233"/>
      <c r="H1" s="233"/>
      <c r="I1" s="233"/>
      <c r="J1" s="233"/>
      <c r="K1" s="184"/>
      <c r="L1" s="184"/>
      <c r="M1" s="184"/>
    </row>
    <row r="2" spans="1:17" ht="24" thickBot="1" x14ac:dyDescent="0.4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183"/>
      <c r="L2" s="183"/>
      <c r="M2" s="183"/>
    </row>
    <row r="3" spans="1:17" ht="13.5" thickBot="1" x14ac:dyDescent="0.25">
      <c r="D3" s="227" t="s">
        <v>53</v>
      </c>
      <c r="E3" s="227"/>
      <c r="F3" s="227" t="s">
        <v>55</v>
      </c>
      <c r="G3" s="227"/>
      <c r="H3" s="227" t="s">
        <v>54</v>
      </c>
      <c r="I3" s="227"/>
      <c r="P3" s="236" t="s">
        <v>564</v>
      </c>
      <c r="Q3" s="237"/>
    </row>
    <row r="4" spans="1:17" ht="14.25" customHeight="1" x14ac:dyDescent="0.25">
      <c r="A4" s="88" t="s">
        <v>314</v>
      </c>
      <c r="B4" s="88" t="s">
        <v>315</v>
      </c>
      <c r="C4" s="139" t="s">
        <v>316</v>
      </c>
      <c r="D4" s="88" t="s">
        <v>317</v>
      </c>
      <c r="E4" s="88" t="s">
        <v>318</v>
      </c>
      <c r="F4" s="88" t="s">
        <v>317</v>
      </c>
      <c r="G4" s="88" t="s">
        <v>318</v>
      </c>
      <c r="H4" s="88" t="s">
        <v>317</v>
      </c>
      <c r="I4" s="88" t="s">
        <v>318</v>
      </c>
      <c r="J4" s="88" t="s">
        <v>14</v>
      </c>
      <c r="P4" s="11">
        <v>42202</v>
      </c>
      <c r="Q4">
        <v>20</v>
      </c>
    </row>
    <row r="5" spans="1:17" hidden="1" x14ac:dyDescent="0.2">
      <c r="A5" t="s">
        <v>554</v>
      </c>
      <c r="B5" s="182">
        <v>41835</v>
      </c>
      <c r="C5" s="63" t="s">
        <v>552</v>
      </c>
      <c r="D5">
        <v>0</v>
      </c>
      <c r="E5">
        <f t="shared" ref="E5:E12" si="0">SUM(D5,E4)</f>
        <v>0</v>
      </c>
      <c r="F5">
        <v>0</v>
      </c>
      <c r="G5">
        <f t="shared" ref="G5:G12" si="1">SUM(F5,G4)</f>
        <v>0</v>
      </c>
      <c r="H5">
        <v>0</v>
      </c>
      <c r="I5">
        <f t="shared" ref="I5:I12" si="2">SUM(H5,I4)</f>
        <v>0</v>
      </c>
      <c r="J5" t="s">
        <v>551</v>
      </c>
      <c r="P5" s="11">
        <v>42203</v>
      </c>
    </row>
    <row r="6" spans="1:17" hidden="1" x14ac:dyDescent="0.2">
      <c r="A6" t="s">
        <v>553</v>
      </c>
      <c r="B6" s="182">
        <v>41836</v>
      </c>
      <c r="C6" s="63" t="s">
        <v>552</v>
      </c>
      <c r="D6">
        <v>0</v>
      </c>
      <c r="E6">
        <f t="shared" si="0"/>
        <v>0</v>
      </c>
      <c r="F6">
        <v>0</v>
      </c>
      <c r="G6">
        <f t="shared" si="1"/>
        <v>0</v>
      </c>
      <c r="H6">
        <v>0</v>
      </c>
      <c r="I6">
        <f t="shared" si="2"/>
        <v>0</v>
      </c>
      <c r="J6" t="s">
        <v>551</v>
      </c>
      <c r="P6" s="11">
        <v>42204</v>
      </c>
    </row>
    <row r="7" spans="1:17" hidden="1" x14ac:dyDescent="0.2">
      <c r="A7" t="s">
        <v>553</v>
      </c>
      <c r="B7" s="182">
        <v>41836</v>
      </c>
      <c r="C7" s="63" t="s">
        <v>552</v>
      </c>
      <c r="D7">
        <v>0</v>
      </c>
      <c r="E7">
        <f t="shared" si="0"/>
        <v>0</v>
      </c>
      <c r="F7">
        <v>0</v>
      </c>
      <c r="G7">
        <f t="shared" si="1"/>
        <v>0</v>
      </c>
      <c r="H7">
        <v>0</v>
      </c>
      <c r="I7">
        <f t="shared" si="2"/>
        <v>0</v>
      </c>
      <c r="J7" t="s">
        <v>551</v>
      </c>
      <c r="P7" s="11">
        <v>42205</v>
      </c>
    </row>
    <row r="8" spans="1:17" hidden="1" x14ac:dyDescent="0.2">
      <c r="A8" t="s">
        <v>455</v>
      </c>
      <c r="B8" s="182">
        <v>41837</v>
      </c>
      <c r="C8" s="63" t="s">
        <v>552</v>
      </c>
      <c r="D8">
        <v>0</v>
      </c>
      <c r="E8">
        <f t="shared" si="0"/>
        <v>0</v>
      </c>
      <c r="F8">
        <v>0</v>
      </c>
      <c r="G8">
        <f t="shared" si="1"/>
        <v>0</v>
      </c>
      <c r="H8">
        <v>0</v>
      </c>
      <c r="I8">
        <f t="shared" si="2"/>
        <v>0</v>
      </c>
      <c r="J8" t="s">
        <v>551</v>
      </c>
      <c r="P8" s="11">
        <v>42206</v>
      </c>
    </row>
    <row r="9" spans="1:17" hidden="1" x14ac:dyDescent="0.2">
      <c r="A9" t="s">
        <v>550</v>
      </c>
      <c r="B9" s="182">
        <v>41837</v>
      </c>
      <c r="C9" s="63">
        <v>20</v>
      </c>
      <c r="D9">
        <v>0</v>
      </c>
      <c r="E9">
        <f t="shared" si="0"/>
        <v>0</v>
      </c>
      <c r="F9">
        <v>0</v>
      </c>
      <c r="G9">
        <f t="shared" si="1"/>
        <v>0</v>
      </c>
      <c r="H9">
        <v>0</v>
      </c>
      <c r="I9">
        <f t="shared" si="2"/>
        <v>0</v>
      </c>
      <c r="P9" s="11">
        <v>42207</v>
      </c>
    </row>
    <row r="10" spans="1:17" hidden="1" x14ac:dyDescent="0.2">
      <c r="A10" t="s">
        <v>549</v>
      </c>
      <c r="B10" s="182">
        <v>41838</v>
      </c>
      <c r="C10" s="63">
        <v>20</v>
      </c>
      <c r="D10">
        <v>0</v>
      </c>
      <c r="E10">
        <f t="shared" si="0"/>
        <v>0</v>
      </c>
      <c r="F10">
        <v>0</v>
      </c>
      <c r="G10">
        <f t="shared" si="1"/>
        <v>0</v>
      </c>
      <c r="H10">
        <v>0</v>
      </c>
      <c r="I10">
        <f t="shared" si="2"/>
        <v>0</v>
      </c>
      <c r="J10" t="s">
        <v>548</v>
      </c>
      <c r="P10" s="11">
        <v>42208</v>
      </c>
    </row>
    <row r="11" spans="1:17" hidden="1" x14ac:dyDescent="0.2">
      <c r="A11" t="s">
        <v>547</v>
      </c>
      <c r="B11" s="182">
        <v>41838</v>
      </c>
      <c r="C11" s="63">
        <v>21</v>
      </c>
      <c r="D11">
        <v>0</v>
      </c>
      <c r="E11">
        <f t="shared" si="0"/>
        <v>0</v>
      </c>
      <c r="F11">
        <v>0</v>
      </c>
      <c r="G11">
        <f t="shared" si="1"/>
        <v>0</v>
      </c>
      <c r="H11">
        <v>0</v>
      </c>
      <c r="I11">
        <f t="shared" si="2"/>
        <v>0</v>
      </c>
      <c r="P11" s="11">
        <v>42209</v>
      </c>
    </row>
    <row r="12" spans="1:17" hidden="1" x14ac:dyDescent="0.2">
      <c r="A12" t="s">
        <v>546</v>
      </c>
      <c r="B12" s="182">
        <v>41839</v>
      </c>
      <c r="C12" s="63">
        <v>21</v>
      </c>
      <c r="D12">
        <v>0</v>
      </c>
      <c r="E12">
        <f t="shared" si="0"/>
        <v>0</v>
      </c>
      <c r="F12">
        <v>0</v>
      </c>
      <c r="G12">
        <f t="shared" si="1"/>
        <v>0</v>
      </c>
      <c r="H12">
        <v>0</v>
      </c>
      <c r="I12">
        <f t="shared" si="2"/>
        <v>0</v>
      </c>
      <c r="P12" s="11">
        <v>42210</v>
      </c>
    </row>
    <row r="13" spans="1:17" hidden="1" x14ac:dyDescent="0.2">
      <c r="A13" t="s">
        <v>554</v>
      </c>
      <c r="B13" s="182">
        <v>41834</v>
      </c>
      <c r="C13" s="63" t="s">
        <v>552</v>
      </c>
      <c r="D13">
        <v>0</v>
      </c>
      <c r="F13">
        <v>0</v>
      </c>
      <c r="H13">
        <v>0</v>
      </c>
      <c r="J13" t="s">
        <v>555</v>
      </c>
      <c r="P13" s="11">
        <v>42211</v>
      </c>
    </row>
    <row r="14" spans="1:17" x14ac:dyDescent="0.2">
      <c r="A14" t="s">
        <v>554</v>
      </c>
      <c r="B14" s="182">
        <v>41835</v>
      </c>
      <c r="C14" s="63" t="s">
        <v>552</v>
      </c>
      <c r="D14">
        <v>0</v>
      </c>
      <c r="E14">
        <f t="shared" ref="E14:E22" si="3">SUM(D14,E13)</f>
        <v>0</v>
      </c>
      <c r="F14">
        <v>0</v>
      </c>
      <c r="G14">
        <f t="shared" ref="G14:G45" si="4">SUM(F14,G13)</f>
        <v>0</v>
      </c>
      <c r="H14">
        <v>0</v>
      </c>
      <c r="I14">
        <f t="shared" ref="I14:I22" si="5">SUM(H14,I13)</f>
        <v>0</v>
      </c>
      <c r="J14" t="s">
        <v>551</v>
      </c>
      <c r="P14" s="11">
        <v>42203</v>
      </c>
      <c r="Q14">
        <v>20.5</v>
      </c>
    </row>
    <row r="15" spans="1:17" x14ac:dyDescent="0.2">
      <c r="A15" t="s">
        <v>554</v>
      </c>
      <c r="B15" s="182">
        <v>41835</v>
      </c>
      <c r="C15" s="63" t="s">
        <v>552</v>
      </c>
      <c r="D15">
        <v>0</v>
      </c>
      <c r="E15">
        <f t="shared" si="3"/>
        <v>0</v>
      </c>
      <c r="F15">
        <v>0</v>
      </c>
      <c r="G15">
        <f t="shared" si="4"/>
        <v>0</v>
      </c>
      <c r="H15">
        <v>0</v>
      </c>
      <c r="I15">
        <f t="shared" si="5"/>
        <v>0</v>
      </c>
      <c r="J15" t="s">
        <v>551</v>
      </c>
      <c r="P15" s="11">
        <v>42204</v>
      </c>
      <c r="Q15">
        <v>21</v>
      </c>
    </row>
    <row r="16" spans="1:17" x14ac:dyDescent="0.2">
      <c r="A16" t="s">
        <v>553</v>
      </c>
      <c r="B16" s="182">
        <v>41836</v>
      </c>
      <c r="C16" s="63" t="s">
        <v>552</v>
      </c>
      <c r="D16">
        <v>0</v>
      </c>
      <c r="E16">
        <f t="shared" si="3"/>
        <v>0</v>
      </c>
      <c r="F16">
        <v>0</v>
      </c>
      <c r="G16">
        <f t="shared" si="4"/>
        <v>0</v>
      </c>
      <c r="H16">
        <v>0</v>
      </c>
      <c r="I16">
        <f t="shared" si="5"/>
        <v>0</v>
      </c>
      <c r="J16" t="s">
        <v>551</v>
      </c>
      <c r="P16" s="11">
        <v>42205</v>
      </c>
      <c r="Q16">
        <v>21</v>
      </c>
    </row>
    <row r="17" spans="1:17" x14ac:dyDescent="0.2">
      <c r="A17" t="s">
        <v>553</v>
      </c>
      <c r="B17" s="182">
        <v>41836</v>
      </c>
      <c r="C17" s="63" t="s">
        <v>552</v>
      </c>
      <c r="D17">
        <v>0</v>
      </c>
      <c r="E17">
        <f t="shared" si="3"/>
        <v>0</v>
      </c>
      <c r="F17">
        <v>0</v>
      </c>
      <c r="G17">
        <f t="shared" si="4"/>
        <v>0</v>
      </c>
      <c r="H17">
        <v>0</v>
      </c>
      <c r="I17">
        <f t="shared" si="5"/>
        <v>0</v>
      </c>
      <c r="J17" t="s">
        <v>551</v>
      </c>
      <c r="P17" s="11">
        <v>42206</v>
      </c>
      <c r="Q17">
        <v>20</v>
      </c>
    </row>
    <row r="18" spans="1:17" x14ac:dyDescent="0.2">
      <c r="A18" t="s">
        <v>455</v>
      </c>
      <c r="B18" s="182">
        <v>41837</v>
      </c>
      <c r="C18" s="63" t="s">
        <v>552</v>
      </c>
      <c r="D18">
        <v>0</v>
      </c>
      <c r="E18">
        <f t="shared" si="3"/>
        <v>0</v>
      </c>
      <c r="F18">
        <v>0</v>
      </c>
      <c r="G18">
        <f t="shared" si="4"/>
        <v>0</v>
      </c>
      <c r="H18">
        <v>0</v>
      </c>
      <c r="I18">
        <f t="shared" si="5"/>
        <v>0</v>
      </c>
      <c r="J18" t="s">
        <v>551</v>
      </c>
      <c r="P18" s="11">
        <v>42207</v>
      </c>
      <c r="Q18">
        <v>20</v>
      </c>
    </row>
    <row r="19" spans="1:17" x14ac:dyDescent="0.2">
      <c r="A19" t="s">
        <v>550</v>
      </c>
      <c r="B19" s="182">
        <v>41837</v>
      </c>
      <c r="C19" s="63">
        <v>20</v>
      </c>
      <c r="D19">
        <v>0</v>
      </c>
      <c r="E19">
        <f t="shared" si="3"/>
        <v>0</v>
      </c>
      <c r="F19">
        <v>0</v>
      </c>
      <c r="G19">
        <f t="shared" si="4"/>
        <v>0</v>
      </c>
      <c r="H19">
        <v>0</v>
      </c>
      <c r="I19">
        <f t="shared" si="5"/>
        <v>0</v>
      </c>
      <c r="P19" s="11">
        <v>42208</v>
      </c>
      <c r="Q19">
        <v>20</v>
      </c>
    </row>
    <row r="20" spans="1:17" x14ac:dyDescent="0.2">
      <c r="A20" t="s">
        <v>549</v>
      </c>
      <c r="B20" s="182">
        <v>41838</v>
      </c>
      <c r="C20" s="63">
        <v>20</v>
      </c>
      <c r="D20">
        <v>0</v>
      </c>
      <c r="E20">
        <f t="shared" si="3"/>
        <v>0</v>
      </c>
      <c r="F20">
        <v>0</v>
      </c>
      <c r="G20">
        <f t="shared" si="4"/>
        <v>0</v>
      </c>
      <c r="H20">
        <v>0</v>
      </c>
      <c r="I20">
        <f t="shared" si="5"/>
        <v>0</v>
      </c>
      <c r="J20" t="s">
        <v>548</v>
      </c>
      <c r="P20" s="11">
        <v>42209</v>
      </c>
      <c r="Q20">
        <v>20.5</v>
      </c>
    </row>
    <row r="21" spans="1:17" x14ac:dyDescent="0.2">
      <c r="A21" t="s">
        <v>547</v>
      </c>
      <c r="B21" s="182">
        <v>41838</v>
      </c>
      <c r="C21" s="63">
        <v>21</v>
      </c>
      <c r="D21">
        <v>0</v>
      </c>
      <c r="E21">
        <f t="shared" si="3"/>
        <v>0</v>
      </c>
      <c r="F21">
        <v>0</v>
      </c>
      <c r="G21">
        <f t="shared" si="4"/>
        <v>0</v>
      </c>
      <c r="H21">
        <v>0</v>
      </c>
      <c r="I21">
        <f t="shared" si="5"/>
        <v>0</v>
      </c>
      <c r="P21" s="11">
        <v>42210</v>
      </c>
      <c r="Q21">
        <v>19</v>
      </c>
    </row>
    <row r="22" spans="1:17" x14ac:dyDescent="0.2">
      <c r="A22" t="s">
        <v>546</v>
      </c>
      <c r="B22" s="182">
        <v>41839</v>
      </c>
      <c r="C22" s="63">
        <v>21</v>
      </c>
      <c r="D22">
        <v>0</v>
      </c>
      <c r="E22">
        <f t="shared" si="3"/>
        <v>0</v>
      </c>
      <c r="F22">
        <v>0</v>
      </c>
      <c r="G22">
        <f t="shared" si="4"/>
        <v>0</v>
      </c>
      <c r="H22">
        <v>0</v>
      </c>
      <c r="I22">
        <f t="shared" si="5"/>
        <v>0</v>
      </c>
      <c r="P22" s="11">
        <v>42211</v>
      </c>
      <c r="Q22">
        <v>20</v>
      </c>
    </row>
    <row r="23" spans="1:17" x14ac:dyDescent="0.2">
      <c r="A23" t="s">
        <v>546</v>
      </c>
      <c r="B23" s="182">
        <v>41839</v>
      </c>
      <c r="C23" s="63">
        <v>21</v>
      </c>
      <c r="D23">
        <v>0</v>
      </c>
      <c r="E23">
        <f>SUM(D23,E12)</f>
        <v>0</v>
      </c>
      <c r="F23">
        <v>0</v>
      </c>
      <c r="G23">
        <f t="shared" si="4"/>
        <v>0</v>
      </c>
      <c r="H23">
        <v>0</v>
      </c>
      <c r="I23">
        <f>SUM(H23,I12)</f>
        <v>0</v>
      </c>
      <c r="P23" s="11">
        <v>42212</v>
      </c>
      <c r="Q23">
        <v>20.5</v>
      </c>
    </row>
    <row r="24" spans="1:17" x14ac:dyDescent="0.2">
      <c r="A24" t="s">
        <v>545</v>
      </c>
      <c r="B24" s="182">
        <v>41840</v>
      </c>
      <c r="C24" s="63">
        <v>21</v>
      </c>
      <c r="D24">
        <v>0</v>
      </c>
      <c r="E24">
        <f t="shared" ref="E24:E55" si="6">SUM(D24,E23)</f>
        <v>0</v>
      </c>
      <c r="F24">
        <v>0</v>
      </c>
      <c r="G24">
        <f t="shared" si="4"/>
        <v>0</v>
      </c>
      <c r="H24">
        <v>0</v>
      </c>
      <c r="I24">
        <f t="shared" ref="I24:I55" si="7">SUM(H24,I23)</f>
        <v>0</v>
      </c>
      <c r="P24" s="11">
        <v>42213</v>
      </c>
      <c r="Q24">
        <v>20</v>
      </c>
    </row>
    <row r="25" spans="1:17" x14ac:dyDescent="0.2">
      <c r="A25" t="s">
        <v>545</v>
      </c>
      <c r="B25" s="182">
        <v>41840</v>
      </c>
      <c r="C25" s="63">
        <v>21</v>
      </c>
      <c r="D25">
        <v>0</v>
      </c>
      <c r="E25">
        <f t="shared" si="6"/>
        <v>0</v>
      </c>
      <c r="F25">
        <v>0</v>
      </c>
      <c r="G25">
        <f t="shared" si="4"/>
        <v>0</v>
      </c>
      <c r="H25">
        <v>0</v>
      </c>
      <c r="I25">
        <f t="shared" si="7"/>
        <v>0</v>
      </c>
      <c r="P25" s="11">
        <v>42214</v>
      </c>
      <c r="Q25">
        <v>19.5</v>
      </c>
    </row>
    <row r="26" spans="1:17" x14ac:dyDescent="0.2">
      <c r="A26" t="s">
        <v>544</v>
      </c>
      <c r="B26" s="182">
        <v>41841</v>
      </c>
      <c r="C26" s="63">
        <v>19</v>
      </c>
      <c r="D26">
        <v>299</v>
      </c>
      <c r="E26">
        <f t="shared" si="6"/>
        <v>299</v>
      </c>
      <c r="F26">
        <v>0</v>
      </c>
      <c r="G26">
        <f t="shared" si="4"/>
        <v>0</v>
      </c>
      <c r="H26">
        <v>0</v>
      </c>
      <c r="I26">
        <f t="shared" si="7"/>
        <v>0</v>
      </c>
      <c r="J26" t="s">
        <v>543</v>
      </c>
      <c r="P26" s="11">
        <v>42215</v>
      </c>
      <c r="Q26">
        <v>19.5</v>
      </c>
    </row>
    <row r="27" spans="1:17" x14ac:dyDescent="0.2">
      <c r="A27" t="s">
        <v>542</v>
      </c>
      <c r="B27" s="182">
        <v>41841</v>
      </c>
      <c r="C27" s="63">
        <v>21</v>
      </c>
      <c r="D27">
        <v>170</v>
      </c>
      <c r="E27">
        <f t="shared" si="6"/>
        <v>469</v>
      </c>
      <c r="F27">
        <v>0</v>
      </c>
      <c r="G27">
        <f t="shared" si="4"/>
        <v>0</v>
      </c>
      <c r="H27">
        <v>0</v>
      </c>
      <c r="I27">
        <f t="shared" si="7"/>
        <v>0</v>
      </c>
      <c r="P27" s="11">
        <v>42216</v>
      </c>
      <c r="Q27">
        <v>20</v>
      </c>
    </row>
    <row r="28" spans="1:17" x14ac:dyDescent="0.2">
      <c r="A28" t="s">
        <v>530</v>
      </c>
      <c r="B28" s="182">
        <v>41842</v>
      </c>
      <c r="C28" s="63">
        <v>19</v>
      </c>
      <c r="D28">
        <v>58</v>
      </c>
      <c r="E28">
        <f t="shared" si="6"/>
        <v>527</v>
      </c>
      <c r="F28">
        <v>0</v>
      </c>
      <c r="G28">
        <f t="shared" si="4"/>
        <v>0</v>
      </c>
      <c r="H28">
        <v>0</v>
      </c>
      <c r="I28">
        <f t="shared" si="7"/>
        <v>0</v>
      </c>
      <c r="P28" s="11">
        <v>42217</v>
      </c>
      <c r="Q28">
        <v>20.25</v>
      </c>
    </row>
    <row r="29" spans="1:17" x14ac:dyDescent="0.2">
      <c r="A29" t="s">
        <v>541</v>
      </c>
      <c r="B29" s="182">
        <v>41842</v>
      </c>
      <c r="C29" s="63">
        <v>21</v>
      </c>
      <c r="D29">
        <v>11</v>
      </c>
      <c r="E29">
        <f t="shared" si="6"/>
        <v>538</v>
      </c>
      <c r="F29">
        <v>0</v>
      </c>
      <c r="G29">
        <f t="shared" si="4"/>
        <v>0</v>
      </c>
      <c r="H29">
        <v>0</v>
      </c>
      <c r="I29">
        <f t="shared" si="7"/>
        <v>0</v>
      </c>
      <c r="P29" s="11">
        <v>42218</v>
      </c>
      <c r="Q29">
        <v>20.5</v>
      </c>
    </row>
    <row r="30" spans="1:17" x14ac:dyDescent="0.2">
      <c r="A30" t="s">
        <v>538</v>
      </c>
      <c r="B30" s="182">
        <v>41843</v>
      </c>
      <c r="C30" s="63">
        <v>20</v>
      </c>
      <c r="D30">
        <v>120</v>
      </c>
      <c r="E30">
        <f t="shared" si="6"/>
        <v>658</v>
      </c>
      <c r="F30">
        <v>0</v>
      </c>
      <c r="G30">
        <f t="shared" si="4"/>
        <v>0</v>
      </c>
      <c r="H30">
        <v>0</v>
      </c>
      <c r="I30">
        <f t="shared" si="7"/>
        <v>0</v>
      </c>
      <c r="P30" s="11">
        <v>42219</v>
      </c>
      <c r="Q30">
        <v>20.5</v>
      </c>
    </row>
    <row r="31" spans="1:17" x14ac:dyDescent="0.2">
      <c r="A31" t="s">
        <v>540</v>
      </c>
      <c r="B31" s="182">
        <v>41843</v>
      </c>
      <c r="C31" s="63">
        <v>20</v>
      </c>
      <c r="D31">
        <v>22</v>
      </c>
      <c r="E31">
        <f t="shared" si="6"/>
        <v>680</v>
      </c>
      <c r="F31">
        <v>0</v>
      </c>
      <c r="G31">
        <f t="shared" si="4"/>
        <v>0</v>
      </c>
      <c r="H31">
        <v>0</v>
      </c>
      <c r="I31">
        <f t="shared" si="7"/>
        <v>0</v>
      </c>
      <c r="P31" s="11">
        <v>42220</v>
      </c>
      <c r="Q31">
        <v>21</v>
      </c>
    </row>
    <row r="32" spans="1:17" x14ac:dyDescent="0.2">
      <c r="A32" t="s">
        <v>538</v>
      </c>
      <c r="B32" s="182">
        <v>41844</v>
      </c>
      <c r="C32" s="63">
        <v>20</v>
      </c>
      <c r="D32">
        <v>71</v>
      </c>
      <c r="E32">
        <f t="shared" si="6"/>
        <v>751</v>
      </c>
      <c r="F32">
        <v>0</v>
      </c>
      <c r="G32">
        <f t="shared" si="4"/>
        <v>0</v>
      </c>
      <c r="H32">
        <v>0</v>
      </c>
      <c r="I32">
        <f t="shared" si="7"/>
        <v>0</v>
      </c>
      <c r="J32" t="s">
        <v>539</v>
      </c>
      <c r="P32" s="11">
        <v>42221</v>
      </c>
      <c r="Q32">
        <v>20.5</v>
      </c>
    </row>
    <row r="33" spans="1:17" x14ac:dyDescent="0.2">
      <c r="A33" t="s">
        <v>538</v>
      </c>
      <c r="B33" s="182">
        <v>41844</v>
      </c>
      <c r="C33" s="63">
        <v>21</v>
      </c>
      <c r="D33">
        <v>51</v>
      </c>
      <c r="E33">
        <f t="shared" si="6"/>
        <v>802</v>
      </c>
      <c r="F33">
        <v>0</v>
      </c>
      <c r="G33">
        <f t="shared" si="4"/>
        <v>0</v>
      </c>
      <c r="H33">
        <v>0</v>
      </c>
      <c r="I33">
        <f t="shared" si="7"/>
        <v>0</v>
      </c>
      <c r="P33" s="11">
        <v>42222</v>
      </c>
      <c r="Q33">
        <v>20</v>
      </c>
    </row>
    <row r="34" spans="1:17" x14ac:dyDescent="0.2">
      <c r="A34" t="s">
        <v>537</v>
      </c>
      <c r="B34" s="182">
        <v>41845</v>
      </c>
      <c r="C34" s="63">
        <v>19</v>
      </c>
      <c r="D34">
        <v>49</v>
      </c>
      <c r="E34">
        <f t="shared" si="6"/>
        <v>851</v>
      </c>
      <c r="F34">
        <v>0</v>
      </c>
      <c r="G34">
        <f t="shared" si="4"/>
        <v>0</v>
      </c>
      <c r="H34">
        <v>0</v>
      </c>
      <c r="I34">
        <f t="shared" si="7"/>
        <v>0</v>
      </c>
      <c r="J34" t="s">
        <v>536</v>
      </c>
      <c r="P34" s="11">
        <v>42223</v>
      </c>
      <c r="Q34">
        <v>20</v>
      </c>
    </row>
    <row r="35" spans="1:17" x14ac:dyDescent="0.2">
      <c r="A35" t="s">
        <v>525</v>
      </c>
      <c r="B35" s="182">
        <v>41845</v>
      </c>
      <c r="C35" s="63">
        <v>19</v>
      </c>
      <c r="D35">
        <v>62</v>
      </c>
      <c r="E35">
        <f t="shared" si="6"/>
        <v>913</v>
      </c>
      <c r="F35">
        <v>0</v>
      </c>
      <c r="G35">
        <f t="shared" si="4"/>
        <v>0</v>
      </c>
      <c r="H35">
        <v>1</v>
      </c>
      <c r="I35">
        <f t="shared" si="7"/>
        <v>1</v>
      </c>
      <c r="P35" s="11">
        <v>42224</v>
      </c>
      <c r="Q35">
        <v>19</v>
      </c>
    </row>
    <row r="36" spans="1:17" x14ac:dyDescent="0.2">
      <c r="A36" t="s">
        <v>535</v>
      </c>
      <c r="B36" s="182">
        <v>41846</v>
      </c>
      <c r="C36" s="63">
        <v>19</v>
      </c>
      <c r="D36">
        <v>37</v>
      </c>
      <c r="E36">
        <f t="shared" si="6"/>
        <v>950</v>
      </c>
      <c r="F36">
        <v>0</v>
      </c>
      <c r="G36">
        <f t="shared" si="4"/>
        <v>0</v>
      </c>
      <c r="H36">
        <v>0</v>
      </c>
      <c r="I36">
        <f t="shared" si="7"/>
        <v>1</v>
      </c>
      <c r="P36" s="11">
        <v>42225</v>
      </c>
      <c r="Q36">
        <v>18.5</v>
      </c>
    </row>
    <row r="37" spans="1:17" x14ac:dyDescent="0.2">
      <c r="A37" t="s">
        <v>534</v>
      </c>
      <c r="B37" s="182">
        <v>41846</v>
      </c>
      <c r="C37" s="63">
        <v>21</v>
      </c>
      <c r="D37">
        <v>11</v>
      </c>
      <c r="E37">
        <f t="shared" si="6"/>
        <v>961</v>
      </c>
      <c r="F37">
        <v>0</v>
      </c>
      <c r="G37">
        <f t="shared" si="4"/>
        <v>0</v>
      </c>
      <c r="H37">
        <v>0</v>
      </c>
      <c r="I37">
        <f t="shared" si="7"/>
        <v>1</v>
      </c>
      <c r="P37" s="11">
        <v>42226</v>
      </c>
      <c r="Q37">
        <v>19.5</v>
      </c>
    </row>
    <row r="38" spans="1:17" x14ac:dyDescent="0.2">
      <c r="A38" t="s">
        <v>533</v>
      </c>
      <c r="B38" s="182">
        <v>41847</v>
      </c>
      <c r="C38" s="63">
        <v>19</v>
      </c>
      <c r="D38">
        <v>21</v>
      </c>
      <c r="E38">
        <f t="shared" si="6"/>
        <v>982</v>
      </c>
      <c r="F38">
        <v>0</v>
      </c>
      <c r="G38">
        <f t="shared" si="4"/>
        <v>0</v>
      </c>
      <c r="H38">
        <v>0</v>
      </c>
      <c r="I38">
        <f t="shared" si="7"/>
        <v>1</v>
      </c>
      <c r="P38" s="11">
        <v>42227</v>
      </c>
      <c r="Q38">
        <v>19</v>
      </c>
    </row>
    <row r="39" spans="1:17" x14ac:dyDescent="0.2">
      <c r="A39" t="s">
        <v>533</v>
      </c>
      <c r="B39" s="182">
        <v>41847</v>
      </c>
      <c r="C39" s="63">
        <v>22</v>
      </c>
      <c r="D39">
        <v>9</v>
      </c>
      <c r="E39">
        <f t="shared" si="6"/>
        <v>991</v>
      </c>
      <c r="F39">
        <v>0</v>
      </c>
      <c r="G39">
        <f t="shared" si="4"/>
        <v>0</v>
      </c>
      <c r="H39">
        <v>0</v>
      </c>
      <c r="I39">
        <f t="shared" si="7"/>
        <v>1</v>
      </c>
      <c r="P39" s="11">
        <v>42228</v>
      </c>
      <c r="Q39">
        <v>19</v>
      </c>
    </row>
    <row r="40" spans="1:17" x14ac:dyDescent="0.2">
      <c r="A40" t="s">
        <v>532</v>
      </c>
      <c r="B40" s="182">
        <v>41848</v>
      </c>
      <c r="C40" s="63">
        <v>20</v>
      </c>
      <c r="D40">
        <v>55</v>
      </c>
      <c r="E40">
        <f t="shared" si="6"/>
        <v>1046</v>
      </c>
      <c r="F40">
        <v>0</v>
      </c>
      <c r="G40">
        <f t="shared" si="4"/>
        <v>0</v>
      </c>
      <c r="H40">
        <v>0</v>
      </c>
      <c r="I40">
        <f t="shared" si="7"/>
        <v>1</v>
      </c>
      <c r="P40" s="11">
        <v>42229</v>
      </c>
      <c r="Q40">
        <v>19.5</v>
      </c>
    </row>
    <row r="41" spans="1:17" x14ac:dyDescent="0.2">
      <c r="A41" t="s">
        <v>531</v>
      </c>
      <c r="B41" s="182">
        <v>41848</v>
      </c>
      <c r="C41" s="63">
        <v>20</v>
      </c>
      <c r="D41">
        <v>6</v>
      </c>
      <c r="E41">
        <f t="shared" si="6"/>
        <v>1052</v>
      </c>
      <c r="F41">
        <v>0</v>
      </c>
      <c r="G41">
        <f t="shared" si="4"/>
        <v>0</v>
      </c>
      <c r="H41">
        <v>0</v>
      </c>
      <c r="I41">
        <f t="shared" si="7"/>
        <v>1</v>
      </c>
      <c r="P41" s="11">
        <v>42230</v>
      </c>
      <c r="Q41">
        <v>17.5</v>
      </c>
    </row>
    <row r="42" spans="1:17" x14ac:dyDescent="0.2">
      <c r="A42" t="s">
        <v>530</v>
      </c>
      <c r="B42" s="182">
        <v>41849</v>
      </c>
      <c r="C42" s="63">
        <v>18</v>
      </c>
      <c r="D42">
        <v>18</v>
      </c>
      <c r="E42">
        <f t="shared" si="6"/>
        <v>1070</v>
      </c>
      <c r="F42">
        <v>9</v>
      </c>
      <c r="G42">
        <f t="shared" si="4"/>
        <v>9</v>
      </c>
      <c r="H42">
        <v>0</v>
      </c>
      <c r="I42">
        <f t="shared" si="7"/>
        <v>1</v>
      </c>
      <c r="P42" s="11">
        <v>42231</v>
      </c>
      <c r="Q42">
        <v>17.25</v>
      </c>
    </row>
    <row r="43" spans="1:17" x14ac:dyDescent="0.2">
      <c r="A43" t="s">
        <v>529</v>
      </c>
      <c r="B43" s="182">
        <v>41849</v>
      </c>
      <c r="C43" s="63">
        <v>21</v>
      </c>
      <c r="D43">
        <v>9</v>
      </c>
      <c r="E43">
        <f t="shared" si="6"/>
        <v>1079</v>
      </c>
      <c r="F43">
        <v>1</v>
      </c>
      <c r="G43">
        <f t="shared" si="4"/>
        <v>10</v>
      </c>
      <c r="H43">
        <v>0</v>
      </c>
      <c r="I43">
        <f t="shared" si="7"/>
        <v>1</v>
      </c>
      <c r="P43" s="11">
        <v>42232</v>
      </c>
      <c r="Q43">
        <v>17</v>
      </c>
    </row>
    <row r="44" spans="1:17" x14ac:dyDescent="0.2">
      <c r="A44" t="s">
        <v>528</v>
      </c>
      <c r="B44" s="182">
        <v>41850</v>
      </c>
      <c r="C44" s="63">
        <v>19</v>
      </c>
      <c r="D44">
        <v>30</v>
      </c>
      <c r="E44">
        <f t="shared" si="6"/>
        <v>1109</v>
      </c>
      <c r="F44">
        <v>2</v>
      </c>
      <c r="G44">
        <f t="shared" si="4"/>
        <v>12</v>
      </c>
      <c r="H44">
        <v>0</v>
      </c>
      <c r="I44">
        <f t="shared" si="7"/>
        <v>1</v>
      </c>
      <c r="P44" s="11">
        <v>42233</v>
      </c>
      <c r="Q44">
        <v>16.75</v>
      </c>
    </row>
    <row r="45" spans="1:17" x14ac:dyDescent="0.2">
      <c r="A45" t="s">
        <v>527</v>
      </c>
      <c r="B45" s="182">
        <v>41850</v>
      </c>
      <c r="C45" s="63">
        <v>20</v>
      </c>
      <c r="D45">
        <v>16</v>
      </c>
      <c r="E45">
        <f t="shared" si="6"/>
        <v>1125</v>
      </c>
      <c r="F45">
        <v>1</v>
      </c>
      <c r="G45">
        <f t="shared" si="4"/>
        <v>13</v>
      </c>
      <c r="H45">
        <v>0</v>
      </c>
      <c r="I45">
        <f t="shared" si="7"/>
        <v>1</v>
      </c>
      <c r="P45" s="11">
        <v>42234</v>
      </c>
      <c r="Q45">
        <v>16.75</v>
      </c>
    </row>
    <row r="46" spans="1:17" x14ac:dyDescent="0.2">
      <c r="A46" t="s">
        <v>526</v>
      </c>
      <c r="B46" s="182">
        <v>41850</v>
      </c>
      <c r="C46" s="63">
        <v>20</v>
      </c>
      <c r="D46">
        <v>5</v>
      </c>
      <c r="E46">
        <f t="shared" si="6"/>
        <v>1130</v>
      </c>
      <c r="F46">
        <v>1</v>
      </c>
      <c r="G46">
        <f t="shared" ref="G46:G77" si="8">SUM(F46,G45)</f>
        <v>14</v>
      </c>
      <c r="H46">
        <v>0</v>
      </c>
      <c r="I46">
        <f t="shared" si="7"/>
        <v>1</v>
      </c>
      <c r="P46" s="11">
        <v>42235</v>
      </c>
      <c r="Q46">
        <v>17.5</v>
      </c>
    </row>
    <row r="47" spans="1:17" x14ac:dyDescent="0.2">
      <c r="A47" t="s">
        <v>451</v>
      </c>
      <c r="B47" s="182">
        <v>41851</v>
      </c>
      <c r="C47" s="63">
        <v>19</v>
      </c>
      <c r="D47">
        <v>38</v>
      </c>
      <c r="E47">
        <f t="shared" si="6"/>
        <v>1168</v>
      </c>
      <c r="F47">
        <v>1</v>
      </c>
      <c r="G47">
        <f t="shared" si="8"/>
        <v>15</v>
      </c>
      <c r="H47">
        <v>0</v>
      </c>
      <c r="I47">
        <f t="shared" si="7"/>
        <v>1</v>
      </c>
      <c r="P47" s="11">
        <v>42236</v>
      </c>
      <c r="Q47">
        <v>17.25</v>
      </c>
    </row>
    <row r="48" spans="1:17" x14ac:dyDescent="0.2">
      <c r="A48" t="s">
        <v>525</v>
      </c>
      <c r="B48" s="182">
        <v>41851</v>
      </c>
      <c r="C48" s="63">
        <v>21</v>
      </c>
      <c r="D48">
        <v>11</v>
      </c>
      <c r="E48">
        <f t="shared" si="6"/>
        <v>1179</v>
      </c>
      <c r="F48">
        <v>1</v>
      </c>
      <c r="G48">
        <f t="shared" si="8"/>
        <v>16</v>
      </c>
      <c r="H48">
        <v>0</v>
      </c>
      <c r="I48">
        <f t="shared" si="7"/>
        <v>1</v>
      </c>
      <c r="P48" s="11">
        <v>42237</v>
      </c>
      <c r="Q48">
        <v>18.75</v>
      </c>
    </row>
    <row r="49" spans="1:17" x14ac:dyDescent="0.2">
      <c r="A49" t="s">
        <v>524</v>
      </c>
      <c r="B49" s="182">
        <v>41852</v>
      </c>
      <c r="C49" s="63">
        <v>19.5</v>
      </c>
      <c r="D49">
        <v>13</v>
      </c>
      <c r="E49">
        <f t="shared" si="6"/>
        <v>1192</v>
      </c>
      <c r="F49">
        <v>0</v>
      </c>
      <c r="G49">
        <f t="shared" si="8"/>
        <v>16</v>
      </c>
      <c r="H49">
        <v>0</v>
      </c>
      <c r="I49">
        <f t="shared" si="7"/>
        <v>1</v>
      </c>
      <c r="P49" s="11">
        <v>42238</v>
      </c>
      <c r="Q49">
        <v>18</v>
      </c>
    </row>
    <row r="50" spans="1:17" x14ac:dyDescent="0.2">
      <c r="A50" t="s">
        <v>469</v>
      </c>
      <c r="B50" s="182">
        <v>41852</v>
      </c>
      <c r="C50" s="63">
        <v>21</v>
      </c>
      <c r="D50">
        <v>3</v>
      </c>
      <c r="E50">
        <f t="shared" si="6"/>
        <v>1195</v>
      </c>
      <c r="F50">
        <v>0</v>
      </c>
      <c r="G50">
        <f t="shared" si="8"/>
        <v>16</v>
      </c>
      <c r="H50">
        <v>0</v>
      </c>
      <c r="I50">
        <f t="shared" si="7"/>
        <v>1</v>
      </c>
      <c r="P50" s="11">
        <v>42239</v>
      </c>
      <c r="Q50">
        <v>18.25</v>
      </c>
    </row>
    <row r="51" spans="1:17" x14ac:dyDescent="0.2">
      <c r="A51" t="s">
        <v>523</v>
      </c>
      <c r="B51" s="182">
        <v>41853</v>
      </c>
      <c r="C51" s="63">
        <v>20</v>
      </c>
      <c r="D51">
        <v>6</v>
      </c>
      <c r="E51">
        <f t="shared" si="6"/>
        <v>1201</v>
      </c>
      <c r="F51">
        <v>0</v>
      </c>
      <c r="G51">
        <f t="shared" si="8"/>
        <v>16</v>
      </c>
      <c r="H51">
        <v>1</v>
      </c>
      <c r="I51">
        <f t="shared" si="7"/>
        <v>2</v>
      </c>
      <c r="P51" s="11">
        <v>42240</v>
      </c>
      <c r="Q51">
        <v>17.75</v>
      </c>
    </row>
    <row r="52" spans="1:17" x14ac:dyDescent="0.2">
      <c r="A52" t="s">
        <v>469</v>
      </c>
      <c r="B52" s="182">
        <v>41853</v>
      </c>
      <c r="C52" s="63">
        <v>21</v>
      </c>
      <c r="D52">
        <v>3</v>
      </c>
      <c r="E52">
        <f t="shared" si="6"/>
        <v>1204</v>
      </c>
      <c r="F52">
        <v>0</v>
      </c>
      <c r="G52">
        <f t="shared" si="8"/>
        <v>16</v>
      </c>
      <c r="H52">
        <v>0</v>
      </c>
      <c r="I52">
        <f t="shared" si="7"/>
        <v>2</v>
      </c>
      <c r="P52" s="11">
        <v>42241</v>
      </c>
      <c r="Q52">
        <v>17</v>
      </c>
    </row>
    <row r="53" spans="1:17" x14ac:dyDescent="0.2">
      <c r="A53" t="s">
        <v>486</v>
      </c>
      <c r="B53" s="182">
        <v>41854</v>
      </c>
      <c r="C53" s="63">
        <v>20</v>
      </c>
      <c r="D53">
        <v>7</v>
      </c>
      <c r="E53">
        <f t="shared" si="6"/>
        <v>1211</v>
      </c>
      <c r="F53">
        <v>0</v>
      </c>
      <c r="G53">
        <f t="shared" si="8"/>
        <v>16</v>
      </c>
      <c r="H53">
        <v>0</v>
      </c>
      <c r="I53">
        <f t="shared" si="7"/>
        <v>2</v>
      </c>
      <c r="P53" s="11">
        <v>42242</v>
      </c>
      <c r="Q53">
        <v>16.75</v>
      </c>
    </row>
    <row r="54" spans="1:17" x14ac:dyDescent="0.2">
      <c r="A54" t="s">
        <v>486</v>
      </c>
      <c r="B54" s="182">
        <v>41854</v>
      </c>
      <c r="C54" s="63">
        <v>21</v>
      </c>
      <c r="D54">
        <v>3</v>
      </c>
      <c r="E54">
        <f t="shared" si="6"/>
        <v>1214</v>
      </c>
      <c r="F54">
        <v>5</v>
      </c>
      <c r="G54">
        <f t="shared" si="8"/>
        <v>21</v>
      </c>
      <c r="H54">
        <v>0</v>
      </c>
      <c r="I54">
        <f t="shared" si="7"/>
        <v>2</v>
      </c>
      <c r="P54" s="11">
        <v>42243</v>
      </c>
      <c r="Q54" s="63">
        <v>16.5</v>
      </c>
    </row>
    <row r="55" spans="1:17" x14ac:dyDescent="0.2">
      <c r="A55" t="s">
        <v>522</v>
      </c>
      <c r="B55" s="182">
        <v>41855</v>
      </c>
      <c r="C55" s="63">
        <v>21</v>
      </c>
      <c r="D55">
        <v>11</v>
      </c>
      <c r="E55">
        <f t="shared" si="6"/>
        <v>1225</v>
      </c>
      <c r="F55">
        <v>3</v>
      </c>
      <c r="G55">
        <f t="shared" si="8"/>
        <v>24</v>
      </c>
      <c r="H55">
        <v>0</v>
      </c>
      <c r="I55">
        <f t="shared" si="7"/>
        <v>2</v>
      </c>
      <c r="P55" s="11">
        <v>42244</v>
      </c>
      <c r="Q55" s="63">
        <v>16.5</v>
      </c>
    </row>
    <row r="56" spans="1:17" x14ac:dyDescent="0.2">
      <c r="A56" t="s">
        <v>522</v>
      </c>
      <c r="B56" s="182">
        <v>41855</v>
      </c>
      <c r="C56" s="63">
        <v>21</v>
      </c>
      <c r="D56">
        <v>4</v>
      </c>
      <c r="E56">
        <f t="shared" ref="E56:E87" si="9">SUM(D56,E55)</f>
        <v>1229</v>
      </c>
      <c r="F56">
        <v>1</v>
      </c>
      <c r="G56">
        <f t="shared" si="8"/>
        <v>25</v>
      </c>
      <c r="H56">
        <v>0</v>
      </c>
      <c r="I56">
        <f t="shared" ref="I56:I87" si="10">SUM(H56,I55)</f>
        <v>2</v>
      </c>
      <c r="P56" s="11">
        <v>42245</v>
      </c>
      <c r="Q56" s="63">
        <v>16.5</v>
      </c>
    </row>
    <row r="57" spans="1:17" x14ac:dyDescent="0.2">
      <c r="A57" t="s">
        <v>521</v>
      </c>
      <c r="B57" s="182">
        <v>41856</v>
      </c>
      <c r="C57" s="63">
        <v>20</v>
      </c>
      <c r="D57">
        <v>29</v>
      </c>
      <c r="E57">
        <f t="shared" si="9"/>
        <v>1258</v>
      </c>
      <c r="F57">
        <v>1</v>
      </c>
      <c r="G57">
        <f t="shared" si="8"/>
        <v>26</v>
      </c>
      <c r="H57">
        <v>0</v>
      </c>
      <c r="I57">
        <f t="shared" si="10"/>
        <v>2</v>
      </c>
      <c r="P57" s="11">
        <v>42246</v>
      </c>
      <c r="Q57" s="63">
        <v>16</v>
      </c>
    </row>
    <row r="58" spans="1:17" x14ac:dyDescent="0.2">
      <c r="A58" t="s">
        <v>520</v>
      </c>
      <c r="B58" s="182">
        <v>41856</v>
      </c>
      <c r="C58" s="63">
        <v>21</v>
      </c>
      <c r="D58">
        <v>9</v>
      </c>
      <c r="E58">
        <f t="shared" si="9"/>
        <v>1267</v>
      </c>
      <c r="F58">
        <v>1</v>
      </c>
      <c r="G58">
        <f t="shared" si="8"/>
        <v>27</v>
      </c>
      <c r="H58">
        <v>0</v>
      </c>
      <c r="I58">
        <f t="shared" si="10"/>
        <v>2</v>
      </c>
      <c r="P58" s="11">
        <v>42247</v>
      </c>
      <c r="Q58" s="63">
        <v>15.5</v>
      </c>
    </row>
    <row r="59" spans="1:17" x14ac:dyDescent="0.2">
      <c r="A59" t="s">
        <v>509</v>
      </c>
      <c r="B59" s="182">
        <v>41857</v>
      </c>
      <c r="C59" s="63">
        <v>19</v>
      </c>
      <c r="D59">
        <v>14</v>
      </c>
      <c r="E59">
        <f t="shared" si="9"/>
        <v>1281</v>
      </c>
      <c r="F59">
        <v>0</v>
      </c>
      <c r="G59">
        <f t="shared" si="8"/>
        <v>27</v>
      </c>
      <c r="H59">
        <v>0</v>
      </c>
      <c r="I59">
        <f t="shared" si="10"/>
        <v>2</v>
      </c>
      <c r="P59" s="11">
        <v>42248</v>
      </c>
      <c r="Q59" s="63">
        <v>15</v>
      </c>
    </row>
    <row r="60" spans="1:17" x14ac:dyDescent="0.2">
      <c r="A60" t="s">
        <v>509</v>
      </c>
      <c r="B60" s="182">
        <v>41857</v>
      </c>
      <c r="C60" s="63">
        <v>21</v>
      </c>
      <c r="D60">
        <v>11</v>
      </c>
      <c r="E60">
        <f t="shared" si="9"/>
        <v>1292</v>
      </c>
      <c r="F60">
        <v>0</v>
      </c>
      <c r="G60">
        <f t="shared" si="8"/>
        <v>27</v>
      </c>
      <c r="H60">
        <v>0</v>
      </c>
      <c r="I60">
        <f t="shared" si="10"/>
        <v>2</v>
      </c>
      <c r="P60" s="11">
        <v>42249</v>
      </c>
      <c r="Q60" s="63">
        <v>14.5</v>
      </c>
    </row>
    <row r="61" spans="1:17" x14ac:dyDescent="0.2">
      <c r="A61" t="s">
        <v>455</v>
      </c>
      <c r="B61" s="182">
        <v>41858</v>
      </c>
      <c r="C61" s="63">
        <v>20</v>
      </c>
      <c r="D61">
        <v>19</v>
      </c>
      <c r="E61">
        <f t="shared" si="9"/>
        <v>1311</v>
      </c>
      <c r="F61">
        <v>0</v>
      </c>
      <c r="G61">
        <f t="shared" si="8"/>
        <v>27</v>
      </c>
      <c r="H61">
        <v>0</v>
      </c>
      <c r="I61">
        <f t="shared" si="10"/>
        <v>2</v>
      </c>
      <c r="P61" s="11">
        <v>42250</v>
      </c>
      <c r="Q61" s="63">
        <v>15</v>
      </c>
    </row>
    <row r="62" spans="1:17" x14ac:dyDescent="0.2">
      <c r="A62" t="s">
        <v>519</v>
      </c>
      <c r="B62" s="182">
        <v>41858</v>
      </c>
      <c r="C62" s="63">
        <v>20</v>
      </c>
      <c r="D62">
        <v>7</v>
      </c>
      <c r="E62">
        <f t="shared" si="9"/>
        <v>1318</v>
      </c>
      <c r="F62">
        <v>0</v>
      </c>
      <c r="G62">
        <f t="shared" si="8"/>
        <v>27</v>
      </c>
      <c r="H62">
        <v>0</v>
      </c>
      <c r="I62">
        <f t="shared" si="10"/>
        <v>2</v>
      </c>
      <c r="P62" s="11">
        <v>42251</v>
      </c>
      <c r="Q62" s="63">
        <v>14.25</v>
      </c>
    </row>
    <row r="63" spans="1:17" x14ac:dyDescent="0.2">
      <c r="A63" t="s">
        <v>455</v>
      </c>
      <c r="B63" s="182">
        <v>41859</v>
      </c>
      <c r="C63" s="63">
        <v>19</v>
      </c>
      <c r="D63">
        <v>50</v>
      </c>
      <c r="E63">
        <f t="shared" si="9"/>
        <v>1368</v>
      </c>
      <c r="F63">
        <v>0</v>
      </c>
      <c r="G63">
        <f t="shared" si="8"/>
        <v>27</v>
      </c>
      <c r="H63">
        <v>0</v>
      </c>
      <c r="I63">
        <f t="shared" si="10"/>
        <v>2</v>
      </c>
      <c r="P63" s="11">
        <v>42252</v>
      </c>
      <c r="Q63" s="63">
        <v>14</v>
      </c>
    </row>
    <row r="64" spans="1:17" x14ac:dyDescent="0.2">
      <c r="A64" t="s">
        <v>518</v>
      </c>
      <c r="B64" s="182">
        <v>41859</v>
      </c>
      <c r="C64" s="63">
        <v>19</v>
      </c>
      <c r="D64">
        <v>16</v>
      </c>
      <c r="E64">
        <f t="shared" si="9"/>
        <v>1384</v>
      </c>
      <c r="F64">
        <v>0</v>
      </c>
      <c r="G64">
        <f t="shared" si="8"/>
        <v>27</v>
      </c>
      <c r="H64">
        <v>0</v>
      </c>
      <c r="I64">
        <f t="shared" si="10"/>
        <v>2</v>
      </c>
      <c r="P64" s="11">
        <v>42253</v>
      </c>
      <c r="Q64" s="63">
        <v>13.5</v>
      </c>
    </row>
    <row r="65" spans="1:17" x14ac:dyDescent="0.2">
      <c r="A65" t="s">
        <v>517</v>
      </c>
      <c r="B65" s="182">
        <v>41860</v>
      </c>
      <c r="C65" s="63">
        <v>18</v>
      </c>
      <c r="D65">
        <v>48</v>
      </c>
      <c r="E65">
        <f t="shared" si="9"/>
        <v>1432</v>
      </c>
      <c r="F65">
        <v>0</v>
      </c>
      <c r="G65">
        <f t="shared" si="8"/>
        <v>27</v>
      </c>
      <c r="H65">
        <v>1</v>
      </c>
      <c r="I65">
        <f t="shared" si="10"/>
        <v>3</v>
      </c>
      <c r="P65" s="11">
        <v>42254</v>
      </c>
      <c r="Q65" s="63">
        <v>13</v>
      </c>
    </row>
    <row r="66" spans="1:17" x14ac:dyDescent="0.2">
      <c r="A66" t="s">
        <v>469</v>
      </c>
      <c r="B66" s="182">
        <v>41860</v>
      </c>
      <c r="C66" s="63">
        <v>19</v>
      </c>
      <c r="D66">
        <v>6</v>
      </c>
      <c r="E66">
        <f t="shared" si="9"/>
        <v>1438</v>
      </c>
      <c r="F66">
        <v>0</v>
      </c>
      <c r="G66">
        <f t="shared" si="8"/>
        <v>27</v>
      </c>
      <c r="H66">
        <v>1</v>
      </c>
      <c r="I66">
        <f t="shared" si="10"/>
        <v>4</v>
      </c>
      <c r="P66" s="11">
        <v>42255</v>
      </c>
      <c r="Q66" s="63">
        <v>13.5</v>
      </c>
    </row>
    <row r="67" spans="1:17" x14ac:dyDescent="0.2">
      <c r="A67" t="s">
        <v>505</v>
      </c>
      <c r="B67" s="182">
        <v>41861</v>
      </c>
      <c r="C67" s="63">
        <v>19</v>
      </c>
      <c r="D67">
        <v>25</v>
      </c>
      <c r="E67">
        <f t="shared" si="9"/>
        <v>1463</v>
      </c>
      <c r="F67">
        <v>0</v>
      </c>
      <c r="G67">
        <f t="shared" si="8"/>
        <v>27</v>
      </c>
      <c r="H67">
        <v>0</v>
      </c>
      <c r="I67">
        <f t="shared" si="10"/>
        <v>4</v>
      </c>
      <c r="P67" s="11">
        <v>42256</v>
      </c>
      <c r="Q67" s="63">
        <v>14</v>
      </c>
    </row>
    <row r="68" spans="1:17" x14ac:dyDescent="0.2">
      <c r="A68" t="s">
        <v>505</v>
      </c>
      <c r="B68" s="182">
        <v>41861</v>
      </c>
      <c r="C68" s="63">
        <v>20</v>
      </c>
      <c r="D68">
        <v>2</v>
      </c>
      <c r="E68">
        <f t="shared" si="9"/>
        <v>1465</v>
      </c>
      <c r="F68">
        <v>0</v>
      </c>
      <c r="G68">
        <f t="shared" si="8"/>
        <v>27</v>
      </c>
      <c r="H68">
        <v>0</v>
      </c>
      <c r="I68">
        <f t="shared" si="10"/>
        <v>4</v>
      </c>
      <c r="P68" s="11">
        <v>42257</v>
      </c>
      <c r="Q68" s="63">
        <v>14</v>
      </c>
    </row>
    <row r="69" spans="1:17" x14ac:dyDescent="0.2">
      <c r="A69" t="s">
        <v>516</v>
      </c>
      <c r="B69" s="182">
        <v>41132</v>
      </c>
      <c r="C69" s="63">
        <v>18</v>
      </c>
      <c r="D69">
        <v>11</v>
      </c>
      <c r="E69">
        <f t="shared" si="9"/>
        <v>1476</v>
      </c>
      <c r="F69">
        <v>0</v>
      </c>
      <c r="G69">
        <f t="shared" si="8"/>
        <v>27</v>
      </c>
      <c r="H69">
        <v>0</v>
      </c>
      <c r="I69">
        <f t="shared" si="10"/>
        <v>4</v>
      </c>
      <c r="P69" s="11">
        <v>42258</v>
      </c>
      <c r="Q69" s="63">
        <v>13</v>
      </c>
    </row>
    <row r="70" spans="1:17" x14ac:dyDescent="0.2">
      <c r="A70" t="s">
        <v>515</v>
      </c>
      <c r="B70" s="182">
        <v>41862</v>
      </c>
      <c r="C70" s="63">
        <v>20</v>
      </c>
      <c r="D70">
        <v>6</v>
      </c>
      <c r="E70">
        <f t="shared" si="9"/>
        <v>1482</v>
      </c>
      <c r="F70">
        <v>1</v>
      </c>
      <c r="G70">
        <f t="shared" si="8"/>
        <v>28</v>
      </c>
      <c r="H70">
        <v>1</v>
      </c>
      <c r="I70">
        <f t="shared" si="10"/>
        <v>5</v>
      </c>
      <c r="P70" s="11">
        <v>42259</v>
      </c>
      <c r="Q70" s="63">
        <v>13.5</v>
      </c>
    </row>
    <row r="71" spans="1:17" x14ac:dyDescent="0.2">
      <c r="A71" t="s">
        <v>514</v>
      </c>
      <c r="B71" s="182">
        <v>41863</v>
      </c>
      <c r="C71" s="63">
        <v>19</v>
      </c>
      <c r="D71">
        <v>16</v>
      </c>
      <c r="E71">
        <f t="shared" si="9"/>
        <v>1498</v>
      </c>
      <c r="F71">
        <v>0</v>
      </c>
      <c r="G71">
        <f t="shared" si="8"/>
        <v>28</v>
      </c>
      <c r="H71">
        <v>1</v>
      </c>
      <c r="I71">
        <f t="shared" si="10"/>
        <v>6</v>
      </c>
      <c r="P71" s="11">
        <v>42260</v>
      </c>
      <c r="Q71" s="63">
        <v>13.5</v>
      </c>
    </row>
    <row r="72" spans="1:17" x14ac:dyDescent="0.2">
      <c r="A72" t="s">
        <v>512</v>
      </c>
      <c r="B72" s="182">
        <v>41863</v>
      </c>
      <c r="C72" s="63">
        <v>19</v>
      </c>
      <c r="D72">
        <v>4</v>
      </c>
      <c r="E72">
        <f t="shared" si="9"/>
        <v>1502</v>
      </c>
      <c r="F72">
        <v>0</v>
      </c>
      <c r="G72">
        <f t="shared" si="8"/>
        <v>28</v>
      </c>
      <c r="H72">
        <v>0</v>
      </c>
      <c r="I72">
        <f t="shared" si="10"/>
        <v>6</v>
      </c>
      <c r="P72" s="11">
        <v>42261</v>
      </c>
      <c r="Q72" s="63">
        <v>13.5</v>
      </c>
    </row>
    <row r="73" spans="1:17" x14ac:dyDescent="0.2">
      <c r="A73" t="s">
        <v>513</v>
      </c>
      <c r="B73" s="182">
        <v>41864</v>
      </c>
      <c r="C73" s="63">
        <v>20</v>
      </c>
      <c r="D73">
        <v>24</v>
      </c>
      <c r="E73">
        <f t="shared" si="9"/>
        <v>1526</v>
      </c>
      <c r="F73">
        <v>0</v>
      </c>
      <c r="G73">
        <f t="shared" si="8"/>
        <v>28</v>
      </c>
      <c r="H73">
        <v>0</v>
      </c>
      <c r="I73">
        <f t="shared" si="10"/>
        <v>6</v>
      </c>
      <c r="P73" s="11">
        <v>42262</v>
      </c>
      <c r="Q73" s="63">
        <v>13</v>
      </c>
    </row>
    <row r="74" spans="1:17" x14ac:dyDescent="0.2">
      <c r="A74" t="s">
        <v>512</v>
      </c>
      <c r="B74" s="182">
        <v>41864</v>
      </c>
      <c r="C74" s="63">
        <v>19</v>
      </c>
      <c r="D74">
        <v>9</v>
      </c>
      <c r="E74">
        <f t="shared" si="9"/>
        <v>1535</v>
      </c>
      <c r="F74">
        <v>0</v>
      </c>
      <c r="G74">
        <f t="shared" si="8"/>
        <v>28</v>
      </c>
      <c r="H74">
        <v>0</v>
      </c>
      <c r="I74">
        <f t="shared" si="10"/>
        <v>6</v>
      </c>
      <c r="P74" s="11">
        <v>42263</v>
      </c>
      <c r="Q74" s="63">
        <v>13</v>
      </c>
    </row>
    <row r="75" spans="1:17" x14ac:dyDescent="0.2">
      <c r="A75" t="s">
        <v>511</v>
      </c>
      <c r="B75" s="182">
        <v>41865</v>
      </c>
      <c r="C75" s="63">
        <v>17</v>
      </c>
      <c r="D75">
        <v>8</v>
      </c>
      <c r="E75">
        <f t="shared" si="9"/>
        <v>1543</v>
      </c>
      <c r="F75">
        <v>0</v>
      </c>
      <c r="G75">
        <f t="shared" si="8"/>
        <v>28</v>
      </c>
      <c r="H75">
        <v>1</v>
      </c>
      <c r="I75">
        <f t="shared" si="10"/>
        <v>7</v>
      </c>
      <c r="J75" t="s">
        <v>510</v>
      </c>
      <c r="P75" s="11">
        <v>42264</v>
      </c>
      <c r="Q75" s="63">
        <v>13</v>
      </c>
    </row>
    <row r="76" spans="1:17" x14ac:dyDescent="0.2">
      <c r="A76" t="s">
        <v>509</v>
      </c>
      <c r="B76" s="182">
        <v>41865</v>
      </c>
      <c r="C76" s="63">
        <v>18</v>
      </c>
      <c r="D76">
        <v>3</v>
      </c>
      <c r="E76">
        <f t="shared" si="9"/>
        <v>1546</v>
      </c>
      <c r="F76">
        <v>0</v>
      </c>
      <c r="G76">
        <f t="shared" si="8"/>
        <v>28</v>
      </c>
      <c r="H76">
        <v>0</v>
      </c>
      <c r="I76">
        <f t="shared" si="10"/>
        <v>7</v>
      </c>
      <c r="P76" s="11">
        <v>42265</v>
      </c>
      <c r="Q76" s="63">
        <v>13</v>
      </c>
    </row>
    <row r="77" spans="1:17" x14ac:dyDescent="0.2">
      <c r="A77" t="s">
        <v>508</v>
      </c>
      <c r="B77" s="182">
        <v>41866</v>
      </c>
      <c r="C77" s="63">
        <v>17</v>
      </c>
      <c r="D77">
        <v>7</v>
      </c>
      <c r="E77">
        <f t="shared" si="9"/>
        <v>1553</v>
      </c>
      <c r="F77">
        <v>0</v>
      </c>
      <c r="G77">
        <f t="shared" si="8"/>
        <v>28</v>
      </c>
      <c r="H77">
        <v>0</v>
      </c>
      <c r="I77">
        <f t="shared" si="10"/>
        <v>7</v>
      </c>
      <c r="P77" s="11">
        <v>42266</v>
      </c>
      <c r="Q77" s="63">
        <v>12</v>
      </c>
    </row>
    <row r="78" spans="1:17" x14ac:dyDescent="0.2">
      <c r="A78" t="s">
        <v>507</v>
      </c>
      <c r="B78" s="182">
        <v>41866</v>
      </c>
      <c r="C78" s="63">
        <v>17.5</v>
      </c>
      <c r="D78">
        <v>2</v>
      </c>
      <c r="E78">
        <f t="shared" si="9"/>
        <v>1555</v>
      </c>
      <c r="F78">
        <v>0</v>
      </c>
      <c r="G78">
        <f t="shared" ref="G78:G89" si="11">SUM(F78,G77)</f>
        <v>28</v>
      </c>
      <c r="H78">
        <v>0</v>
      </c>
      <c r="I78">
        <f t="shared" si="10"/>
        <v>7</v>
      </c>
      <c r="P78" s="11">
        <v>42267</v>
      </c>
      <c r="Q78" s="63">
        <v>13</v>
      </c>
    </row>
    <row r="79" spans="1:17" x14ac:dyDescent="0.2">
      <c r="A79" t="s">
        <v>505</v>
      </c>
      <c r="B79" s="182">
        <v>41867</v>
      </c>
      <c r="C79" s="63">
        <v>17.5</v>
      </c>
      <c r="D79">
        <v>13</v>
      </c>
      <c r="E79">
        <f t="shared" si="9"/>
        <v>1568</v>
      </c>
      <c r="F79">
        <v>0</v>
      </c>
      <c r="G79">
        <f t="shared" si="11"/>
        <v>28</v>
      </c>
      <c r="H79">
        <v>0</v>
      </c>
      <c r="I79">
        <f t="shared" si="10"/>
        <v>7</v>
      </c>
      <c r="P79" s="11">
        <v>42268</v>
      </c>
      <c r="Q79" s="63">
        <v>12</v>
      </c>
    </row>
    <row r="80" spans="1:17" x14ac:dyDescent="0.2">
      <c r="A80" t="s">
        <v>505</v>
      </c>
      <c r="B80" s="182">
        <v>41867</v>
      </c>
      <c r="C80" s="63">
        <v>17.5</v>
      </c>
      <c r="D80">
        <v>4</v>
      </c>
      <c r="E80">
        <f t="shared" si="9"/>
        <v>1572</v>
      </c>
      <c r="F80">
        <v>0</v>
      </c>
      <c r="G80">
        <f t="shared" si="11"/>
        <v>28</v>
      </c>
      <c r="H80">
        <v>2</v>
      </c>
      <c r="I80">
        <f t="shared" si="10"/>
        <v>9</v>
      </c>
      <c r="J80" t="s">
        <v>506</v>
      </c>
      <c r="P80" s="11">
        <v>42269</v>
      </c>
      <c r="Q80" s="63">
        <v>12</v>
      </c>
    </row>
    <row r="81" spans="1:17" x14ac:dyDescent="0.2">
      <c r="A81" t="s">
        <v>505</v>
      </c>
      <c r="B81" s="182">
        <v>41868</v>
      </c>
      <c r="C81" s="63">
        <v>17</v>
      </c>
      <c r="D81">
        <v>9</v>
      </c>
      <c r="E81">
        <f t="shared" si="9"/>
        <v>1581</v>
      </c>
      <c r="F81">
        <v>0</v>
      </c>
      <c r="G81">
        <f t="shared" si="11"/>
        <v>28</v>
      </c>
      <c r="H81">
        <v>0</v>
      </c>
      <c r="I81">
        <f t="shared" si="10"/>
        <v>9</v>
      </c>
      <c r="P81" s="11">
        <v>42270</v>
      </c>
      <c r="Q81" s="63">
        <v>12</v>
      </c>
    </row>
    <row r="82" spans="1:17" x14ac:dyDescent="0.2">
      <c r="A82" t="s">
        <v>488</v>
      </c>
      <c r="B82" s="182">
        <v>41868</v>
      </c>
      <c r="C82" s="63">
        <v>17</v>
      </c>
      <c r="D82">
        <v>0</v>
      </c>
      <c r="E82">
        <f t="shared" si="9"/>
        <v>1581</v>
      </c>
      <c r="F82">
        <v>0</v>
      </c>
      <c r="G82">
        <f t="shared" si="11"/>
        <v>28</v>
      </c>
      <c r="H82">
        <v>1</v>
      </c>
      <c r="I82">
        <f t="shared" si="10"/>
        <v>10</v>
      </c>
      <c r="J82" t="s">
        <v>504</v>
      </c>
      <c r="P82" s="11">
        <v>42271</v>
      </c>
      <c r="Q82" s="63">
        <v>10.5</v>
      </c>
    </row>
    <row r="83" spans="1:17" x14ac:dyDescent="0.2">
      <c r="A83" t="s">
        <v>503</v>
      </c>
      <c r="B83" s="182">
        <v>41869</v>
      </c>
      <c r="C83" s="63">
        <v>16</v>
      </c>
      <c r="D83">
        <v>5</v>
      </c>
      <c r="E83">
        <f t="shared" si="9"/>
        <v>1586</v>
      </c>
      <c r="F83">
        <v>0</v>
      </c>
      <c r="G83">
        <f t="shared" si="11"/>
        <v>28</v>
      </c>
      <c r="H83">
        <v>0</v>
      </c>
      <c r="I83">
        <f t="shared" si="10"/>
        <v>10</v>
      </c>
      <c r="J83" t="s">
        <v>502</v>
      </c>
      <c r="P83" s="11">
        <v>42272</v>
      </c>
      <c r="Q83" s="63">
        <v>10.5</v>
      </c>
    </row>
    <row r="84" spans="1:17" x14ac:dyDescent="0.2">
      <c r="A84" t="s">
        <v>485</v>
      </c>
      <c r="B84" s="182">
        <v>41869</v>
      </c>
      <c r="C84" s="63">
        <v>17.5</v>
      </c>
      <c r="D84">
        <v>6</v>
      </c>
      <c r="E84">
        <f t="shared" si="9"/>
        <v>1592</v>
      </c>
      <c r="F84">
        <v>0</v>
      </c>
      <c r="G84">
        <f t="shared" si="11"/>
        <v>28</v>
      </c>
      <c r="H84">
        <v>1</v>
      </c>
      <c r="I84">
        <f t="shared" si="10"/>
        <v>11</v>
      </c>
      <c r="J84" t="s">
        <v>501</v>
      </c>
      <c r="P84" s="11">
        <v>42273</v>
      </c>
      <c r="Q84" s="63">
        <v>10</v>
      </c>
    </row>
    <row r="85" spans="1:17" x14ac:dyDescent="0.2">
      <c r="A85" t="s">
        <v>485</v>
      </c>
      <c r="B85" s="182">
        <v>41870</v>
      </c>
      <c r="C85" s="63">
        <v>16.5</v>
      </c>
      <c r="D85">
        <v>10</v>
      </c>
      <c r="E85">
        <f t="shared" si="9"/>
        <v>1602</v>
      </c>
      <c r="F85">
        <v>0</v>
      </c>
      <c r="G85">
        <f t="shared" si="11"/>
        <v>28</v>
      </c>
      <c r="H85">
        <v>0</v>
      </c>
      <c r="I85">
        <f t="shared" si="10"/>
        <v>11</v>
      </c>
      <c r="J85" t="s">
        <v>500</v>
      </c>
      <c r="P85" s="11">
        <v>42274</v>
      </c>
      <c r="Q85" s="63">
        <v>10</v>
      </c>
    </row>
    <row r="86" spans="1:17" x14ac:dyDescent="0.2">
      <c r="A86" t="s">
        <v>498</v>
      </c>
      <c r="B86" s="182">
        <v>41870</v>
      </c>
      <c r="C86" s="63">
        <v>18.5</v>
      </c>
      <c r="D86">
        <v>0</v>
      </c>
      <c r="E86">
        <f t="shared" si="9"/>
        <v>1602</v>
      </c>
      <c r="F86">
        <v>0</v>
      </c>
      <c r="G86">
        <f t="shared" si="11"/>
        <v>28</v>
      </c>
      <c r="H86">
        <v>0</v>
      </c>
      <c r="I86">
        <f t="shared" si="10"/>
        <v>11</v>
      </c>
      <c r="J86" t="s">
        <v>499</v>
      </c>
      <c r="P86" s="11">
        <v>42275</v>
      </c>
      <c r="Q86" s="63">
        <v>10</v>
      </c>
    </row>
    <row r="87" spans="1:17" x14ac:dyDescent="0.2">
      <c r="A87" t="s">
        <v>485</v>
      </c>
      <c r="B87" s="182">
        <v>41871</v>
      </c>
      <c r="C87" s="63">
        <v>16.5</v>
      </c>
      <c r="D87">
        <v>10</v>
      </c>
      <c r="E87">
        <f t="shared" si="9"/>
        <v>1612</v>
      </c>
      <c r="F87">
        <v>0</v>
      </c>
      <c r="G87">
        <f t="shared" si="11"/>
        <v>28</v>
      </c>
      <c r="H87">
        <v>1</v>
      </c>
      <c r="I87">
        <f t="shared" si="10"/>
        <v>12</v>
      </c>
      <c r="P87" s="11">
        <v>42276</v>
      </c>
      <c r="Q87" s="63">
        <v>8.5</v>
      </c>
    </row>
    <row r="88" spans="1:17" x14ac:dyDescent="0.2">
      <c r="A88" t="s">
        <v>498</v>
      </c>
      <c r="B88" s="182">
        <v>41871</v>
      </c>
      <c r="C88" s="63">
        <v>18</v>
      </c>
      <c r="D88">
        <v>2</v>
      </c>
      <c r="E88">
        <f t="shared" ref="E88:E119" si="12">SUM(D88,E87)</f>
        <v>1614</v>
      </c>
      <c r="F88">
        <v>0</v>
      </c>
      <c r="G88">
        <f t="shared" si="11"/>
        <v>28</v>
      </c>
      <c r="H88">
        <v>0</v>
      </c>
      <c r="I88">
        <f t="shared" ref="I88:I119" si="13">SUM(H88,I87)</f>
        <v>12</v>
      </c>
      <c r="J88" t="s">
        <v>497</v>
      </c>
      <c r="P88" s="11">
        <v>42277</v>
      </c>
      <c r="Q88" s="63">
        <v>7.5</v>
      </c>
    </row>
    <row r="89" spans="1:17" x14ac:dyDescent="0.2">
      <c r="A89" t="s">
        <v>496</v>
      </c>
      <c r="B89" s="182">
        <v>41872</v>
      </c>
      <c r="C89" s="63">
        <v>18</v>
      </c>
      <c r="D89">
        <v>6</v>
      </c>
      <c r="E89">
        <f t="shared" si="12"/>
        <v>1620</v>
      </c>
      <c r="F89">
        <v>0</v>
      </c>
      <c r="G89">
        <f t="shared" si="11"/>
        <v>28</v>
      </c>
      <c r="H89">
        <v>0</v>
      </c>
      <c r="I89">
        <f t="shared" si="13"/>
        <v>12</v>
      </c>
      <c r="J89" t="s">
        <v>495</v>
      </c>
      <c r="P89" s="11"/>
    </row>
    <row r="90" spans="1:17" x14ac:dyDescent="0.2">
      <c r="A90" t="s">
        <v>469</v>
      </c>
      <c r="B90" s="182">
        <v>41872</v>
      </c>
      <c r="C90" s="63">
        <v>19.5</v>
      </c>
      <c r="D90">
        <v>1</v>
      </c>
      <c r="E90">
        <f t="shared" si="12"/>
        <v>1621</v>
      </c>
      <c r="F90">
        <v>0</v>
      </c>
      <c r="G90">
        <f>SUM(F90,G88)</f>
        <v>28</v>
      </c>
      <c r="H90">
        <v>0</v>
      </c>
      <c r="I90">
        <f t="shared" si="13"/>
        <v>12</v>
      </c>
    </row>
    <row r="91" spans="1:17" x14ac:dyDescent="0.2">
      <c r="A91" t="s">
        <v>469</v>
      </c>
      <c r="B91" s="182">
        <v>41873</v>
      </c>
      <c r="C91" s="63">
        <v>17.5</v>
      </c>
      <c r="D91">
        <v>5</v>
      </c>
      <c r="E91">
        <f t="shared" si="12"/>
        <v>1626</v>
      </c>
      <c r="F91">
        <v>1</v>
      </c>
      <c r="G91">
        <f t="shared" ref="G91:G138" si="14">SUM(F91,G90)</f>
        <v>29</v>
      </c>
      <c r="H91">
        <v>1</v>
      </c>
      <c r="I91">
        <f t="shared" si="13"/>
        <v>13</v>
      </c>
      <c r="J91" t="s">
        <v>494</v>
      </c>
    </row>
    <row r="92" spans="1:17" x14ac:dyDescent="0.2">
      <c r="A92" t="s">
        <v>469</v>
      </c>
      <c r="B92" s="182">
        <v>41873</v>
      </c>
      <c r="C92" s="63">
        <v>18.5</v>
      </c>
      <c r="D92">
        <v>1</v>
      </c>
      <c r="E92">
        <f t="shared" si="12"/>
        <v>1627</v>
      </c>
      <c r="F92">
        <v>0</v>
      </c>
      <c r="G92">
        <f t="shared" si="14"/>
        <v>29</v>
      </c>
      <c r="H92">
        <v>0</v>
      </c>
      <c r="I92">
        <f t="shared" si="13"/>
        <v>13</v>
      </c>
    </row>
    <row r="93" spans="1:17" x14ac:dyDescent="0.2">
      <c r="A93" t="s">
        <v>493</v>
      </c>
      <c r="B93" s="182">
        <v>41874</v>
      </c>
      <c r="C93" s="63">
        <v>17.5</v>
      </c>
      <c r="D93">
        <v>1</v>
      </c>
      <c r="E93">
        <f t="shared" si="12"/>
        <v>1628</v>
      </c>
      <c r="F93">
        <v>0</v>
      </c>
      <c r="G93">
        <f t="shared" si="14"/>
        <v>29</v>
      </c>
      <c r="H93">
        <v>1</v>
      </c>
      <c r="I93">
        <f t="shared" si="13"/>
        <v>14</v>
      </c>
      <c r="J93" t="s">
        <v>492</v>
      </c>
    </row>
    <row r="94" spans="1:17" x14ac:dyDescent="0.2">
      <c r="A94" t="s">
        <v>491</v>
      </c>
      <c r="B94" s="182">
        <v>41874</v>
      </c>
      <c r="C94" s="63">
        <v>19</v>
      </c>
      <c r="D94">
        <v>0</v>
      </c>
      <c r="E94">
        <f t="shared" si="12"/>
        <v>1628</v>
      </c>
      <c r="F94">
        <v>0</v>
      </c>
      <c r="G94">
        <f t="shared" si="14"/>
        <v>29</v>
      </c>
      <c r="H94">
        <v>0</v>
      </c>
      <c r="I94">
        <f t="shared" si="13"/>
        <v>14</v>
      </c>
      <c r="J94" t="s">
        <v>490</v>
      </c>
    </row>
    <row r="95" spans="1:17" x14ac:dyDescent="0.2">
      <c r="A95" t="s">
        <v>489</v>
      </c>
      <c r="B95" s="182">
        <v>41875</v>
      </c>
      <c r="C95" s="63">
        <v>17.5</v>
      </c>
      <c r="D95">
        <v>3</v>
      </c>
      <c r="E95">
        <f t="shared" si="12"/>
        <v>1631</v>
      </c>
      <c r="F95">
        <v>0</v>
      </c>
      <c r="G95">
        <f t="shared" si="14"/>
        <v>29</v>
      </c>
      <c r="H95">
        <v>1</v>
      </c>
      <c r="I95">
        <f t="shared" si="13"/>
        <v>15</v>
      </c>
      <c r="J95" t="s">
        <v>487</v>
      </c>
    </row>
    <row r="96" spans="1:17" x14ac:dyDescent="0.2">
      <c r="A96" t="s">
        <v>488</v>
      </c>
      <c r="B96" s="182">
        <v>41875</v>
      </c>
      <c r="C96" s="63">
        <v>18</v>
      </c>
      <c r="D96">
        <v>0</v>
      </c>
      <c r="E96">
        <f t="shared" si="12"/>
        <v>1631</v>
      </c>
      <c r="F96">
        <v>0</v>
      </c>
      <c r="G96">
        <f t="shared" si="14"/>
        <v>29</v>
      </c>
      <c r="H96">
        <v>0</v>
      </c>
      <c r="I96">
        <f t="shared" si="13"/>
        <v>15</v>
      </c>
    </row>
    <row r="97" spans="1:10" x14ac:dyDescent="0.2">
      <c r="A97" t="s">
        <v>486</v>
      </c>
      <c r="B97" s="182">
        <v>41876</v>
      </c>
      <c r="C97" s="63">
        <v>16.5</v>
      </c>
      <c r="D97">
        <v>0</v>
      </c>
      <c r="E97">
        <f t="shared" si="12"/>
        <v>1631</v>
      </c>
      <c r="F97">
        <v>0</v>
      </c>
      <c r="G97">
        <f t="shared" si="14"/>
        <v>29</v>
      </c>
      <c r="H97">
        <v>0</v>
      </c>
      <c r="I97">
        <f t="shared" si="13"/>
        <v>15</v>
      </c>
      <c r="J97" t="s">
        <v>487</v>
      </c>
    </row>
    <row r="98" spans="1:10" x14ac:dyDescent="0.2">
      <c r="A98" t="s">
        <v>486</v>
      </c>
      <c r="B98" s="182">
        <v>41876</v>
      </c>
      <c r="C98" s="63">
        <v>17.5</v>
      </c>
      <c r="D98">
        <v>0</v>
      </c>
      <c r="E98">
        <f t="shared" si="12"/>
        <v>1631</v>
      </c>
      <c r="F98">
        <v>0</v>
      </c>
      <c r="G98">
        <f t="shared" si="14"/>
        <v>29</v>
      </c>
      <c r="H98">
        <v>0</v>
      </c>
      <c r="I98">
        <f t="shared" si="13"/>
        <v>15</v>
      </c>
    </row>
    <row r="99" spans="1:10" x14ac:dyDescent="0.2">
      <c r="A99" t="s">
        <v>485</v>
      </c>
      <c r="B99" s="182">
        <v>41877</v>
      </c>
      <c r="C99" s="63">
        <v>16</v>
      </c>
      <c r="D99">
        <v>1</v>
      </c>
      <c r="E99">
        <f t="shared" si="12"/>
        <v>1632</v>
      </c>
      <c r="F99">
        <v>0</v>
      </c>
      <c r="G99">
        <f t="shared" si="14"/>
        <v>29</v>
      </c>
      <c r="H99">
        <v>0</v>
      </c>
      <c r="I99">
        <f t="shared" si="13"/>
        <v>15</v>
      </c>
    </row>
    <row r="100" spans="1:10" x14ac:dyDescent="0.2">
      <c r="A100" t="s">
        <v>485</v>
      </c>
      <c r="B100" s="182">
        <v>41877</v>
      </c>
      <c r="C100" s="63">
        <v>17.5</v>
      </c>
      <c r="D100">
        <v>1</v>
      </c>
      <c r="E100">
        <f t="shared" si="12"/>
        <v>1633</v>
      </c>
      <c r="F100">
        <v>0</v>
      </c>
      <c r="G100">
        <f t="shared" si="14"/>
        <v>29</v>
      </c>
      <c r="H100">
        <v>0</v>
      </c>
      <c r="I100">
        <f t="shared" si="13"/>
        <v>15</v>
      </c>
      <c r="J100" t="s">
        <v>484</v>
      </c>
    </row>
    <row r="101" spans="1:10" x14ac:dyDescent="0.2">
      <c r="A101" t="s">
        <v>455</v>
      </c>
      <c r="B101" s="182">
        <v>41878</v>
      </c>
      <c r="C101" s="63">
        <v>16.5</v>
      </c>
      <c r="D101">
        <v>0</v>
      </c>
      <c r="E101">
        <f t="shared" si="12"/>
        <v>1633</v>
      </c>
      <c r="F101">
        <v>0</v>
      </c>
      <c r="G101">
        <f t="shared" si="14"/>
        <v>29</v>
      </c>
      <c r="H101">
        <v>1</v>
      </c>
      <c r="I101">
        <f t="shared" si="13"/>
        <v>16</v>
      </c>
      <c r="J101" t="s">
        <v>483</v>
      </c>
    </row>
    <row r="102" spans="1:10" x14ac:dyDescent="0.2">
      <c r="A102" t="s">
        <v>482</v>
      </c>
      <c r="B102" s="182">
        <v>41879</v>
      </c>
      <c r="C102" s="63">
        <v>16.5</v>
      </c>
      <c r="D102">
        <v>1</v>
      </c>
      <c r="E102">
        <f t="shared" si="12"/>
        <v>1634</v>
      </c>
      <c r="F102">
        <v>0</v>
      </c>
      <c r="G102">
        <f t="shared" si="14"/>
        <v>29</v>
      </c>
      <c r="H102">
        <v>2</v>
      </c>
      <c r="I102">
        <f t="shared" si="13"/>
        <v>18</v>
      </c>
    </row>
    <row r="103" spans="1:10" x14ac:dyDescent="0.2">
      <c r="A103" t="s">
        <v>481</v>
      </c>
      <c r="B103" s="182">
        <v>41880</v>
      </c>
      <c r="C103" s="63">
        <v>16.5</v>
      </c>
      <c r="D103">
        <v>0</v>
      </c>
      <c r="E103">
        <f t="shared" si="12"/>
        <v>1634</v>
      </c>
      <c r="F103">
        <v>0</v>
      </c>
      <c r="G103">
        <f t="shared" si="14"/>
        <v>29</v>
      </c>
      <c r="H103">
        <v>3</v>
      </c>
      <c r="I103">
        <f t="shared" si="13"/>
        <v>21</v>
      </c>
    </row>
    <row r="104" spans="1:10" x14ac:dyDescent="0.2">
      <c r="A104" t="s">
        <v>455</v>
      </c>
      <c r="B104" s="182">
        <v>41881</v>
      </c>
      <c r="C104" s="63">
        <v>16</v>
      </c>
      <c r="D104">
        <v>1</v>
      </c>
      <c r="E104">
        <f t="shared" si="12"/>
        <v>1635</v>
      </c>
      <c r="F104">
        <v>0</v>
      </c>
      <c r="G104">
        <f t="shared" si="14"/>
        <v>29</v>
      </c>
      <c r="H104">
        <v>0</v>
      </c>
      <c r="I104">
        <f t="shared" si="13"/>
        <v>21</v>
      </c>
    </row>
    <row r="105" spans="1:10" x14ac:dyDescent="0.2">
      <c r="A105" t="s">
        <v>455</v>
      </c>
      <c r="B105" s="182">
        <v>41882</v>
      </c>
      <c r="C105" s="63">
        <v>15.5</v>
      </c>
      <c r="D105">
        <v>0</v>
      </c>
      <c r="E105">
        <f t="shared" si="12"/>
        <v>1635</v>
      </c>
      <c r="F105">
        <v>0</v>
      </c>
      <c r="G105">
        <f t="shared" si="14"/>
        <v>29</v>
      </c>
      <c r="H105">
        <v>0</v>
      </c>
      <c r="I105">
        <f t="shared" si="13"/>
        <v>21</v>
      </c>
    </row>
    <row r="106" spans="1:10" x14ac:dyDescent="0.2">
      <c r="A106" t="s">
        <v>461</v>
      </c>
      <c r="B106" s="182">
        <v>41883</v>
      </c>
      <c r="C106" s="63">
        <v>15</v>
      </c>
      <c r="D106">
        <v>0</v>
      </c>
      <c r="E106">
        <f t="shared" si="12"/>
        <v>1635</v>
      </c>
      <c r="F106">
        <v>0</v>
      </c>
      <c r="G106">
        <f t="shared" si="14"/>
        <v>29</v>
      </c>
      <c r="H106">
        <v>2</v>
      </c>
      <c r="I106">
        <f t="shared" si="13"/>
        <v>23</v>
      </c>
      <c r="J106" t="s">
        <v>480</v>
      </c>
    </row>
    <row r="107" spans="1:10" x14ac:dyDescent="0.2">
      <c r="A107" t="s">
        <v>479</v>
      </c>
      <c r="B107" s="182">
        <v>41884</v>
      </c>
      <c r="C107" s="63">
        <v>14.5</v>
      </c>
      <c r="D107">
        <v>0</v>
      </c>
      <c r="E107">
        <f t="shared" si="12"/>
        <v>1635</v>
      </c>
      <c r="F107">
        <v>0</v>
      </c>
      <c r="G107">
        <f t="shared" si="14"/>
        <v>29</v>
      </c>
      <c r="H107">
        <v>0</v>
      </c>
      <c r="I107">
        <f t="shared" si="13"/>
        <v>23</v>
      </c>
    </row>
    <row r="108" spans="1:10" x14ac:dyDescent="0.2">
      <c r="A108" t="s">
        <v>478</v>
      </c>
      <c r="B108" t="s">
        <v>477</v>
      </c>
      <c r="C108" s="63">
        <v>15</v>
      </c>
      <c r="D108">
        <v>0</v>
      </c>
      <c r="E108">
        <f t="shared" si="12"/>
        <v>1635</v>
      </c>
      <c r="F108">
        <v>0</v>
      </c>
      <c r="G108">
        <f t="shared" si="14"/>
        <v>29</v>
      </c>
      <c r="H108">
        <v>0</v>
      </c>
      <c r="I108">
        <f t="shared" si="13"/>
        <v>23</v>
      </c>
    </row>
    <row r="109" spans="1:10" x14ac:dyDescent="0.2">
      <c r="A109" t="s">
        <v>476</v>
      </c>
      <c r="B109" s="182">
        <v>41886</v>
      </c>
      <c r="C109" s="63">
        <v>14.25</v>
      </c>
      <c r="D109">
        <v>0</v>
      </c>
      <c r="E109">
        <f t="shared" si="12"/>
        <v>1635</v>
      </c>
      <c r="F109">
        <v>0</v>
      </c>
      <c r="G109">
        <f t="shared" si="14"/>
        <v>29</v>
      </c>
      <c r="H109">
        <v>0</v>
      </c>
      <c r="I109">
        <f t="shared" si="13"/>
        <v>23</v>
      </c>
    </row>
    <row r="110" spans="1:10" x14ac:dyDescent="0.2">
      <c r="A110" t="s">
        <v>475</v>
      </c>
      <c r="B110" s="182">
        <v>41887</v>
      </c>
      <c r="C110" s="63">
        <v>14</v>
      </c>
      <c r="D110">
        <v>0</v>
      </c>
      <c r="E110">
        <f t="shared" si="12"/>
        <v>1635</v>
      </c>
      <c r="F110">
        <v>0</v>
      </c>
      <c r="G110">
        <f t="shared" si="14"/>
        <v>29</v>
      </c>
      <c r="H110">
        <v>1</v>
      </c>
      <c r="I110">
        <f t="shared" si="13"/>
        <v>24</v>
      </c>
    </row>
    <row r="111" spans="1:10" x14ac:dyDescent="0.2">
      <c r="A111" t="s">
        <v>474</v>
      </c>
      <c r="B111" s="182">
        <v>41888</v>
      </c>
      <c r="C111" s="63">
        <v>13.5</v>
      </c>
      <c r="D111">
        <v>0</v>
      </c>
      <c r="E111">
        <f t="shared" si="12"/>
        <v>1635</v>
      </c>
      <c r="F111">
        <v>0</v>
      </c>
      <c r="G111">
        <f t="shared" si="14"/>
        <v>29</v>
      </c>
      <c r="H111">
        <v>0</v>
      </c>
      <c r="I111">
        <f t="shared" si="13"/>
        <v>24</v>
      </c>
    </row>
    <row r="112" spans="1:10" x14ac:dyDescent="0.2">
      <c r="A112" t="s">
        <v>473</v>
      </c>
      <c r="B112" s="182">
        <v>41889</v>
      </c>
      <c r="C112" s="63">
        <v>13</v>
      </c>
      <c r="D112">
        <v>1</v>
      </c>
      <c r="E112">
        <f t="shared" si="12"/>
        <v>1636</v>
      </c>
      <c r="F112">
        <v>0</v>
      </c>
      <c r="G112">
        <f t="shared" si="14"/>
        <v>29</v>
      </c>
      <c r="H112">
        <v>1</v>
      </c>
      <c r="I112">
        <f t="shared" si="13"/>
        <v>25</v>
      </c>
    </row>
    <row r="113" spans="1:10" x14ac:dyDescent="0.2">
      <c r="A113" t="s">
        <v>464</v>
      </c>
      <c r="B113" s="182">
        <v>41890</v>
      </c>
      <c r="C113" s="63">
        <v>13.5</v>
      </c>
      <c r="D113">
        <v>1</v>
      </c>
      <c r="E113">
        <f t="shared" si="12"/>
        <v>1637</v>
      </c>
      <c r="F113">
        <v>0</v>
      </c>
      <c r="G113">
        <f t="shared" si="14"/>
        <v>29</v>
      </c>
      <c r="H113">
        <v>0</v>
      </c>
      <c r="I113">
        <f t="shared" si="13"/>
        <v>25</v>
      </c>
    </row>
    <row r="114" spans="1:10" x14ac:dyDescent="0.2">
      <c r="A114" t="s">
        <v>455</v>
      </c>
      <c r="B114" s="182">
        <v>41891</v>
      </c>
      <c r="C114" s="63">
        <v>14</v>
      </c>
      <c r="D114">
        <v>0</v>
      </c>
      <c r="E114">
        <f t="shared" si="12"/>
        <v>1637</v>
      </c>
      <c r="F114">
        <v>0</v>
      </c>
      <c r="G114">
        <f t="shared" si="14"/>
        <v>29</v>
      </c>
      <c r="H114">
        <v>0</v>
      </c>
      <c r="I114">
        <f t="shared" si="13"/>
        <v>25</v>
      </c>
    </row>
    <row r="115" spans="1:10" x14ac:dyDescent="0.2">
      <c r="A115" t="s">
        <v>455</v>
      </c>
      <c r="B115" s="182">
        <v>41892</v>
      </c>
      <c r="C115" s="63">
        <v>14</v>
      </c>
      <c r="D115">
        <v>1</v>
      </c>
      <c r="E115">
        <f t="shared" si="12"/>
        <v>1638</v>
      </c>
      <c r="F115">
        <v>0</v>
      </c>
      <c r="G115">
        <f t="shared" si="14"/>
        <v>29</v>
      </c>
      <c r="H115">
        <v>0</v>
      </c>
      <c r="I115">
        <f t="shared" si="13"/>
        <v>25</v>
      </c>
      <c r="J115" t="s">
        <v>472</v>
      </c>
    </row>
    <row r="116" spans="1:10" x14ac:dyDescent="0.2">
      <c r="A116" t="s">
        <v>464</v>
      </c>
      <c r="B116" s="182">
        <v>41893</v>
      </c>
      <c r="C116" s="63">
        <v>13</v>
      </c>
      <c r="D116">
        <v>0</v>
      </c>
      <c r="E116">
        <f t="shared" si="12"/>
        <v>1638</v>
      </c>
      <c r="F116">
        <v>0</v>
      </c>
      <c r="G116">
        <f t="shared" si="14"/>
        <v>29</v>
      </c>
      <c r="H116">
        <v>1</v>
      </c>
      <c r="I116">
        <f t="shared" si="13"/>
        <v>26</v>
      </c>
    </row>
    <row r="117" spans="1:10" x14ac:dyDescent="0.2">
      <c r="A117" t="s">
        <v>470</v>
      </c>
      <c r="B117" s="182">
        <v>41894</v>
      </c>
      <c r="C117" s="63">
        <v>13.5</v>
      </c>
      <c r="D117">
        <v>0</v>
      </c>
      <c r="E117">
        <f t="shared" si="12"/>
        <v>1638</v>
      </c>
      <c r="F117">
        <v>0</v>
      </c>
      <c r="G117">
        <f t="shared" si="14"/>
        <v>29</v>
      </c>
      <c r="H117">
        <v>4</v>
      </c>
      <c r="I117">
        <f t="shared" si="13"/>
        <v>30</v>
      </c>
      <c r="J117" t="s">
        <v>471</v>
      </c>
    </row>
    <row r="118" spans="1:10" x14ac:dyDescent="0.2">
      <c r="A118" t="s">
        <v>470</v>
      </c>
      <c r="B118" s="182">
        <v>41895</v>
      </c>
      <c r="C118" s="63">
        <v>13.5</v>
      </c>
      <c r="D118">
        <v>0</v>
      </c>
      <c r="E118">
        <f t="shared" si="12"/>
        <v>1638</v>
      </c>
      <c r="F118">
        <v>0</v>
      </c>
      <c r="G118">
        <f t="shared" si="14"/>
        <v>29</v>
      </c>
      <c r="H118">
        <v>2</v>
      </c>
      <c r="I118">
        <f t="shared" si="13"/>
        <v>32</v>
      </c>
    </row>
    <row r="119" spans="1:10" x14ac:dyDescent="0.2">
      <c r="A119" t="s">
        <v>469</v>
      </c>
      <c r="B119" s="182">
        <v>41896</v>
      </c>
      <c r="C119" s="63">
        <v>13.5</v>
      </c>
      <c r="D119">
        <v>0</v>
      </c>
      <c r="E119">
        <f t="shared" si="12"/>
        <v>1638</v>
      </c>
      <c r="F119">
        <v>0</v>
      </c>
      <c r="G119">
        <f t="shared" si="14"/>
        <v>29</v>
      </c>
      <c r="H119">
        <v>6</v>
      </c>
      <c r="I119">
        <f t="shared" si="13"/>
        <v>38</v>
      </c>
      <c r="J119" t="s">
        <v>468</v>
      </c>
    </row>
    <row r="120" spans="1:10" x14ac:dyDescent="0.2">
      <c r="A120" t="s">
        <v>464</v>
      </c>
      <c r="B120" s="182">
        <v>41897</v>
      </c>
      <c r="C120" s="63">
        <v>13</v>
      </c>
      <c r="D120">
        <v>0</v>
      </c>
      <c r="E120">
        <f t="shared" ref="E120:E138" si="15">SUM(D120,E119)</f>
        <v>1638</v>
      </c>
      <c r="F120">
        <v>0</v>
      </c>
      <c r="G120">
        <f t="shared" si="14"/>
        <v>29</v>
      </c>
      <c r="H120">
        <v>0</v>
      </c>
      <c r="I120">
        <f t="shared" ref="I120:I138" si="16">SUM(H120,I119)</f>
        <v>38</v>
      </c>
      <c r="J120" t="s">
        <v>467</v>
      </c>
    </row>
    <row r="121" spans="1:10" x14ac:dyDescent="0.2">
      <c r="A121" t="s">
        <v>460</v>
      </c>
      <c r="B121" s="182">
        <v>41898</v>
      </c>
      <c r="C121" s="63">
        <v>13</v>
      </c>
      <c r="D121">
        <v>0</v>
      </c>
      <c r="E121">
        <f t="shared" si="15"/>
        <v>1638</v>
      </c>
      <c r="F121">
        <v>0</v>
      </c>
      <c r="G121">
        <f t="shared" si="14"/>
        <v>29</v>
      </c>
      <c r="H121">
        <v>0</v>
      </c>
      <c r="I121">
        <f t="shared" si="16"/>
        <v>38</v>
      </c>
    </row>
    <row r="122" spans="1:10" x14ac:dyDescent="0.2">
      <c r="A122" t="s">
        <v>466</v>
      </c>
      <c r="B122" s="182">
        <v>41899</v>
      </c>
      <c r="C122" s="63">
        <v>13</v>
      </c>
      <c r="D122">
        <v>0</v>
      </c>
      <c r="E122">
        <f t="shared" si="15"/>
        <v>1638</v>
      </c>
      <c r="F122">
        <v>0</v>
      </c>
      <c r="G122">
        <f t="shared" si="14"/>
        <v>29</v>
      </c>
      <c r="H122">
        <v>3</v>
      </c>
      <c r="I122">
        <f t="shared" si="16"/>
        <v>41</v>
      </c>
      <c r="J122" t="s">
        <v>465</v>
      </c>
    </row>
    <row r="123" spans="1:10" x14ac:dyDescent="0.2">
      <c r="A123" t="s">
        <v>464</v>
      </c>
      <c r="B123" s="182">
        <v>41900</v>
      </c>
      <c r="C123" s="63">
        <v>13</v>
      </c>
      <c r="D123">
        <v>0</v>
      </c>
      <c r="E123">
        <f t="shared" si="15"/>
        <v>1638</v>
      </c>
      <c r="F123">
        <v>0</v>
      </c>
      <c r="G123">
        <f t="shared" si="14"/>
        <v>29</v>
      </c>
      <c r="H123">
        <v>1</v>
      </c>
      <c r="I123">
        <f t="shared" si="16"/>
        <v>42</v>
      </c>
    </row>
    <row r="124" spans="1:10" x14ac:dyDescent="0.2">
      <c r="A124" t="s">
        <v>463</v>
      </c>
      <c r="B124" s="182">
        <v>41901</v>
      </c>
      <c r="C124" s="63">
        <v>12</v>
      </c>
      <c r="D124">
        <v>0</v>
      </c>
      <c r="E124">
        <f t="shared" si="15"/>
        <v>1638</v>
      </c>
      <c r="F124">
        <v>0</v>
      </c>
      <c r="G124">
        <f t="shared" si="14"/>
        <v>29</v>
      </c>
      <c r="H124">
        <v>0</v>
      </c>
      <c r="I124">
        <f t="shared" si="16"/>
        <v>42</v>
      </c>
      <c r="J124" t="s">
        <v>462</v>
      </c>
    </row>
    <row r="125" spans="1:10" x14ac:dyDescent="0.2">
      <c r="A125" t="s">
        <v>461</v>
      </c>
      <c r="B125" s="182">
        <v>41902</v>
      </c>
      <c r="C125" s="63">
        <v>13</v>
      </c>
      <c r="D125">
        <v>0</v>
      </c>
      <c r="E125">
        <f t="shared" si="15"/>
        <v>1638</v>
      </c>
      <c r="F125">
        <v>0</v>
      </c>
      <c r="G125">
        <f t="shared" si="14"/>
        <v>29</v>
      </c>
      <c r="H125">
        <v>0</v>
      </c>
      <c r="I125">
        <f t="shared" si="16"/>
        <v>42</v>
      </c>
    </row>
    <row r="126" spans="1:10" x14ac:dyDescent="0.2">
      <c r="A126" t="s">
        <v>460</v>
      </c>
      <c r="B126" s="182">
        <v>41903</v>
      </c>
      <c r="C126" s="63">
        <v>12</v>
      </c>
      <c r="D126">
        <v>0</v>
      </c>
      <c r="E126">
        <f t="shared" si="15"/>
        <v>1638</v>
      </c>
      <c r="F126">
        <v>0</v>
      </c>
      <c r="G126">
        <f t="shared" si="14"/>
        <v>29</v>
      </c>
      <c r="H126">
        <v>0</v>
      </c>
      <c r="I126">
        <f t="shared" si="16"/>
        <v>42</v>
      </c>
    </row>
    <row r="127" spans="1:10" x14ac:dyDescent="0.2">
      <c r="A127" t="s">
        <v>459</v>
      </c>
      <c r="B127" s="182">
        <v>41904</v>
      </c>
      <c r="C127" s="63">
        <v>12</v>
      </c>
      <c r="D127">
        <v>0</v>
      </c>
      <c r="E127">
        <f t="shared" si="15"/>
        <v>1638</v>
      </c>
      <c r="F127">
        <v>0</v>
      </c>
      <c r="G127">
        <f t="shared" si="14"/>
        <v>29</v>
      </c>
      <c r="H127">
        <v>1</v>
      </c>
      <c r="I127">
        <f t="shared" si="16"/>
        <v>43</v>
      </c>
    </row>
    <row r="128" spans="1:10" x14ac:dyDescent="0.2">
      <c r="A128" t="s">
        <v>458</v>
      </c>
      <c r="B128" s="182">
        <v>41905</v>
      </c>
      <c r="C128" s="63">
        <v>12</v>
      </c>
      <c r="D128">
        <v>0</v>
      </c>
      <c r="E128">
        <f t="shared" si="15"/>
        <v>1638</v>
      </c>
      <c r="F128">
        <v>0</v>
      </c>
      <c r="G128">
        <f t="shared" si="14"/>
        <v>29</v>
      </c>
      <c r="H128">
        <v>0</v>
      </c>
      <c r="I128">
        <f t="shared" si="16"/>
        <v>43</v>
      </c>
      <c r="J128" t="s">
        <v>457</v>
      </c>
    </row>
    <row r="129" spans="1:10" x14ac:dyDescent="0.2">
      <c r="A129" t="s">
        <v>456</v>
      </c>
      <c r="B129" s="182">
        <v>41906</v>
      </c>
      <c r="C129" s="63">
        <v>10.5</v>
      </c>
      <c r="D129">
        <v>0</v>
      </c>
      <c r="E129">
        <f t="shared" si="15"/>
        <v>1638</v>
      </c>
      <c r="F129">
        <v>0</v>
      </c>
      <c r="G129">
        <f t="shared" si="14"/>
        <v>29</v>
      </c>
      <c r="H129">
        <v>1</v>
      </c>
      <c r="I129">
        <f t="shared" si="16"/>
        <v>44</v>
      </c>
    </row>
    <row r="130" spans="1:10" x14ac:dyDescent="0.2">
      <c r="A130" t="s">
        <v>455</v>
      </c>
      <c r="B130" s="182">
        <v>41907</v>
      </c>
      <c r="C130" s="63">
        <v>10.5</v>
      </c>
      <c r="D130">
        <v>0</v>
      </c>
      <c r="E130">
        <f t="shared" si="15"/>
        <v>1638</v>
      </c>
      <c r="F130">
        <v>0</v>
      </c>
      <c r="G130">
        <f t="shared" si="14"/>
        <v>29</v>
      </c>
      <c r="H130">
        <v>0</v>
      </c>
      <c r="I130">
        <f t="shared" si="16"/>
        <v>44</v>
      </c>
    </row>
    <row r="131" spans="1:10" x14ac:dyDescent="0.2">
      <c r="A131" t="s">
        <v>454</v>
      </c>
      <c r="B131" s="182">
        <v>41908</v>
      </c>
      <c r="C131" s="63">
        <v>10</v>
      </c>
      <c r="D131">
        <v>0</v>
      </c>
      <c r="E131">
        <f t="shared" si="15"/>
        <v>1638</v>
      </c>
      <c r="F131">
        <v>0</v>
      </c>
      <c r="G131">
        <f t="shared" si="14"/>
        <v>29</v>
      </c>
      <c r="H131">
        <v>0</v>
      </c>
      <c r="I131">
        <f t="shared" si="16"/>
        <v>44</v>
      </c>
    </row>
    <row r="132" spans="1:10" x14ac:dyDescent="0.2">
      <c r="A132" t="s">
        <v>453</v>
      </c>
      <c r="B132" s="182">
        <v>41909</v>
      </c>
      <c r="C132" s="63">
        <v>10</v>
      </c>
      <c r="D132">
        <v>0</v>
      </c>
      <c r="E132">
        <f t="shared" si="15"/>
        <v>1638</v>
      </c>
      <c r="F132">
        <v>0</v>
      </c>
      <c r="G132">
        <f t="shared" si="14"/>
        <v>29</v>
      </c>
      <c r="H132">
        <v>0</v>
      </c>
      <c r="I132">
        <f t="shared" si="16"/>
        <v>44</v>
      </c>
    </row>
    <row r="133" spans="1:10" x14ac:dyDescent="0.2">
      <c r="A133" t="s">
        <v>452</v>
      </c>
      <c r="B133" s="182">
        <v>41910</v>
      </c>
      <c r="C133" s="63">
        <v>10</v>
      </c>
      <c r="D133">
        <v>0</v>
      </c>
      <c r="E133">
        <f t="shared" si="15"/>
        <v>1638</v>
      </c>
      <c r="F133">
        <v>0</v>
      </c>
      <c r="G133">
        <f t="shared" si="14"/>
        <v>29</v>
      </c>
      <c r="H133">
        <v>0</v>
      </c>
      <c r="I133">
        <f t="shared" si="16"/>
        <v>44</v>
      </c>
    </row>
    <row r="134" spans="1:10" x14ac:dyDescent="0.2">
      <c r="A134" t="s">
        <v>451</v>
      </c>
      <c r="B134" s="182">
        <v>41911</v>
      </c>
      <c r="C134" s="63">
        <v>8.5</v>
      </c>
      <c r="D134">
        <v>0</v>
      </c>
      <c r="E134">
        <f t="shared" si="15"/>
        <v>1638</v>
      </c>
      <c r="F134">
        <v>0</v>
      </c>
      <c r="G134">
        <f t="shared" si="14"/>
        <v>29</v>
      </c>
      <c r="H134">
        <v>0</v>
      </c>
      <c r="I134">
        <f t="shared" si="16"/>
        <v>44</v>
      </c>
    </row>
    <row r="135" spans="1:10" x14ac:dyDescent="0.2">
      <c r="A135" t="s">
        <v>450</v>
      </c>
      <c r="B135" s="182">
        <v>41912</v>
      </c>
      <c r="C135" s="63">
        <v>7.5</v>
      </c>
      <c r="D135">
        <v>0</v>
      </c>
      <c r="E135">
        <f t="shared" si="15"/>
        <v>1638</v>
      </c>
      <c r="F135">
        <v>0</v>
      </c>
      <c r="G135">
        <f t="shared" si="14"/>
        <v>29</v>
      </c>
      <c r="H135">
        <v>0</v>
      </c>
      <c r="I135">
        <f t="shared" si="16"/>
        <v>44</v>
      </c>
      <c r="J135" t="s">
        <v>449</v>
      </c>
    </row>
    <row r="136" spans="1:10" x14ac:dyDescent="0.2">
      <c r="A136" t="s">
        <v>343</v>
      </c>
      <c r="B136" s="182">
        <v>41913</v>
      </c>
      <c r="C136" s="63" t="s">
        <v>448</v>
      </c>
      <c r="D136">
        <v>0</v>
      </c>
      <c r="E136">
        <f t="shared" si="15"/>
        <v>1638</v>
      </c>
      <c r="F136">
        <v>0</v>
      </c>
      <c r="G136">
        <f t="shared" si="14"/>
        <v>29</v>
      </c>
      <c r="H136">
        <v>0</v>
      </c>
      <c r="I136">
        <f t="shared" si="16"/>
        <v>44</v>
      </c>
    </row>
    <row r="137" spans="1:10" x14ac:dyDescent="0.2">
      <c r="C137" s="63"/>
      <c r="E137">
        <f t="shared" si="15"/>
        <v>1638</v>
      </c>
      <c r="G137">
        <f t="shared" si="14"/>
        <v>29</v>
      </c>
      <c r="I137">
        <f t="shared" si="16"/>
        <v>44</v>
      </c>
    </row>
    <row r="138" spans="1:10" x14ac:dyDescent="0.2">
      <c r="B138" t="s">
        <v>447</v>
      </c>
      <c r="C138" s="63">
        <f>2027.25/117</f>
        <v>17.326923076923077</v>
      </c>
      <c r="E138">
        <f t="shared" si="15"/>
        <v>1638</v>
      </c>
      <c r="G138">
        <f t="shared" si="14"/>
        <v>29</v>
      </c>
      <c r="I138">
        <f t="shared" si="16"/>
        <v>44</v>
      </c>
    </row>
    <row r="144" spans="1:10" ht="13.5" thickBot="1" x14ac:dyDescent="0.25"/>
    <row r="145" spans="1:16" ht="16.5" thickBot="1" x14ac:dyDescent="0.3">
      <c r="A145" s="222" t="s">
        <v>292</v>
      </c>
      <c r="B145" s="228"/>
      <c r="C145" s="228"/>
      <c r="D145" s="228"/>
      <c r="E145" s="228"/>
      <c r="F145" s="229"/>
      <c r="H145" s="181" t="s">
        <v>10</v>
      </c>
      <c r="I145" s="239" t="s">
        <v>53</v>
      </c>
      <c r="J145" s="240"/>
      <c r="K145" s="239" t="s">
        <v>54</v>
      </c>
      <c r="L145" s="240"/>
      <c r="M145" s="239" t="s">
        <v>55</v>
      </c>
      <c r="N145" s="240"/>
      <c r="O145" s="239" t="s">
        <v>88</v>
      </c>
      <c r="P145" s="240"/>
    </row>
    <row r="146" spans="1:16" ht="16.5" thickTop="1" thickBot="1" x14ac:dyDescent="0.3">
      <c r="A146" s="234" t="s">
        <v>430</v>
      </c>
      <c r="B146" s="233"/>
      <c r="C146" s="233"/>
      <c r="D146" s="233"/>
      <c r="E146" s="233"/>
      <c r="F146" s="235"/>
      <c r="H146" s="180"/>
      <c r="I146" s="177" t="s">
        <v>300</v>
      </c>
      <c r="J146" s="177" t="s">
        <v>301</v>
      </c>
      <c r="K146" s="177" t="s">
        <v>300</v>
      </c>
      <c r="L146" s="177" t="s">
        <v>301</v>
      </c>
      <c r="M146" s="177" t="s">
        <v>300</v>
      </c>
      <c r="N146" s="177" t="s">
        <v>301</v>
      </c>
      <c r="O146" s="177" t="s">
        <v>300</v>
      </c>
      <c r="P146" s="177" t="s">
        <v>301</v>
      </c>
    </row>
    <row r="147" spans="1:16" ht="15.75" thickBot="1" x14ac:dyDescent="0.3">
      <c r="A147" s="234" t="s">
        <v>429</v>
      </c>
      <c r="B147" s="233"/>
      <c r="C147" s="233"/>
      <c r="D147" s="233"/>
      <c r="E147" s="233"/>
      <c r="F147" s="235"/>
      <c r="H147" s="179">
        <v>41872</v>
      </c>
      <c r="I147" s="177">
        <v>40</v>
      </c>
      <c r="J147" s="177">
        <v>4</v>
      </c>
      <c r="K147" s="177">
        <v>3624</v>
      </c>
      <c r="L147" s="177">
        <v>104</v>
      </c>
      <c r="M147" s="177">
        <v>6</v>
      </c>
      <c r="N147" s="177">
        <v>0</v>
      </c>
      <c r="O147" s="177">
        <v>0</v>
      </c>
      <c r="P147" s="177">
        <v>69</v>
      </c>
    </row>
    <row r="148" spans="1:16" ht="15.75" thickBot="1" x14ac:dyDescent="0.3">
      <c r="A148" s="162"/>
      <c r="B148" s="163"/>
      <c r="C148" s="163"/>
      <c r="D148" s="163"/>
      <c r="E148" s="163"/>
      <c r="F148" s="164"/>
      <c r="H148" s="179">
        <v>41913</v>
      </c>
      <c r="I148" s="177">
        <v>9</v>
      </c>
      <c r="J148" s="177">
        <v>4</v>
      </c>
      <c r="K148" s="177">
        <v>0</v>
      </c>
      <c r="L148" s="177">
        <v>5</v>
      </c>
      <c r="M148" s="177">
        <v>13</v>
      </c>
      <c r="N148" s="177">
        <v>5</v>
      </c>
      <c r="O148" s="177">
        <v>0</v>
      </c>
      <c r="P148" s="177">
        <v>119</v>
      </c>
    </row>
    <row r="149" spans="1:16" ht="15.75" thickBot="1" x14ac:dyDescent="0.3">
      <c r="A149" s="109" t="s">
        <v>294</v>
      </c>
      <c r="B149" s="110">
        <v>945</v>
      </c>
      <c r="C149" s="16"/>
      <c r="D149" s="16"/>
      <c r="E149" s="16"/>
      <c r="F149" s="69"/>
      <c r="H149" s="178" t="s">
        <v>12</v>
      </c>
      <c r="I149" s="177">
        <v>49</v>
      </c>
      <c r="J149" s="177">
        <v>8</v>
      </c>
      <c r="K149" s="177">
        <v>3624</v>
      </c>
      <c r="L149" s="177">
        <v>109</v>
      </c>
      <c r="M149" s="177">
        <v>19</v>
      </c>
      <c r="N149" s="177">
        <v>5</v>
      </c>
      <c r="O149" s="177">
        <v>0</v>
      </c>
      <c r="P149" s="177">
        <v>188</v>
      </c>
    </row>
    <row r="150" spans="1:16" x14ac:dyDescent="0.2">
      <c r="A150" s="109" t="s">
        <v>295</v>
      </c>
      <c r="B150" s="110">
        <v>1142</v>
      </c>
      <c r="C150" s="16"/>
      <c r="D150" s="16"/>
      <c r="E150" s="16"/>
      <c r="F150" s="69"/>
    </row>
    <row r="151" spans="1:16" x14ac:dyDescent="0.2">
      <c r="A151" s="109" t="s">
        <v>296</v>
      </c>
      <c r="B151" s="145" t="s">
        <v>431</v>
      </c>
      <c r="C151" s="16"/>
      <c r="D151" s="16"/>
      <c r="E151" s="16"/>
      <c r="F151" s="69"/>
    </row>
    <row r="152" spans="1:16" x14ac:dyDescent="0.2">
      <c r="A152" s="86"/>
      <c r="B152" s="16"/>
      <c r="C152" s="16"/>
      <c r="D152" s="16"/>
      <c r="E152" s="16"/>
      <c r="F152" s="69"/>
    </row>
    <row r="153" spans="1:16" x14ac:dyDescent="0.2">
      <c r="A153" s="86"/>
      <c r="B153" s="111" t="s">
        <v>54</v>
      </c>
      <c r="C153" s="111" t="s">
        <v>41</v>
      </c>
      <c r="D153" s="111" t="s">
        <v>53</v>
      </c>
      <c r="E153" s="112" t="s">
        <v>55</v>
      </c>
      <c r="F153" s="176" t="s">
        <v>88</v>
      </c>
    </row>
    <row r="154" spans="1:16" x14ac:dyDescent="0.2">
      <c r="A154" s="114" t="s">
        <v>300</v>
      </c>
      <c r="B154" s="111">
        <v>3624</v>
      </c>
      <c r="C154" s="111">
        <v>0</v>
      </c>
      <c r="D154" s="111">
        <v>40</v>
      </c>
      <c r="E154" s="112">
        <v>6</v>
      </c>
      <c r="F154" s="113">
        <v>0</v>
      </c>
    </row>
    <row r="155" spans="1:16" ht="13.5" thickBot="1" x14ac:dyDescent="0.25">
      <c r="A155" s="115" t="s">
        <v>301</v>
      </c>
      <c r="B155" s="116">
        <v>104</v>
      </c>
      <c r="C155" s="116">
        <v>2</v>
      </c>
      <c r="D155" s="116">
        <v>4</v>
      </c>
      <c r="E155" s="117">
        <v>0</v>
      </c>
      <c r="F155" s="118">
        <v>69</v>
      </c>
    </row>
    <row r="156" spans="1:16" ht="15.75" x14ac:dyDescent="0.25">
      <c r="A156" s="119" t="s">
        <v>12</v>
      </c>
      <c r="B156" s="120">
        <f>SUM(B154:B155)</f>
        <v>3728</v>
      </c>
      <c r="C156" s="120">
        <f>SUM(C154:C155)</f>
        <v>2</v>
      </c>
      <c r="D156" s="120">
        <f>SUM(D154:D155)</f>
        <v>44</v>
      </c>
      <c r="E156" s="120">
        <f>SUM(E154:E155)</f>
        <v>6</v>
      </c>
      <c r="F156" s="120">
        <f>SUM(F154:F155)</f>
        <v>69</v>
      </c>
    </row>
    <row r="157" spans="1:16" x14ac:dyDescent="0.2">
      <c r="A157" s="86"/>
      <c r="B157" s="16"/>
      <c r="C157" s="16"/>
      <c r="D157" s="16"/>
      <c r="E157" s="16"/>
      <c r="F157" s="69"/>
    </row>
    <row r="158" spans="1:16" ht="13.5" thickBot="1" x14ac:dyDescent="0.25">
      <c r="A158" s="219" t="s">
        <v>302</v>
      </c>
      <c r="B158" s="220"/>
      <c r="C158" s="220"/>
      <c r="D158" s="220"/>
      <c r="E158" s="220"/>
      <c r="F158" s="221"/>
    </row>
    <row r="159" spans="1:16" ht="13.5" thickBot="1" x14ac:dyDescent="0.25"/>
    <row r="160" spans="1:16" x14ac:dyDescent="0.2">
      <c r="A160" s="241" t="s">
        <v>432</v>
      </c>
      <c r="B160" s="242"/>
      <c r="C160" s="242"/>
      <c r="D160" s="242"/>
      <c r="E160" s="242"/>
      <c r="F160" s="242"/>
      <c r="G160" s="242"/>
      <c r="H160" s="243"/>
    </row>
    <row r="161" spans="1:8" ht="13.5" thickBot="1" x14ac:dyDescent="0.25">
      <c r="A161" s="244"/>
      <c r="B161" s="245"/>
      <c r="C161" s="245"/>
      <c r="D161" s="245"/>
      <c r="E161" s="245"/>
      <c r="F161" s="245"/>
      <c r="G161" s="245"/>
      <c r="H161" s="246"/>
    </row>
    <row r="162" spans="1:8" x14ac:dyDescent="0.2">
      <c r="A162" s="63"/>
      <c r="B162" s="63"/>
      <c r="C162" s="63"/>
      <c r="D162" s="63"/>
      <c r="E162" s="63"/>
      <c r="F162" s="63"/>
      <c r="G162" s="63"/>
      <c r="H162" s="63"/>
    </row>
    <row r="163" spans="1:8" x14ac:dyDescent="0.2">
      <c r="A163" s="63"/>
      <c r="B163" s="63"/>
      <c r="C163" s="63"/>
      <c r="D163" s="63"/>
      <c r="E163" s="63"/>
      <c r="F163" s="63"/>
      <c r="G163" s="63"/>
      <c r="H163" s="63"/>
    </row>
    <row r="164" spans="1:8" ht="15" x14ac:dyDescent="0.25">
      <c r="A164" s="175" t="s">
        <v>433</v>
      </c>
      <c r="B164" s="247" t="s">
        <v>434</v>
      </c>
      <c r="C164" s="247"/>
      <c r="D164" s="247"/>
      <c r="E164" s="247"/>
      <c r="F164" s="247"/>
      <c r="G164" s="247"/>
      <c r="H164" s="247"/>
    </row>
    <row r="165" spans="1:8" ht="15" x14ac:dyDescent="0.25">
      <c r="A165" s="175" t="s">
        <v>435</v>
      </c>
      <c r="B165" s="247" t="s">
        <v>436</v>
      </c>
      <c r="C165" s="247"/>
      <c r="D165" s="247"/>
      <c r="E165" s="247"/>
      <c r="F165" s="247"/>
      <c r="G165" s="247"/>
      <c r="H165" s="247"/>
    </row>
    <row r="166" spans="1:8" ht="15" x14ac:dyDescent="0.25">
      <c r="A166" s="175" t="s">
        <v>437</v>
      </c>
      <c r="B166" s="247" t="s">
        <v>438</v>
      </c>
      <c r="C166" s="247"/>
      <c r="D166" s="247"/>
      <c r="E166" s="247"/>
      <c r="F166" s="247"/>
      <c r="G166" s="247"/>
      <c r="H166" s="247"/>
    </row>
    <row r="167" spans="1:8" ht="15" x14ac:dyDescent="0.25">
      <c r="A167" s="175" t="s">
        <v>439</v>
      </c>
      <c r="B167" s="111" t="s">
        <v>440</v>
      </c>
    </row>
    <row r="168" spans="1:8" ht="15" x14ac:dyDescent="0.25">
      <c r="A168" s="175" t="s">
        <v>441</v>
      </c>
      <c r="B168" s="166">
        <v>0.40972222222222227</v>
      </c>
    </row>
    <row r="169" spans="1:8" ht="15" x14ac:dyDescent="0.25">
      <c r="A169" s="175" t="s">
        <v>442</v>
      </c>
      <c r="B169" s="167">
        <v>0.45833333333333331</v>
      </c>
    </row>
    <row r="170" spans="1:8" ht="13.5" thickBot="1" x14ac:dyDescent="0.25"/>
    <row r="171" spans="1:8" ht="15.75" thickBot="1" x14ac:dyDescent="0.3">
      <c r="A171" s="248" t="s">
        <v>443</v>
      </c>
      <c r="B171" s="249"/>
      <c r="C171" s="249"/>
      <c r="D171" s="249"/>
      <c r="E171" s="249"/>
      <c r="F171" s="249"/>
      <c r="G171" s="249"/>
      <c r="H171" s="250"/>
    </row>
    <row r="172" spans="1:8" ht="13.5" thickBot="1" x14ac:dyDescent="0.25"/>
    <row r="173" spans="1:8" ht="15" x14ac:dyDescent="0.25">
      <c r="A173" s="168"/>
      <c r="B173" s="169" t="s">
        <v>53</v>
      </c>
      <c r="C173" s="169" t="s">
        <v>55</v>
      </c>
      <c r="D173" s="169" t="s">
        <v>54</v>
      </c>
      <c r="E173" s="169" t="s">
        <v>41</v>
      </c>
      <c r="F173" s="169" t="s">
        <v>88</v>
      </c>
      <c r="G173" s="170" t="s">
        <v>444</v>
      </c>
    </row>
    <row r="174" spans="1:8" ht="15" x14ac:dyDescent="0.25">
      <c r="A174" s="165" t="s">
        <v>445</v>
      </c>
      <c r="B174" s="110">
        <v>9</v>
      </c>
      <c r="C174" s="110">
        <v>13</v>
      </c>
      <c r="D174" s="110">
        <v>0</v>
      </c>
      <c r="E174" s="110">
        <v>0</v>
      </c>
      <c r="F174" s="110">
        <v>0</v>
      </c>
      <c r="G174" s="171">
        <v>19</v>
      </c>
    </row>
    <row r="175" spans="1:8" ht="15" x14ac:dyDescent="0.25">
      <c r="A175" s="165" t="s">
        <v>301</v>
      </c>
      <c r="B175" s="110">
        <v>4</v>
      </c>
      <c r="C175" s="110">
        <v>5</v>
      </c>
      <c r="D175" s="110">
        <v>5</v>
      </c>
      <c r="E175" s="110">
        <v>2</v>
      </c>
      <c r="F175" s="110">
        <v>119</v>
      </c>
      <c r="G175" s="171">
        <v>0</v>
      </c>
    </row>
    <row r="176" spans="1:8" ht="15.75" thickBot="1" x14ac:dyDescent="0.3">
      <c r="A176" s="172" t="s">
        <v>12</v>
      </c>
      <c r="B176" s="173">
        <f t="shared" ref="B176:G176" si="17">SUM(B174:B175)</f>
        <v>13</v>
      </c>
      <c r="C176" s="173">
        <f t="shared" si="17"/>
        <v>18</v>
      </c>
      <c r="D176" s="173">
        <f t="shared" si="17"/>
        <v>5</v>
      </c>
      <c r="E176" s="173">
        <f t="shared" si="17"/>
        <v>2</v>
      </c>
      <c r="F176" s="173">
        <f t="shared" si="17"/>
        <v>119</v>
      </c>
      <c r="G176" s="174">
        <f t="shared" si="17"/>
        <v>19</v>
      </c>
    </row>
    <row r="177" spans="1:8" ht="15" x14ac:dyDescent="0.25">
      <c r="A177" s="251" t="s">
        <v>446</v>
      </c>
      <c r="B177" s="251"/>
      <c r="C177" s="251"/>
      <c r="D177" s="251"/>
      <c r="E177" s="251"/>
      <c r="F177" s="251"/>
      <c r="G177" s="251"/>
      <c r="H177" s="251"/>
    </row>
  </sheetData>
  <mergeCells count="19">
    <mergeCell ref="B165:H165"/>
    <mergeCell ref="B166:H166"/>
    <mergeCell ref="A171:H171"/>
    <mergeCell ref="A177:H177"/>
    <mergeCell ref="K145:L145"/>
    <mergeCell ref="I145:J145"/>
    <mergeCell ref="O145:P145"/>
    <mergeCell ref="A160:H161"/>
    <mergeCell ref="B164:H164"/>
    <mergeCell ref="A145:F145"/>
    <mergeCell ref="A146:F146"/>
    <mergeCell ref="A147:F147"/>
    <mergeCell ref="A158:F158"/>
    <mergeCell ref="M145:N145"/>
    <mergeCell ref="P3:Q3"/>
    <mergeCell ref="A1:J2"/>
    <mergeCell ref="D3:E3"/>
    <mergeCell ref="F3:G3"/>
    <mergeCell ref="H3:I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2"/>
  <sheetViews>
    <sheetView topLeftCell="A31" zoomScale="85" zoomScaleNormal="85" workbookViewId="0">
      <selection activeCell="O88" sqref="O88"/>
    </sheetView>
  </sheetViews>
  <sheetFormatPr defaultRowHeight="15" x14ac:dyDescent="0.25"/>
  <cols>
    <col min="1" max="1" width="21.42578125" style="201" customWidth="1"/>
    <col min="2" max="2" width="9.85546875" style="201" bestFit="1" customWidth="1"/>
    <col min="3" max="3" width="9.140625" style="201"/>
    <col min="4" max="4" width="11.28515625" style="201" bestFit="1" customWidth="1"/>
    <col min="5" max="7" width="9.140625" style="201"/>
    <col min="8" max="8" width="48.140625" style="201" customWidth="1"/>
    <col min="9" max="15" width="9.140625" style="201"/>
    <col min="16" max="16" width="9.7109375" style="201" bestFit="1" customWidth="1"/>
    <col min="17" max="16384" width="9.140625" style="201"/>
  </cols>
  <sheetData>
    <row r="1" spans="1:8" x14ac:dyDescent="0.25">
      <c r="A1" s="252" t="s">
        <v>732</v>
      </c>
      <c r="B1" s="252"/>
      <c r="C1" s="252"/>
      <c r="D1" s="252"/>
      <c r="E1" s="252"/>
      <c r="F1" s="252"/>
      <c r="G1" s="252"/>
      <c r="H1" s="252"/>
    </row>
    <row r="2" spans="1:8" ht="15.75" thickBot="1" x14ac:dyDescent="0.3">
      <c r="A2" s="253"/>
      <c r="B2" s="253"/>
      <c r="C2" s="253"/>
      <c r="D2" s="253"/>
      <c r="E2" s="253"/>
      <c r="F2" s="253"/>
      <c r="G2" s="253"/>
      <c r="H2" s="253"/>
    </row>
    <row r="3" spans="1:8" ht="15.75" thickBot="1" x14ac:dyDescent="0.3">
      <c r="D3" s="254" t="s">
        <v>53</v>
      </c>
      <c r="E3" s="254"/>
      <c r="F3" s="254" t="s">
        <v>55</v>
      </c>
      <c r="G3" s="254"/>
    </row>
    <row r="4" spans="1:8" ht="30" x14ac:dyDescent="0.25">
      <c r="A4" s="206" t="s">
        <v>314</v>
      </c>
      <c r="B4" s="206" t="s">
        <v>315</v>
      </c>
      <c r="C4" s="207" t="s">
        <v>316</v>
      </c>
      <c r="D4" s="206" t="s">
        <v>317</v>
      </c>
      <c r="E4" s="206" t="s">
        <v>318</v>
      </c>
      <c r="F4" s="206" t="s">
        <v>317</v>
      </c>
      <c r="G4" s="206" t="s">
        <v>318</v>
      </c>
      <c r="H4" s="206" t="s">
        <v>14</v>
      </c>
    </row>
    <row r="5" spans="1:8" x14ac:dyDescent="0.25">
      <c r="A5" s="201" t="s">
        <v>731</v>
      </c>
      <c r="B5" s="202">
        <v>42199</v>
      </c>
      <c r="H5" s="201" t="s">
        <v>730</v>
      </c>
    </row>
    <row r="6" spans="1:8" x14ac:dyDescent="0.25">
      <c r="A6" s="201" t="s">
        <v>729</v>
      </c>
      <c r="B6" s="202">
        <v>42200</v>
      </c>
    </row>
    <row r="7" spans="1:8" x14ac:dyDescent="0.25">
      <c r="A7" s="201" t="s">
        <v>728</v>
      </c>
      <c r="B7" s="202">
        <v>42201</v>
      </c>
    </row>
    <row r="8" spans="1:8" x14ac:dyDescent="0.25">
      <c r="A8" s="201" t="s">
        <v>727</v>
      </c>
      <c r="B8" s="202">
        <v>42202</v>
      </c>
    </row>
    <row r="9" spans="1:8" x14ac:dyDescent="0.25">
      <c r="A9" s="201" t="s">
        <v>664</v>
      </c>
      <c r="B9" s="202">
        <v>42203</v>
      </c>
      <c r="C9" s="201">
        <v>19</v>
      </c>
      <c r="D9" s="201">
        <v>0</v>
      </c>
      <c r="E9" s="201">
        <f t="shared" ref="E9:E40" si="0">SUM(E8+D9)</f>
        <v>0</v>
      </c>
      <c r="F9" s="201">
        <v>0</v>
      </c>
      <c r="G9" s="201">
        <f t="shared" ref="G9:G40" si="1">SUM(G8+F9)</f>
        <v>0</v>
      </c>
      <c r="H9" s="201" t="s">
        <v>726</v>
      </c>
    </row>
    <row r="10" spans="1:8" x14ac:dyDescent="0.25">
      <c r="A10" s="201" t="s">
        <v>725</v>
      </c>
      <c r="B10" s="202">
        <v>42204</v>
      </c>
      <c r="C10" s="201">
        <v>20</v>
      </c>
      <c r="D10" s="201">
        <v>0</v>
      </c>
      <c r="E10" s="201">
        <f t="shared" si="0"/>
        <v>0</v>
      </c>
      <c r="F10" s="201">
        <v>0</v>
      </c>
      <c r="G10" s="201">
        <f t="shared" si="1"/>
        <v>0</v>
      </c>
    </row>
    <row r="11" spans="1:8" x14ac:dyDescent="0.25">
      <c r="A11" s="201" t="s">
        <v>724</v>
      </c>
      <c r="B11" s="202">
        <v>42205</v>
      </c>
      <c r="C11" s="201">
        <v>20.5</v>
      </c>
      <c r="D11" s="201">
        <v>0</v>
      </c>
      <c r="E11" s="201">
        <f t="shared" si="0"/>
        <v>0</v>
      </c>
      <c r="F11" s="201">
        <v>0</v>
      </c>
      <c r="G11" s="201">
        <f t="shared" si="1"/>
        <v>0</v>
      </c>
    </row>
    <row r="12" spans="1:8" x14ac:dyDescent="0.25">
      <c r="A12" s="201" t="s">
        <v>710</v>
      </c>
      <c r="B12" s="202">
        <v>42206</v>
      </c>
      <c r="C12" s="201">
        <v>20</v>
      </c>
      <c r="D12" s="201">
        <v>0</v>
      </c>
      <c r="E12" s="201">
        <f t="shared" si="0"/>
        <v>0</v>
      </c>
      <c r="F12" s="201">
        <v>0</v>
      </c>
      <c r="G12" s="201">
        <f t="shared" si="1"/>
        <v>0</v>
      </c>
    </row>
    <row r="13" spans="1:8" x14ac:dyDescent="0.25">
      <c r="A13" s="201" t="s">
        <v>723</v>
      </c>
      <c r="B13" s="202">
        <v>42207</v>
      </c>
      <c r="C13" s="201">
        <v>20</v>
      </c>
      <c r="D13" s="201">
        <v>0</v>
      </c>
      <c r="E13" s="201">
        <f t="shared" si="0"/>
        <v>0</v>
      </c>
      <c r="F13" s="201">
        <v>0</v>
      </c>
      <c r="G13" s="201">
        <f t="shared" si="1"/>
        <v>0</v>
      </c>
      <c r="H13" s="201" t="s">
        <v>722</v>
      </c>
    </row>
    <row r="14" spans="1:8" x14ac:dyDescent="0.25">
      <c r="A14" s="201" t="s">
        <v>721</v>
      </c>
      <c r="B14" s="202">
        <v>42208</v>
      </c>
      <c r="C14" s="201">
        <v>19.5</v>
      </c>
      <c r="D14" s="201">
        <v>4</v>
      </c>
      <c r="E14" s="201">
        <f t="shared" si="0"/>
        <v>4</v>
      </c>
      <c r="F14" s="201">
        <v>0</v>
      </c>
      <c r="G14" s="201">
        <f t="shared" si="1"/>
        <v>0</v>
      </c>
      <c r="H14" s="201" t="s">
        <v>720</v>
      </c>
    </row>
    <row r="15" spans="1:8" x14ac:dyDescent="0.25">
      <c r="A15" s="201" t="s">
        <v>664</v>
      </c>
      <c r="B15" s="202">
        <v>42209</v>
      </c>
      <c r="C15" s="201">
        <v>20</v>
      </c>
      <c r="D15" s="201">
        <v>5</v>
      </c>
      <c r="E15" s="201">
        <f t="shared" si="0"/>
        <v>9</v>
      </c>
      <c r="F15" s="201">
        <v>0</v>
      </c>
      <c r="G15" s="201">
        <f t="shared" si="1"/>
        <v>0</v>
      </c>
    </row>
    <row r="16" spans="1:8" x14ac:dyDescent="0.25">
      <c r="A16" s="201" t="s">
        <v>719</v>
      </c>
      <c r="B16" s="202">
        <v>42210</v>
      </c>
      <c r="C16" s="201">
        <v>20.5</v>
      </c>
      <c r="D16" s="201">
        <v>862</v>
      </c>
      <c r="E16" s="201">
        <f t="shared" si="0"/>
        <v>871</v>
      </c>
      <c r="F16" s="201">
        <v>1</v>
      </c>
      <c r="G16" s="201">
        <f t="shared" si="1"/>
        <v>1</v>
      </c>
      <c r="H16" s="201" t="s">
        <v>718</v>
      </c>
    </row>
    <row r="17" spans="1:8" x14ac:dyDescent="0.25">
      <c r="A17" s="201" t="s">
        <v>717</v>
      </c>
      <c r="B17" s="202">
        <v>42211</v>
      </c>
      <c r="C17" s="201">
        <v>19.75</v>
      </c>
      <c r="D17" s="201">
        <v>337</v>
      </c>
      <c r="E17" s="201">
        <f t="shared" si="0"/>
        <v>1208</v>
      </c>
      <c r="F17" s="201">
        <v>12</v>
      </c>
      <c r="G17" s="201">
        <f t="shared" si="1"/>
        <v>13</v>
      </c>
      <c r="H17" s="201" t="s">
        <v>716</v>
      </c>
    </row>
    <row r="18" spans="1:8" x14ac:dyDescent="0.25">
      <c r="A18" s="201" t="s">
        <v>715</v>
      </c>
      <c r="B18" s="202">
        <v>42212</v>
      </c>
      <c r="C18" s="201">
        <v>20.5</v>
      </c>
      <c r="D18" s="201">
        <v>61</v>
      </c>
      <c r="E18" s="201">
        <f t="shared" si="0"/>
        <v>1269</v>
      </c>
      <c r="F18" s="201">
        <v>0</v>
      </c>
      <c r="G18" s="201">
        <f t="shared" si="1"/>
        <v>13</v>
      </c>
      <c r="H18" s="201" t="s">
        <v>714</v>
      </c>
    </row>
    <row r="19" spans="1:8" x14ac:dyDescent="0.25">
      <c r="A19" s="201" t="s">
        <v>664</v>
      </c>
      <c r="B19" s="202">
        <v>42213</v>
      </c>
      <c r="C19" s="201">
        <v>20.5</v>
      </c>
      <c r="D19" s="201">
        <v>144</v>
      </c>
      <c r="E19" s="201">
        <f t="shared" si="0"/>
        <v>1413</v>
      </c>
      <c r="F19" s="201">
        <v>1</v>
      </c>
      <c r="G19" s="201">
        <f t="shared" si="1"/>
        <v>14</v>
      </c>
    </row>
    <row r="20" spans="1:8" x14ac:dyDescent="0.25">
      <c r="A20" s="201" t="s">
        <v>713</v>
      </c>
      <c r="B20" s="202">
        <v>42214</v>
      </c>
      <c r="C20" s="201">
        <v>20.25</v>
      </c>
      <c r="D20" s="201">
        <v>11</v>
      </c>
      <c r="E20" s="201">
        <f t="shared" si="0"/>
        <v>1424</v>
      </c>
      <c r="F20" s="201">
        <v>2</v>
      </c>
      <c r="G20" s="201">
        <f t="shared" si="1"/>
        <v>16</v>
      </c>
    </row>
    <row r="21" spans="1:8" x14ac:dyDescent="0.25">
      <c r="A21" s="201" t="s">
        <v>662</v>
      </c>
      <c r="B21" s="202">
        <v>42215</v>
      </c>
      <c r="C21" s="201">
        <v>21</v>
      </c>
      <c r="D21" s="201">
        <v>1</v>
      </c>
      <c r="E21" s="201">
        <f t="shared" si="0"/>
        <v>1425</v>
      </c>
      <c r="F21" s="201">
        <v>3</v>
      </c>
      <c r="G21" s="201">
        <f t="shared" si="1"/>
        <v>19</v>
      </c>
      <c r="H21" s="201" t="s">
        <v>712</v>
      </c>
    </row>
    <row r="22" spans="1:8" x14ac:dyDescent="0.25">
      <c r="A22" s="201" t="s">
        <v>710</v>
      </c>
      <c r="B22" s="202">
        <v>42216</v>
      </c>
      <c r="D22" s="201">
        <v>8</v>
      </c>
      <c r="E22" s="201">
        <f t="shared" si="0"/>
        <v>1433</v>
      </c>
      <c r="F22" s="201">
        <v>4</v>
      </c>
      <c r="G22" s="201">
        <f t="shared" si="1"/>
        <v>23</v>
      </c>
      <c r="H22" s="201" t="s">
        <v>711</v>
      </c>
    </row>
    <row r="23" spans="1:8" x14ac:dyDescent="0.25">
      <c r="A23" s="201" t="s">
        <v>710</v>
      </c>
      <c r="B23" s="202">
        <v>42217</v>
      </c>
      <c r="D23" s="201">
        <v>28</v>
      </c>
      <c r="E23" s="201">
        <f t="shared" si="0"/>
        <v>1461</v>
      </c>
      <c r="F23" s="201">
        <v>13</v>
      </c>
      <c r="G23" s="201">
        <f t="shared" si="1"/>
        <v>36</v>
      </c>
      <c r="H23" s="201" t="s">
        <v>708</v>
      </c>
    </row>
    <row r="24" spans="1:8" x14ac:dyDescent="0.25">
      <c r="A24" s="201" t="s">
        <v>709</v>
      </c>
      <c r="B24" s="202">
        <v>42218</v>
      </c>
      <c r="D24" s="201">
        <v>288</v>
      </c>
      <c r="E24" s="201">
        <f t="shared" si="0"/>
        <v>1749</v>
      </c>
      <c r="F24" s="201">
        <v>8</v>
      </c>
      <c r="G24" s="201">
        <f t="shared" si="1"/>
        <v>44</v>
      </c>
      <c r="H24" s="201" t="s">
        <v>708</v>
      </c>
    </row>
    <row r="25" spans="1:8" x14ac:dyDescent="0.25">
      <c r="A25" s="201" t="s">
        <v>707</v>
      </c>
      <c r="B25" s="202">
        <v>42219</v>
      </c>
      <c r="D25" s="201">
        <v>101</v>
      </c>
      <c r="E25" s="201">
        <f t="shared" si="0"/>
        <v>1850</v>
      </c>
      <c r="F25" s="201">
        <v>10</v>
      </c>
      <c r="G25" s="201">
        <f t="shared" si="1"/>
        <v>54</v>
      </c>
      <c r="H25" s="201" t="s">
        <v>706</v>
      </c>
    </row>
    <row r="26" spans="1:8" x14ac:dyDescent="0.25">
      <c r="A26" s="201" t="s">
        <v>664</v>
      </c>
      <c r="B26" s="202">
        <v>42220</v>
      </c>
      <c r="C26" s="201">
        <v>22</v>
      </c>
      <c r="D26" s="201">
        <v>182</v>
      </c>
      <c r="E26" s="201">
        <f t="shared" si="0"/>
        <v>2032</v>
      </c>
      <c r="F26" s="201">
        <v>7</v>
      </c>
      <c r="G26" s="201">
        <f t="shared" si="1"/>
        <v>61</v>
      </c>
      <c r="H26" s="201" t="s">
        <v>705</v>
      </c>
    </row>
    <row r="27" spans="1:8" x14ac:dyDescent="0.25">
      <c r="A27" s="201" t="s">
        <v>704</v>
      </c>
      <c r="B27" s="202">
        <v>42221</v>
      </c>
      <c r="C27" s="201">
        <v>22</v>
      </c>
      <c r="D27" s="201">
        <v>234</v>
      </c>
      <c r="E27" s="201">
        <f t="shared" si="0"/>
        <v>2266</v>
      </c>
      <c r="F27" s="201">
        <v>16</v>
      </c>
      <c r="G27" s="201">
        <f t="shared" si="1"/>
        <v>77</v>
      </c>
      <c r="H27" s="201" t="s">
        <v>703</v>
      </c>
    </row>
    <row r="28" spans="1:8" x14ac:dyDescent="0.25">
      <c r="A28" s="201" t="s">
        <v>662</v>
      </c>
      <c r="B28" s="202">
        <v>42222</v>
      </c>
      <c r="C28" s="201">
        <v>21.5</v>
      </c>
      <c r="D28" s="201">
        <v>313</v>
      </c>
      <c r="E28" s="201">
        <f t="shared" si="0"/>
        <v>2579</v>
      </c>
      <c r="F28" s="201">
        <v>12</v>
      </c>
      <c r="G28" s="201">
        <f t="shared" si="1"/>
        <v>89</v>
      </c>
      <c r="H28" s="201" t="s">
        <v>700</v>
      </c>
    </row>
    <row r="29" spans="1:8" x14ac:dyDescent="0.25">
      <c r="A29" s="201" t="s">
        <v>702</v>
      </c>
      <c r="B29" s="202">
        <v>42223</v>
      </c>
      <c r="C29" s="201">
        <v>21.75</v>
      </c>
      <c r="D29" s="201">
        <v>146</v>
      </c>
      <c r="E29" s="201">
        <f t="shared" si="0"/>
        <v>2725</v>
      </c>
      <c r="F29" s="201">
        <v>4</v>
      </c>
      <c r="G29" s="201">
        <f t="shared" si="1"/>
        <v>93</v>
      </c>
    </row>
    <row r="30" spans="1:8" x14ac:dyDescent="0.25">
      <c r="A30" s="201" t="s">
        <v>701</v>
      </c>
      <c r="B30" s="202">
        <v>42224</v>
      </c>
      <c r="C30" s="201">
        <v>21</v>
      </c>
      <c r="D30" s="201">
        <v>266</v>
      </c>
      <c r="E30" s="201">
        <f t="shared" si="0"/>
        <v>2991</v>
      </c>
      <c r="F30" s="201">
        <v>9</v>
      </c>
      <c r="G30" s="201">
        <f t="shared" si="1"/>
        <v>102</v>
      </c>
      <c r="H30" s="201" t="s">
        <v>700</v>
      </c>
    </row>
    <row r="31" spans="1:8" x14ac:dyDescent="0.25">
      <c r="A31" s="201" t="s">
        <v>516</v>
      </c>
      <c r="B31" s="202">
        <v>42225</v>
      </c>
      <c r="C31" s="201">
        <v>20.25</v>
      </c>
      <c r="D31" s="201">
        <v>180</v>
      </c>
      <c r="E31" s="201">
        <f t="shared" si="0"/>
        <v>3171</v>
      </c>
      <c r="F31" s="201">
        <v>10</v>
      </c>
      <c r="G31" s="201">
        <f t="shared" si="1"/>
        <v>112</v>
      </c>
      <c r="H31" s="201" t="s">
        <v>700</v>
      </c>
    </row>
    <row r="32" spans="1:8" x14ac:dyDescent="0.25">
      <c r="A32" s="202" t="s">
        <v>699</v>
      </c>
      <c r="B32" s="202">
        <v>42226</v>
      </c>
      <c r="C32" s="201">
        <v>20.25</v>
      </c>
      <c r="D32" s="201">
        <v>215</v>
      </c>
      <c r="E32" s="201">
        <f t="shared" si="0"/>
        <v>3386</v>
      </c>
      <c r="F32" s="201">
        <v>7</v>
      </c>
      <c r="G32" s="201">
        <f t="shared" si="1"/>
        <v>119</v>
      </c>
      <c r="H32" s="201" t="s">
        <v>698</v>
      </c>
    </row>
    <row r="33" spans="1:8" x14ac:dyDescent="0.25">
      <c r="A33" s="201" t="s">
        <v>697</v>
      </c>
      <c r="B33" s="202">
        <v>42227</v>
      </c>
      <c r="C33" s="201">
        <v>19.75</v>
      </c>
      <c r="D33" s="201">
        <v>177</v>
      </c>
      <c r="E33" s="201">
        <f t="shared" si="0"/>
        <v>3563</v>
      </c>
      <c r="F33" s="201">
        <v>9</v>
      </c>
      <c r="G33" s="201">
        <f t="shared" si="1"/>
        <v>128</v>
      </c>
      <c r="H33" s="201" t="s">
        <v>696</v>
      </c>
    </row>
    <row r="34" spans="1:8" x14ac:dyDescent="0.25">
      <c r="A34" s="201" t="s">
        <v>695</v>
      </c>
      <c r="B34" s="202">
        <v>42228</v>
      </c>
      <c r="C34" s="201">
        <v>19.75</v>
      </c>
      <c r="D34" s="201">
        <v>132</v>
      </c>
      <c r="E34" s="201">
        <f t="shared" si="0"/>
        <v>3695</v>
      </c>
      <c r="F34" s="201">
        <v>24</v>
      </c>
      <c r="G34" s="201">
        <f t="shared" si="1"/>
        <v>152</v>
      </c>
    </row>
    <row r="35" spans="1:8" x14ac:dyDescent="0.25">
      <c r="A35" s="201" t="s">
        <v>694</v>
      </c>
      <c r="B35" s="202">
        <v>42229</v>
      </c>
      <c r="C35" s="201">
        <v>19.75</v>
      </c>
      <c r="D35" s="201">
        <v>83</v>
      </c>
      <c r="E35" s="201">
        <f t="shared" si="0"/>
        <v>3778</v>
      </c>
      <c r="F35" s="201">
        <v>22</v>
      </c>
      <c r="G35" s="201">
        <f t="shared" si="1"/>
        <v>174</v>
      </c>
    </row>
    <row r="36" spans="1:8" x14ac:dyDescent="0.25">
      <c r="A36" s="201" t="s">
        <v>693</v>
      </c>
      <c r="B36" s="202">
        <v>42230</v>
      </c>
      <c r="C36" s="201">
        <v>19.75</v>
      </c>
      <c r="D36" s="201">
        <v>65</v>
      </c>
      <c r="E36" s="201">
        <f t="shared" si="0"/>
        <v>3843</v>
      </c>
      <c r="F36" s="201">
        <v>22</v>
      </c>
      <c r="G36" s="201">
        <f t="shared" si="1"/>
        <v>196</v>
      </c>
      <c r="H36" s="201" t="s">
        <v>692</v>
      </c>
    </row>
    <row r="37" spans="1:8" x14ac:dyDescent="0.25">
      <c r="A37" s="201" t="s">
        <v>469</v>
      </c>
      <c r="B37" s="202">
        <v>42231</v>
      </c>
      <c r="C37" s="201">
        <v>18.5</v>
      </c>
      <c r="D37" s="201">
        <v>75</v>
      </c>
      <c r="E37" s="201">
        <f t="shared" si="0"/>
        <v>3918</v>
      </c>
      <c r="F37" s="201">
        <v>11</v>
      </c>
      <c r="G37" s="201">
        <f t="shared" si="1"/>
        <v>207</v>
      </c>
    </row>
    <row r="38" spans="1:8" x14ac:dyDescent="0.25">
      <c r="A38" s="201" t="s">
        <v>668</v>
      </c>
      <c r="B38" s="202">
        <v>42232</v>
      </c>
      <c r="C38" s="201">
        <v>18</v>
      </c>
      <c r="D38" s="201">
        <v>66</v>
      </c>
      <c r="E38" s="201">
        <f t="shared" si="0"/>
        <v>3984</v>
      </c>
      <c r="F38" s="201">
        <v>5</v>
      </c>
      <c r="G38" s="201">
        <f t="shared" si="1"/>
        <v>212</v>
      </c>
    </row>
    <row r="39" spans="1:8" x14ac:dyDescent="0.25">
      <c r="A39" s="201" t="s">
        <v>691</v>
      </c>
      <c r="B39" s="202">
        <v>42233</v>
      </c>
      <c r="C39" s="201">
        <v>18</v>
      </c>
      <c r="D39" s="201">
        <v>130</v>
      </c>
      <c r="E39" s="201">
        <f t="shared" si="0"/>
        <v>4114</v>
      </c>
      <c r="F39" s="201">
        <v>17</v>
      </c>
      <c r="G39" s="201">
        <f t="shared" si="1"/>
        <v>229</v>
      </c>
    </row>
    <row r="40" spans="1:8" x14ac:dyDescent="0.25">
      <c r="A40" s="201" t="s">
        <v>690</v>
      </c>
      <c r="B40" s="202">
        <v>42234</v>
      </c>
      <c r="C40" s="201">
        <v>18.5</v>
      </c>
      <c r="D40" s="201">
        <v>94</v>
      </c>
      <c r="E40" s="201">
        <f t="shared" si="0"/>
        <v>4208</v>
      </c>
      <c r="F40" s="201">
        <v>18</v>
      </c>
      <c r="G40" s="201">
        <f t="shared" si="1"/>
        <v>247</v>
      </c>
      <c r="H40" s="201" t="s">
        <v>689</v>
      </c>
    </row>
    <row r="41" spans="1:8" x14ac:dyDescent="0.25">
      <c r="A41" s="201" t="s">
        <v>688</v>
      </c>
      <c r="B41" s="202">
        <v>42235</v>
      </c>
      <c r="C41" s="201">
        <v>20</v>
      </c>
      <c r="D41" s="201">
        <v>44</v>
      </c>
      <c r="E41" s="201">
        <f t="shared" ref="E41:E72" si="2">SUM(E40+D41)</f>
        <v>4252</v>
      </c>
      <c r="F41" s="201">
        <v>27</v>
      </c>
      <c r="G41" s="201">
        <f t="shared" ref="G41:G72" si="3">SUM(G40+F41)</f>
        <v>274</v>
      </c>
      <c r="H41" s="201" t="s">
        <v>687</v>
      </c>
    </row>
    <row r="42" spans="1:8" x14ac:dyDescent="0.25">
      <c r="A42" s="201" t="s">
        <v>686</v>
      </c>
      <c r="B42" s="202">
        <v>42236</v>
      </c>
      <c r="C42" s="201">
        <v>18</v>
      </c>
      <c r="D42" s="201">
        <v>62</v>
      </c>
      <c r="E42" s="201">
        <f t="shared" si="2"/>
        <v>4314</v>
      </c>
      <c r="F42" s="201">
        <v>8</v>
      </c>
      <c r="G42" s="201">
        <f t="shared" si="3"/>
        <v>282</v>
      </c>
    </row>
    <row r="43" spans="1:8" x14ac:dyDescent="0.25">
      <c r="A43" s="201" t="s">
        <v>469</v>
      </c>
      <c r="B43" s="202">
        <v>42237</v>
      </c>
      <c r="C43" s="201">
        <v>17.5</v>
      </c>
      <c r="D43" s="201">
        <v>60</v>
      </c>
      <c r="E43" s="201">
        <f t="shared" si="2"/>
        <v>4374</v>
      </c>
      <c r="F43" s="201">
        <v>4</v>
      </c>
      <c r="G43" s="201">
        <f t="shared" si="3"/>
        <v>286</v>
      </c>
      <c r="H43" s="201" t="s">
        <v>685</v>
      </c>
    </row>
    <row r="44" spans="1:8" x14ac:dyDescent="0.25">
      <c r="A44" s="201" t="s">
        <v>469</v>
      </c>
      <c r="B44" s="202">
        <v>42238</v>
      </c>
      <c r="C44" s="201">
        <v>17.25</v>
      </c>
      <c r="D44" s="201">
        <v>32</v>
      </c>
      <c r="E44" s="201">
        <f t="shared" si="2"/>
        <v>4406</v>
      </c>
      <c r="F44" s="201">
        <v>5</v>
      </c>
      <c r="G44" s="201">
        <f t="shared" si="3"/>
        <v>291</v>
      </c>
      <c r="H44" s="201" t="s">
        <v>684</v>
      </c>
    </row>
    <row r="45" spans="1:8" x14ac:dyDescent="0.25">
      <c r="A45" s="201" t="s">
        <v>683</v>
      </c>
      <c r="B45" s="202">
        <v>42239</v>
      </c>
      <c r="C45" s="201">
        <v>17.25</v>
      </c>
      <c r="D45" s="201">
        <v>34</v>
      </c>
      <c r="E45" s="201">
        <f t="shared" si="2"/>
        <v>4440</v>
      </c>
      <c r="F45" s="201">
        <v>6</v>
      </c>
      <c r="G45" s="201">
        <f t="shared" si="3"/>
        <v>297</v>
      </c>
      <c r="H45" s="201" t="s">
        <v>682</v>
      </c>
    </row>
    <row r="46" spans="1:8" x14ac:dyDescent="0.25">
      <c r="A46" s="201" t="s">
        <v>659</v>
      </c>
      <c r="B46" s="202">
        <v>42240</v>
      </c>
      <c r="C46" s="201">
        <v>17.5</v>
      </c>
      <c r="D46" s="201">
        <v>41</v>
      </c>
      <c r="E46" s="201">
        <f t="shared" si="2"/>
        <v>4481</v>
      </c>
      <c r="F46" s="201">
        <v>17</v>
      </c>
      <c r="G46" s="201">
        <f t="shared" si="3"/>
        <v>314</v>
      </c>
      <c r="H46" s="201" t="s">
        <v>681</v>
      </c>
    </row>
    <row r="47" spans="1:8" x14ac:dyDescent="0.25">
      <c r="A47" s="201" t="s">
        <v>664</v>
      </c>
      <c r="B47" s="202">
        <v>42241</v>
      </c>
      <c r="C47" s="201">
        <v>17.5</v>
      </c>
      <c r="D47" s="201">
        <v>62</v>
      </c>
      <c r="E47" s="201">
        <f t="shared" si="2"/>
        <v>4543</v>
      </c>
      <c r="F47" s="201">
        <v>9</v>
      </c>
      <c r="G47" s="201">
        <f t="shared" si="3"/>
        <v>323</v>
      </c>
    </row>
    <row r="48" spans="1:8" x14ac:dyDescent="0.25">
      <c r="A48" s="201" t="s">
        <v>664</v>
      </c>
      <c r="B48" s="202">
        <v>42242</v>
      </c>
      <c r="C48" s="201">
        <v>17</v>
      </c>
      <c r="D48" s="201">
        <v>32</v>
      </c>
      <c r="E48" s="201">
        <f t="shared" si="2"/>
        <v>4575</v>
      </c>
      <c r="F48" s="201">
        <v>3</v>
      </c>
      <c r="G48" s="201">
        <f t="shared" si="3"/>
        <v>326</v>
      </c>
    </row>
    <row r="49" spans="1:58" x14ac:dyDescent="0.25">
      <c r="A49" s="201" t="s">
        <v>668</v>
      </c>
      <c r="B49" s="202">
        <v>42243</v>
      </c>
      <c r="C49" s="201">
        <v>16.25</v>
      </c>
      <c r="D49" s="201">
        <v>39</v>
      </c>
      <c r="E49" s="201">
        <f t="shared" si="2"/>
        <v>4614</v>
      </c>
      <c r="F49" s="201">
        <v>4</v>
      </c>
      <c r="G49" s="201">
        <f t="shared" si="3"/>
        <v>330</v>
      </c>
      <c r="H49" s="201" t="s">
        <v>680</v>
      </c>
      <c r="S49" s="204"/>
      <c r="T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204"/>
      <c r="BB49" s="204"/>
      <c r="BC49" s="204"/>
      <c r="BD49" s="204"/>
      <c r="BE49" s="204"/>
      <c r="BF49" s="204"/>
    </row>
    <row r="50" spans="1:58" x14ac:dyDescent="0.25">
      <c r="A50" s="201" t="s">
        <v>469</v>
      </c>
      <c r="B50" s="202">
        <v>42244</v>
      </c>
      <c r="C50" s="201">
        <v>15.5</v>
      </c>
      <c r="D50" s="201">
        <v>25</v>
      </c>
      <c r="E50" s="201">
        <f t="shared" si="2"/>
        <v>4639</v>
      </c>
      <c r="F50" s="201">
        <v>5</v>
      </c>
      <c r="G50" s="201">
        <f t="shared" si="3"/>
        <v>335</v>
      </c>
      <c r="H50" s="201" t="s">
        <v>679</v>
      </c>
    </row>
    <row r="51" spans="1:58" x14ac:dyDescent="0.25">
      <c r="A51" s="201" t="s">
        <v>678</v>
      </c>
      <c r="B51" s="202">
        <v>42245</v>
      </c>
      <c r="C51" s="201">
        <v>14</v>
      </c>
      <c r="D51" s="201">
        <v>15</v>
      </c>
      <c r="E51" s="201">
        <f t="shared" si="2"/>
        <v>4654</v>
      </c>
      <c r="F51" s="201">
        <v>14</v>
      </c>
      <c r="G51" s="201">
        <f t="shared" si="3"/>
        <v>349</v>
      </c>
    </row>
    <row r="52" spans="1:58" x14ac:dyDescent="0.25">
      <c r="A52" s="201" t="s">
        <v>672</v>
      </c>
      <c r="B52" s="202">
        <v>42246</v>
      </c>
      <c r="C52" s="201">
        <v>13.5</v>
      </c>
      <c r="D52" s="201">
        <v>12</v>
      </c>
      <c r="E52" s="201">
        <f t="shared" si="2"/>
        <v>4666</v>
      </c>
      <c r="F52" s="201">
        <v>27</v>
      </c>
      <c r="G52" s="201">
        <f t="shared" si="3"/>
        <v>376</v>
      </c>
    </row>
    <row r="53" spans="1:58" x14ac:dyDescent="0.25">
      <c r="A53" s="201" t="s">
        <v>677</v>
      </c>
      <c r="B53" s="202">
        <v>42247</v>
      </c>
      <c r="C53" s="201">
        <v>13.25</v>
      </c>
      <c r="D53" s="201">
        <v>24</v>
      </c>
      <c r="E53" s="201">
        <f t="shared" si="2"/>
        <v>4690</v>
      </c>
      <c r="F53" s="201">
        <v>118</v>
      </c>
      <c r="G53" s="201">
        <f t="shared" si="3"/>
        <v>494</v>
      </c>
    </row>
    <row r="54" spans="1:58" x14ac:dyDescent="0.25">
      <c r="A54" s="201" t="s">
        <v>676</v>
      </c>
      <c r="B54" s="202">
        <v>42248</v>
      </c>
      <c r="C54" s="201">
        <v>12</v>
      </c>
      <c r="D54" s="201">
        <v>5</v>
      </c>
      <c r="E54" s="201">
        <f t="shared" si="2"/>
        <v>4695</v>
      </c>
      <c r="F54" s="201">
        <v>0</v>
      </c>
      <c r="G54" s="201">
        <f t="shared" si="3"/>
        <v>494</v>
      </c>
    </row>
    <row r="55" spans="1:58" x14ac:dyDescent="0.25">
      <c r="A55" s="201" t="s">
        <v>676</v>
      </c>
      <c r="B55" s="202">
        <v>42249</v>
      </c>
      <c r="C55" s="201">
        <v>13</v>
      </c>
      <c r="D55" s="201">
        <v>9</v>
      </c>
      <c r="E55" s="201">
        <f t="shared" si="2"/>
        <v>4704</v>
      </c>
      <c r="F55" s="201">
        <v>0</v>
      </c>
      <c r="G55" s="201">
        <f t="shared" si="3"/>
        <v>494</v>
      </c>
      <c r="H55" s="201" t="s">
        <v>675</v>
      </c>
    </row>
    <row r="56" spans="1:58" x14ac:dyDescent="0.25">
      <c r="A56" s="201" t="s">
        <v>671</v>
      </c>
      <c r="B56" s="202">
        <v>42250</v>
      </c>
      <c r="C56" s="201">
        <v>13</v>
      </c>
      <c r="D56" s="201">
        <v>9</v>
      </c>
      <c r="E56" s="201">
        <f t="shared" si="2"/>
        <v>4713</v>
      </c>
      <c r="F56" s="201">
        <v>0</v>
      </c>
      <c r="G56" s="201">
        <f t="shared" si="3"/>
        <v>494</v>
      </c>
    </row>
    <row r="57" spans="1:58" x14ac:dyDescent="0.25">
      <c r="A57" s="201" t="s">
        <v>667</v>
      </c>
      <c r="B57" s="202">
        <v>42251</v>
      </c>
      <c r="C57" s="201">
        <v>13</v>
      </c>
      <c r="D57" s="201">
        <v>5</v>
      </c>
      <c r="E57" s="201">
        <f t="shared" si="2"/>
        <v>4718</v>
      </c>
      <c r="F57" s="201">
        <v>2</v>
      </c>
      <c r="G57" s="201">
        <f t="shared" si="3"/>
        <v>496</v>
      </c>
      <c r="H57" s="201" t="s">
        <v>658</v>
      </c>
    </row>
    <row r="58" spans="1:58" x14ac:dyDescent="0.25">
      <c r="A58" s="201" t="s">
        <v>469</v>
      </c>
      <c r="B58" s="202">
        <v>42252</v>
      </c>
      <c r="C58" s="201">
        <v>13</v>
      </c>
      <c r="D58" s="201">
        <v>9</v>
      </c>
      <c r="E58" s="201">
        <f t="shared" si="2"/>
        <v>4727</v>
      </c>
      <c r="F58" s="201">
        <v>2</v>
      </c>
      <c r="G58" s="201">
        <f t="shared" si="3"/>
        <v>498</v>
      </c>
      <c r="H58" s="201" t="s">
        <v>674</v>
      </c>
    </row>
    <row r="59" spans="1:58" x14ac:dyDescent="0.25">
      <c r="A59" s="201" t="s">
        <v>662</v>
      </c>
      <c r="B59" s="202">
        <v>42253</v>
      </c>
      <c r="C59" s="201">
        <v>13.5</v>
      </c>
      <c r="D59" s="201">
        <v>2</v>
      </c>
      <c r="E59" s="201">
        <f t="shared" si="2"/>
        <v>4729</v>
      </c>
      <c r="F59" s="201">
        <v>1</v>
      </c>
      <c r="G59" s="201">
        <f t="shared" si="3"/>
        <v>499</v>
      </c>
    </row>
    <row r="60" spans="1:58" x14ac:dyDescent="0.25">
      <c r="A60" s="201" t="s">
        <v>659</v>
      </c>
      <c r="B60" s="202">
        <v>42254</v>
      </c>
      <c r="C60" s="201">
        <v>14</v>
      </c>
      <c r="D60" s="201">
        <v>2</v>
      </c>
      <c r="E60" s="201">
        <f t="shared" si="2"/>
        <v>4731</v>
      </c>
      <c r="F60" s="201">
        <v>1</v>
      </c>
      <c r="G60" s="201">
        <f t="shared" si="3"/>
        <v>500</v>
      </c>
    </row>
    <row r="61" spans="1:58" x14ac:dyDescent="0.25">
      <c r="A61" s="201" t="s">
        <v>673</v>
      </c>
      <c r="B61" s="202">
        <v>42255</v>
      </c>
      <c r="C61" s="201">
        <v>14</v>
      </c>
      <c r="D61" s="201">
        <v>6</v>
      </c>
      <c r="E61" s="201">
        <f t="shared" si="2"/>
        <v>4737</v>
      </c>
      <c r="F61" s="201">
        <v>1</v>
      </c>
      <c r="G61" s="201">
        <f t="shared" si="3"/>
        <v>501</v>
      </c>
    </row>
    <row r="62" spans="1:58" x14ac:dyDescent="0.25">
      <c r="A62" s="201" t="s">
        <v>672</v>
      </c>
      <c r="B62" s="202">
        <v>42256</v>
      </c>
      <c r="C62" s="201">
        <v>13.5</v>
      </c>
      <c r="D62" s="201">
        <v>3</v>
      </c>
      <c r="E62" s="201">
        <f t="shared" si="2"/>
        <v>4740</v>
      </c>
      <c r="F62" s="201">
        <v>0</v>
      </c>
      <c r="G62" s="201">
        <f t="shared" si="3"/>
        <v>501</v>
      </c>
    </row>
    <row r="63" spans="1:58" x14ac:dyDescent="0.25">
      <c r="A63" s="201" t="s">
        <v>671</v>
      </c>
      <c r="B63" s="202">
        <v>42257</v>
      </c>
      <c r="C63" s="201">
        <v>13.5</v>
      </c>
      <c r="D63" s="201">
        <v>0</v>
      </c>
      <c r="E63" s="201">
        <f t="shared" si="2"/>
        <v>4740</v>
      </c>
      <c r="F63" s="201">
        <v>3</v>
      </c>
      <c r="G63" s="201">
        <f t="shared" si="3"/>
        <v>504</v>
      </c>
    </row>
    <row r="64" spans="1:58" x14ac:dyDescent="0.25">
      <c r="A64" s="201" t="s">
        <v>469</v>
      </c>
      <c r="B64" s="202">
        <v>42258</v>
      </c>
      <c r="C64" s="201">
        <v>13</v>
      </c>
      <c r="D64" s="201">
        <v>0</v>
      </c>
      <c r="E64" s="201">
        <f t="shared" si="2"/>
        <v>4740</v>
      </c>
      <c r="F64" s="201">
        <v>1</v>
      </c>
      <c r="G64" s="201">
        <f t="shared" si="3"/>
        <v>505</v>
      </c>
    </row>
    <row r="65" spans="1:8" x14ac:dyDescent="0.25">
      <c r="A65" s="201" t="s">
        <v>667</v>
      </c>
      <c r="B65" s="202">
        <v>42259</v>
      </c>
      <c r="C65" s="201">
        <v>13</v>
      </c>
      <c r="D65" s="201">
        <v>2</v>
      </c>
      <c r="E65" s="201">
        <f t="shared" si="2"/>
        <v>4742</v>
      </c>
      <c r="F65" s="201">
        <v>1</v>
      </c>
      <c r="G65" s="201">
        <f t="shared" si="3"/>
        <v>506</v>
      </c>
    </row>
    <row r="66" spans="1:8" x14ac:dyDescent="0.25">
      <c r="A66" s="201" t="s">
        <v>662</v>
      </c>
      <c r="B66" s="202">
        <v>42260</v>
      </c>
      <c r="C66" s="201">
        <v>12</v>
      </c>
      <c r="D66" s="201">
        <v>1</v>
      </c>
      <c r="E66" s="201">
        <f t="shared" si="2"/>
        <v>4743</v>
      </c>
      <c r="F66" s="201">
        <v>0</v>
      </c>
      <c r="G66" s="201">
        <f t="shared" si="3"/>
        <v>506</v>
      </c>
    </row>
    <row r="67" spans="1:8" x14ac:dyDescent="0.25">
      <c r="A67" s="201" t="s">
        <v>664</v>
      </c>
      <c r="B67" s="202">
        <v>42261</v>
      </c>
      <c r="C67" s="201">
        <v>12</v>
      </c>
      <c r="D67" s="201">
        <v>2</v>
      </c>
      <c r="E67" s="201">
        <f t="shared" si="2"/>
        <v>4745</v>
      </c>
      <c r="F67" s="201">
        <v>2</v>
      </c>
      <c r="G67" s="201">
        <f t="shared" si="3"/>
        <v>508</v>
      </c>
    </row>
    <row r="68" spans="1:8" x14ac:dyDescent="0.25">
      <c r="A68" s="201" t="s">
        <v>670</v>
      </c>
      <c r="B68" s="202">
        <v>42262</v>
      </c>
      <c r="C68" s="201">
        <v>12</v>
      </c>
      <c r="D68" s="201">
        <v>4</v>
      </c>
      <c r="E68" s="201">
        <f t="shared" si="2"/>
        <v>4749</v>
      </c>
      <c r="F68" s="201">
        <v>2</v>
      </c>
      <c r="G68" s="201">
        <f t="shared" si="3"/>
        <v>510</v>
      </c>
    </row>
    <row r="69" spans="1:8" x14ac:dyDescent="0.25">
      <c r="A69" s="201" t="s">
        <v>669</v>
      </c>
      <c r="B69" s="202">
        <v>42263</v>
      </c>
      <c r="C69" s="201">
        <v>12</v>
      </c>
      <c r="D69" s="201">
        <v>3</v>
      </c>
      <c r="E69" s="201">
        <f t="shared" si="2"/>
        <v>4752</v>
      </c>
      <c r="F69" s="201">
        <v>4</v>
      </c>
      <c r="G69" s="201">
        <f t="shared" si="3"/>
        <v>514</v>
      </c>
    </row>
    <row r="70" spans="1:8" x14ac:dyDescent="0.25">
      <c r="A70" s="201" t="s">
        <v>668</v>
      </c>
      <c r="B70" s="202">
        <v>42264</v>
      </c>
      <c r="C70" s="201">
        <v>11</v>
      </c>
      <c r="D70" s="201">
        <v>4</v>
      </c>
      <c r="E70" s="201">
        <f t="shared" si="2"/>
        <v>4756</v>
      </c>
      <c r="F70" s="201">
        <v>2</v>
      </c>
      <c r="G70" s="201">
        <f t="shared" si="3"/>
        <v>516</v>
      </c>
    </row>
    <row r="71" spans="1:8" x14ac:dyDescent="0.25">
      <c r="A71" s="201" t="s">
        <v>667</v>
      </c>
      <c r="B71" s="202">
        <v>42265</v>
      </c>
      <c r="C71" s="201">
        <v>10</v>
      </c>
      <c r="D71" s="201">
        <v>1</v>
      </c>
      <c r="E71" s="201">
        <f t="shared" si="2"/>
        <v>4757</v>
      </c>
      <c r="F71" s="201">
        <v>3</v>
      </c>
      <c r="G71" s="201">
        <f t="shared" si="3"/>
        <v>519</v>
      </c>
      <c r="H71" s="201" t="s">
        <v>660</v>
      </c>
    </row>
    <row r="72" spans="1:8" x14ac:dyDescent="0.25">
      <c r="A72" s="201" t="s">
        <v>666</v>
      </c>
      <c r="B72" s="202">
        <v>42266</v>
      </c>
      <c r="C72" s="201">
        <v>10</v>
      </c>
      <c r="D72" s="201">
        <v>3</v>
      </c>
      <c r="E72" s="201">
        <f t="shared" si="2"/>
        <v>4760</v>
      </c>
      <c r="F72" s="201">
        <v>4</v>
      </c>
      <c r="G72" s="201">
        <f t="shared" si="3"/>
        <v>523</v>
      </c>
      <c r="H72" s="201" t="s">
        <v>665</v>
      </c>
    </row>
    <row r="73" spans="1:8" x14ac:dyDescent="0.25">
      <c r="A73" s="201" t="s">
        <v>664</v>
      </c>
      <c r="B73" s="202">
        <v>42267</v>
      </c>
      <c r="C73" s="201">
        <v>11</v>
      </c>
      <c r="D73" s="201">
        <v>2</v>
      </c>
      <c r="E73" s="201">
        <f t="shared" ref="E73:E78" si="4">SUM(E72+D73)</f>
        <v>4762</v>
      </c>
      <c r="F73" s="201">
        <v>0</v>
      </c>
      <c r="G73" s="201">
        <f t="shared" ref="G73:G79" si="5">SUM(G72+F73)</f>
        <v>523</v>
      </c>
      <c r="H73" s="201" t="s">
        <v>658</v>
      </c>
    </row>
    <row r="74" spans="1:8" x14ac:dyDescent="0.25">
      <c r="A74" s="201" t="s">
        <v>662</v>
      </c>
      <c r="B74" s="202">
        <v>42268</v>
      </c>
      <c r="C74" s="201">
        <v>10</v>
      </c>
      <c r="D74" s="201">
        <v>4</v>
      </c>
      <c r="E74" s="201">
        <f t="shared" si="4"/>
        <v>4766</v>
      </c>
      <c r="F74" s="201">
        <v>0</v>
      </c>
      <c r="G74" s="201">
        <f t="shared" si="5"/>
        <v>523</v>
      </c>
      <c r="H74" s="201" t="s">
        <v>663</v>
      </c>
    </row>
    <row r="75" spans="1:8" x14ac:dyDescent="0.25">
      <c r="A75" s="201" t="s">
        <v>662</v>
      </c>
      <c r="B75" s="202">
        <v>42269</v>
      </c>
      <c r="C75" s="201">
        <v>9</v>
      </c>
      <c r="D75" s="201">
        <v>0</v>
      </c>
      <c r="E75" s="201">
        <f t="shared" si="4"/>
        <v>4766</v>
      </c>
      <c r="F75" s="201">
        <v>2</v>
      </c>
      <c r="G75" s="201">
        <f t="shared" si="5"/>
        <v>525</v>
      </c>
      <c r="H75" s="201" t="s">
        <v>658</v>
      </c>
    </row>
    <row r="76" spans="1:8" x14ac:dyDescent="0.25">
      <c r="A76" s="201" t="s">
        <v>661</v>
      </c>
      <c r="B76" s="202">
        <v>42270</v>
      </c>
      <c r="C76" s="201">
        <v>8.5</v>
      </c>
      <c r="D76" s="201">
        <v>0</v>
      </c>
      <c r="E76" s="201">
        <f t="shared" si="4"/>
        <v>4766</v>
      </c>
      <c r="F76" s="201">
        <v>0</v>
      </c>
      <c r="G76" s="201">
        <f t="shared" si="5"/>
        <v>525</v>
      </c>
      <c r="H76" s="201" t="s">
        <v>660</v>
      </c>
    </row>
    <row r="77" spans="1:8" x14ac:dyDescent="0.25">
      <c r="A77" s="201" t="s">
        <v>659</v>
      </c>
      <c r="B77" s="202">
        <v>42271</v>
      </c>
      <c r="C77" s="201">
        <v>8.5</v>
      </c>
      <c r="D77" s="201">
        <v>0</v>
      </c>
      <c r="E77" s="201">
        <f t="shared" si="4"/>
        <v>4766</v>
      </c>
      <c r="F77" s="201">
        <v>2</v>
      </c>
      <c r="G77" s="201">
        <f t="shared" si="5"/>
        <v>527</v>
      </c>
      <c r="H77" s="201" t="s">
        <v>658</v>
      </c>
    </row>
    <row r="78" spans="1:8" x14ac:dyDescent="0.25">
      <c r="A78" s="201" t="s">
        <v>657</v>
      </c>
      <c r="B78" s="202">
        <v>42272</v>
      </c>
      <c r="C78" s="201">
        <v>8</v>
      </c>
      <c r="D78" s="201">
        <v>2</v>
      </c>
      <c r="E78" s="201">
        <f t="shared" si="4"/>
        <v>4768</v>
      </c>
      <c r="F78" s="201">
        <v>0</v>
      </c>
      <c r="G78" s="201">
        <f t="shared" si="5"/>
        <v>527</v>
      </c>
      <c r="H78" s="201" t="s">
        <v>656</v>
      </c>
    </row>
    <row r="79" spans="1:8" x14ac:dyDescent="0.25">
      <c r="B79" s="202"/>
      <c r="D79" s="201" t="s">
        <v>655</v>
      </c>
      <c r="E79" s="201">
        <f>E78</f>
        <v>4768</v>
      </c>
      <c r="G79" s="201">
        <f t="shared" si="5"/>
        <v>527</v>
      </c>
    </row>
    <row r="80" spans="1:8" x14ac:dyDescent="0.25">
      <c r="B80" s="202" t="s">
        <v>574</v>
      </c>
      <c r="C80" s="201">
        <f>AVERAGE(C9:C78)</f>
        <v>16.200757575757574</v>
      </c>
    </row>
    <row r="81" spans="2:3" x14ac:dyDescent="0.25">
      <c r="B81" s="202" t="s">
        <v>573</v>
      </c>
      <c r="C81" s="201">
        <f>MEDIAN(C5:C78)</f>
        <v>17.375</v>
      </c>
    </row>
    <row r="82" spans="2:3" x14ac:dyDescent="0.25">
      <c r="B82" s="202"/>
    </row>
    <row r="83" spans="2:3" x14ac:dyDescent="0.25">
      <c r="B83" s="202"/>
    </row>
    <row r="84" spans="2:3" x14ac:dyDescent="0.25">
      <c r="B84" s="202"/>
    </row>
    <row r="85" spans="2:3" x14ac:dyDescent="0.25">
      <c r="B85" s="202"/>
    </row>
    <row r="86" spans="2:3" x14ac:dyDescent="0.25">
      <c r="B86" s="202"/>
    </row>
    <row r="87" spans="2:3" x14ac:dyDescent="0.25">
      <c r="B87" s="202"/>
    </row>
    <row r="88" spans="2:3" x14ac:dyDescent="0.25">
      <c r="B88" s="202"/>
    </row>
    <row r="89" spans="2:3" x14ac:dyDescent="0.25">
      <c r="B89" s="202"/>
    </row>
    <row r="90" spans="2:3" x14ac:dyDescent="0.25">
      <c r="B90" s="202"/>
    </row>
    <row r="91" spans="2:3" x14ac:dyDescent="0.25">
      <c r="B91" s="202"/>
    </row>
    <row r="92" spans="2:3" x14ac:dyDescent="0.25">
      <c r="B92" s="202"/>
    </row>
    <row r="93" spans="2:3" x14ac:dyDescent="0.25">
      <c r="B93" s="202"/>
    </row>
    <row r="94" spans="2:3" x14ac:dyDescent="0.25">
      <c r="B94" s="202"/>
    </row>
    <row r="95" spans="2:3" x14ac:dyDescent="0.25">
      <c r="B95" s="202"/>
    </row>
    <row r="96" spans="2:3" x14ac:dyDescent="0.25">
      <c r="B96" s="202"/>
    </row>
    <row r="97" spans="2:18" x14ac:dyDescent="0.25">
      <c r="B97" s="202"/>
    </row>
    <row r="98" spans="2:18" x14ac:dyDescent="0.25">
      <c r="B98" s="202"/>
      <c r="P98" s="202"/>
      <c r="Q98" s="204"/>
      <c r="R98" s="203"/>
    </row>
    <row r="99" spans="2:18" x14ac:dyDescent="0.25">
      <c r="B99" s="202"/>
    </row>
    <row r="100" spans="2:18" x14ac:dyDescent="0.25">
      <c r="B100" s="202"/>
    </row>
    <row r="101" spans="2:18" x14ac:dyDescent="0.25">
      <c r="B101" s="202"/>
      <c r="C101" s="209"/>
    </row>
    <row r="102" spans="2:18" x14ac:dyDescent="0.25">
      <c r="B102" s="202"/>
    </row>
    <row r="103" spans="2:18" x14ac:dyDescent="0.25">
      <c r="B103" s="202"/>
    </row>
    <row r="104" spans="2:18" x14ac:dyDescent="0.25">
      <c r="B104" s="202"/>
    </row>
    <row r="105" spans="2:18" x14ac:dyDescent="0.25">
      <c r="B105" s="202"/>
    </row>
    <row r="106" spans="2:18" x14ac:dyDescent="0.25">
      <c r="B106" s="202"/>
    </row>
    <row r="107" spans="2:18" x14ac:dyDescent="0.25">
      <c r="B107" s="202"/>
    </row>
    <row r="108" spans="2:18" x14ac:dyDescent="0.25">
      <c r="B108" s="202"/>
    </row>
    <row r="109" spans="2:18" x14ac:dyDescent="0.25">
      <c r="B109" s="202"/>
    </row>
    <row r="112" spans="2:18" ht="23.25" x14ac:dyDescent="0.35">
      <c r="D112" s="208" t="s">
        <v>655</v>
      </c>
    </row>
  </sheetData>
  <mergeCells count="3">
    <mergeCell ref="A1:H2"/>
    <mergeCell ref="D3:E3"/>
    <mergeCell ref="F3:G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zoomScale="85" zoomScaleNormal="85" workbookViewId="0">
      <pane ySplit="4" topLeftCell="A35" activePane="bottomLeft" state="frozen"/>
      <selection pane="bottomLeft" activeCell="N29" sqref="N29"/>
    </sheetView>
  </sheetViews>
  <sheetFormatPr defaultRowHeight="15" x14ac:dyDescent="0.25"/>
  <cols>
    <col min="1" max="1" width="21.42578125" style="201" customWidth="1"/>
    <col min="2" max="2" width="9.85546875" style="201" bestFit="1" customWidth="1"/>
    <col min="3" max="3" width="9.140625" style="201"/>
    <col min="4" max="7" width="15.28515625" style="201" customWidth="1"/>
    <col min="8" max="8" width="9.140625" style="201"/>
    <col min="9" max="9" width="48.140625" style="201" customWidth="1"/>
    <col min="10" max="16" width="9.140625" style="201"/>
    <col min="17" max="17" width="9.7109375" style="201" bestFit="1" customWidth="1"/>
    <col min="18" max="16384" width="9.140625" style="201"/>
  </cols>
  <sheetData>
    <row r="1" spans="1:9" x14ac:dyDescent="0.25">
      <c r="A1" s="252" t="s">
        <v>654</v>
      </c>
      <c r="B1" s="252"/>
      <c r="C1" s="252"/>
      <c r="D1" s="252"/>
      <c r="E1" s="252"/>
      <c r="F1" s="252"/>
      <c r="G1" s="252"/>
      <c r="H1" s="252"/>
      <c r="I1" s="252"/>
    </row>
    <row r="2" spans="1:9" ht="15.75" thickBot="1" x14ac:dyDescent="0.3">
      <c r="A2" s="253"/>
      <c r="B2" s="253"/>
      <c r="C2" s="253"/>
      <c r="D2" s="253"/>
      <c r="E2" s="253"/>
      <c r="F2" s="253"/>
      <c r="G2" s="253"/>
      <c r="H2" s="253"/>
      <c r="I2" s="253"/>
    </row>
    <row r="3" spans="1:9" ht="15.75" thickBot="1" x14ac:dyDescent="0.3">
      <c r="D3" s="254" t="s">
        <v>53</v>
      </c>
      <c r="E3" s="254"/>
      <c r="F3" s="254" t="s">
        <v>55</v>
      </c>
      <c r="G3" s="254"/>
      <c r="H3" s="254"/>
    </row>
    <row r="4" spans="1:9" ht="30" x14ac:dyDescent="0.25">
      <c r="A4" s="206" t="s">
        <v>314</v>
      </c>
      <c r="B4" s="206" t="s">
        <v>315</v>
      </c>
      <c r="C4" s="207" t="s">
        <v>316</v>
      </c>
      <c r="D4" s="206" t="s">
        <v>653</v>
      </c>
      <c r="E4" s="206" t="s">
        <v>318</v>
      </c>
      <c r="F4" s="206" t="s">
        <v>653</v>
      </c>
      <c r="G4" s="206" t="s">
        <v>318</v>
      </c>
      <c r="I4" s="206" t="s">
        <v>14</v>
      </c>
    </row>
    <row r="5" spans="1:9" x14ac:dyDescent="0.25">
      <c r="A5" s="201" t="s">
        <v>652</v>
      </c>
      <c r="B5" s="202">
        <v>42556</v>
      </c>
      <c r="C5" s="201">
        <v>20</v>
      </c>
      <c r="D5" s="201">
        <v>0</v>
      </c>
      <c r="E5" s="201">
        <f>D5</f>
        <v>0</v>
      </c>
      <c r="F5" s="201">
        <v>0</v>
      </c>
      <c r="G5" s="201">
        <f>F5</f>
        <v>0</v>
      </c>
      <c r="I5" s="201" t="s">
        <v>651</v>
      </c>
    </row>
    <row r="6" spans="1:9" x14ac:dyDescent="0.25">
      <c r="A6" s="201" t="s">
        <v>650</v>
      </c>
      <c r="B6" s="205">
        <v>42557</v>
      </c>
      <c r="C6" s="201">
        <v>19.5</v>
      </c>
      <c r="D6" s="201">
        <v>0</v>
      </c>
      <c r="E6" s="201">
        <f t="shared" ref="E6:E37" si="0">SUM(E5,D6)</f>
        <v>0</v>
      </c>
      <c r="F6" s="201">
        <v>0</v>
      </c>
      <c r="G6" s="201">
        <f t="shared" ref="G6:G37" si="1">SUM(G5,F6)</f>
        <v>0</v>
      </c>
    </row>
    <row r="7" spans="1:9" x14ac:dyDescent="0.25">
      <c r="A7" s="201" t="s">
        <v>627</v>
      </c>
      <c r="B7" s="205">
        <v>42558</v>
      </c>
      <c r="C7" s="201">
        <v>20</v>
      </c>
      <c r="D7" s="201">
        <v>0</v>
      </c>
      <c r="E7" s="201">
        <f t="shared" si="0"/>
        <v>0</v>
      </c>
      <c r="F7" s="201">
        <v>0</v>
      </c>
      <c r="G7" s="201">
        <f t="shared" si="1"/>
        <v>0</v>
      </c>
      <c r="I7" s="201" t="s">
        <v>649</v>
      </c>
    </row>
    <row r="8" spans="1:9" x14ac:dyDescent="0.25">
      <c r="A8" s="201" t="s">
        <v>627</v>
      </c>
      <c r="B8" s="205">
        <v>42559</v>
      </c>
      <c r="C8" s="201">
        <v>19</v>
      </c>
      <c r="D8" s="201">
        <v>0</v>
      </c>
      <c r="E8" s="201">
        <f t="shared" si="0"/>
        <v>0</v>
      </c>
      <c r="F8" s="201">
        <v>0</v>
      </c>
      <c r="G8" s="201">
        <f t="shared" si="1"/>
        <v>0</v>
      </c>
      <c r="I8" s="201" t="s">
        <v>648</v>
      </c>
    </row>
    <row r="9" spans="1:9" x14ac:dyDescent="0.25">
      <c r="A9" s="201" t="s">
        <v>647</v>
      </c>
      <c r="B9" s="205">
        <v>42560</v>
      </c>
      <c r="C9" s="201">
        <v>20</v>
      </c>
      <c r="D9" s="201">
        <v>0</v>
      </c>
      <c r="E9" s="201">
        <f t="shared" si="0"/>
        <v>0</v>
      </c>
      <c r="F9" s="201">
        <v>0</v>
      </c>
      <c r="G9" s="201">
        <f t="shared" si="1"/>
        <v>0</v>
      </c>
    </row>
    <row r="10" spans="1:9" x14ac:dyDescent="0.25">
      <c r="A10" s="201" t="s">
        <v>626</v>
      </c>
      <c r="B10" s="205">
        <v>42561</v>
      </c>
      <c r="C10" s="201">
        <v>20</v>
      </c>
      <c r="D10" s="201">
        <v>0</v>
      </c>
      <c r="E10" s="201">
        <f t="shared" si="0"/>
        <v>0</v>
      </c>
      <c r="F10" s="201">
        <v>0</v>
      </c>
      <c r="G10" s="201">
        <f t="shared" si="1"/>
        <v>0</v>
      </c>
    </row>
    <row r="11" spans="1:9" x14ac:dyDescent="0.25">
      <c r="A11" s="201" t="s">
        <v>626</v>
      </c>
      <c r="B11" s="205">
        <v>42562</v>
      </c>
      <c r="C11" s="201">
        <v>20.5</v>
      </c>
      <c r="D11" s="201">
        <v>0</v>
      </c>
      <c r="E11" s="201">
        <f t="shared" si="0"/>
        <v>0</v>
      </c>
      <c r="F11" s="201">
        <v>0</v>
      </c>
      <c r="G11" s="201">
        <f t="shared" si="1"/>
        <v>0</v>
      </c>
    </row>
    <row r="12" spans="1:9" x14ac:dyDescent="0.25">
      <c r="A12" s="201" t="s">
        <v>590</v>
      </c>
      <c r="B12" s="205">
        <v>42563</v>
      </c>
      <c r="C12" s="201">
        <v>21.75</v>
      </c>
      <c r="D12" s="201">
        <v>0</v>
      </c>
      <c r="E12" s="201">
        <f t="shared" si="0"/>
        <v>0</v>
      </c>
      <c r="F12" s="201">
        <v>0</v>
      </c>
      <c r="G12" s="201">
        <f t="shared" si="1"/>
        <v>0</v>
      </c>
    </row>
    <row r="13" spans="1:9" x14ac:dyDescent="0.25">
      <c r="A13" s="201" t="s">
        <v>646</v>
      </c>
      <c r="B13" s="205">
        <v>42564</v>
      </c>
      <c r="C13" s="201">
        <v>21.5</v>
      </c>
      <c r="D13" s="201">
        <v>0</v>
      </c>
      <c r="E13" s="201">
        <f t="shared" si="0"/>
        <v>0</v>
      </c>
      <c r="F13" s="201">
        <v>0</v>
      </c>
      <c r="G13" s="201">
        <f t="shared" si="1"/>
        <v>0</v>
      </c>
    </row>
    <row r="14" spans="1:9" x14ac:dyDescent="0.25">
      <c r="A14" s="201" t="s">
        <v>621</v>
      </c>
      <c r="B14" s="205">
        <v>42565</v>
      </c>
      <c r="C14" s="201">
        <v>22.25</v>
      </c>
      <c r="D14" s="201">
        <v>0</v>
      </c>
      <c r="E14" s="201">
        <f t="shared" si="0"/>
        <v>0</v>
      </c>
      <c r="F14" s="201">
        <v>0</v>
      </c>
      <c r="G14" s="201">
        <f t="shared" si="1"/>
        <v>0</v>
      </c>
    </row>
    <row r="15" spans="1:9" x14ac:dyDescent="0.25">
      <c r="A15" s="201" t="s">
        <v>621</v>
      </c>
      <c r="B15" s="205">
        <v>42566</v>
      </c>
      <c r="C15" s="201">
        <v>22.3</v>
      </c>
      <c r="D15" s="201">
        <v>0</v>
      </c>
      <c r="E15" s="201">
        <f t="shared" si="0"/>
        <v>0</v>
      </c>
      <c r="F15" s="201">
        <v>0</v>
      </c>
      <c r="G15" s="201">
        <f t="shared" si="1"/>
        <v>0</v>
      </c>
      <c r="I15" s="201" t="s">
        <v>645</v>
      </c>
    </row>
    <row r="16" spans="1:9" x14ac:dyDescent="0.25">
      <c r="A16" s="201" t="s">
        <v>621</v>
      </c>
      <c r="B16" s="202">
        <v>42567</v>
      </c>
      <c r="C16" s="201">
        <v>22.25</v>
      </c>
      <c r="D16" s="201">
        <v>0</v>
      </c>
      <c r="E16" s="201">
        <f t="shared" si="0"/>
        <v>0</v>
      </c>
      <c r="F16" s="201">
        <v>0</v>
      </c>
      <c r="G16" s="201">
        <f t="shared" si="1"/>
        <v>0</v>
      </c>
    </row>
    <row r="17" spans="1:9" x14ac:dyDescent="0.25">
      <c r="A17" s="201" t="s">
        <v>626</v>
      </c>
      <c r="B17" s="202">
        <v>42568</v>
      </c>
      <c r="C17" s="201">
        <v>23.5</v>
      </c>
      <c r="D17" s="201">
        <v>0</v>
      </c>
      <c r="E17" s="201">
        <f t="shared" si="0"/>
        <v>0</v>
      </c>
      <c r="F17" s="201">
        <v>0</v>
      </c>
      <c r="G17" s="201">
        <f t="shared" si="1"/>
        <v>0</v>
      </c>
    </row>
    <row r="18" spans="1:9" x14ac:dyDescent="0.25">
      <c r="A18" s="201" t="s">
        <v>626</v>
      </c>
      <c r="B18" s="202">
        <v>42569</v>
      </c>
      <c r="C18" s="201">
        <v>23</v>
      </c>
      <c r="D18" s="201">
        <v>0</v>
      </c>
      <c r="E18" s="201">
        <f t="shared" si="0"/>
        <v>0</v>
      </c>
      <c r="F18" s="201">
        <v>0</v>
      </c>
      <c r="G18" s="201">
        <f t="shared" si="1"/>
        <v>0</v>
      </c>
    </row>
    <row r="19" spans="1:9" x14ac:dyDescent="0.25">
      <c r="A19" s="201" t="s">
        <v>626</v>
      </c>
      <c r="B19" s="202">
        <v>42570</v>
      </c>
      <c r="C19" s="201">
        <v>23</v>
      </c>
      <c r="D19" s="201">
        <v>0</v>
      </c>
      <c r="E19" s="201">
        <f t="shared" si="0"/>
        <v>0</v>
      </c>
      <c r="F19" s="201">
        <v>0</v>
      </c>
      <c r="G19" s="201">
        <f t="shared" si="1"/>
        <v>0</v>
      </c>
    </row>
    <row r="20" spans="1:9" x14ac:dyDescent="0.25">
      <c r="A20" s="201" t="s">
        <v>644</v>
      </c>
      <c r="B20" s="202">
        <v>42571</v>
      </c>
      <c r="C20" s="201">
        <v>23</v>
      </c>
      <c r="D20" s="201">
        <v>0</v>
      </c>
      <c r="E20" s="201">
        <f t="shared" si="0"/>
        <v>0</v>
      </c>
      <c r="F20" s="201">
        <v>0</v>
      </c>
      <c r="G20" s="201">
        <f t="shared" si="1"/>
        <v>0</v>
      </c>
    </row>
    <row r="21" spans="1:9" x14ac:dyDescent="0.25">
      <c r="A21" s="201" t="s">
        <v>643</v>
      </c>
      <c r="B21" s="202">
        <v>42572</v>
      </c>
      <c r="C21" s="201">
        <v>22.75</v>
      </c>
      <c r="D21" s="201">
        <v>0</v>
      </c>
      <c r="E21" s="201">
        <f t="shared" si="0"/>
        <v>0</v>
      </c>
      <c r="F21" s="201">
        <v>0</v>
      </c>
      <c r="G21" s="201">
        <f t="shared" si="1"/>
        <v>0</v>
      </c>
      <c r="I21" s="201" t="s">
        <v>642</v>
      </c>
    </row>
    <row r="22" spans="1:9" x14ac:dyDescent="0.25">
      <c r="A22" s="201" t="s">
        <v>621</v>
      </c>
      <c r="B22" s="202">
        <v>42573</v>
      </c>
      <c r="C22" s="201">
        <v>21.25</v>
      </c>
      <c r="D22" s="201">
        <v>0</v>
      </c>
      <c r="E22" s="201">
        <f t="shared" si="0"/>
        <v>0</v>
      </c>
      <c r="F22" s="201">
        <v>0</v>
      </c>
      <c r="G22" s="201">
        <f t="shared" si="1"/>
        <v>0</v>
      </c>
    </row>
    <row r="23" spans="1:9" x14ac:dyDescent="0.25">
      <c r="A23" s="201" t="s">
        <v>621</v>
      </c>
      <c r="B23" s="202">
        <v>42574</v>
      </c>
      <c r="C23" s="201">
        <v>21</v>
      </c>
      <c r="D23" s="201">
        <v>39</v>
      </c>
      <c r="E23" s="201">
        <f t="shared" si="0"/>
        <v>39</v>
      </c>
      <c r="F23" s="201">
        <v>1</v>
      </c>
      <c r="G23" s="201">
        <f t="shared" si="1"/>
        <v>1</v>
      </c>
      <c r="I23" s="201" t="s">
        <v>641</v>
      </c>
    </row>
    <row r="24" spans="1:9" x14ac:dyDescent="0.25">
      <c r="A24" s="201" t="s">
        <v>626</v>
      </c>
      <c r="B24" s="202">
        <v>42575</v>
      </c>
      <c r="C24" s="201">
        <v>20.5</v>
      </c>
      <c r="D24" s="201">
        <v>2</v>
      </c>
      <c r="E24" s="201">
        <f t="shared" si="0"/>
        <v>41</v>
      </c>
      <c r="F24" s="201">
        <v>0</v>
      </c>
      <c r="G24" s="201">
        <f t="shared" si="1"/>
        <v>1</v>
      </c>
    </row>
    <row r="25" spans="1:9" x14ac:dyDescent="0.25">
      <c r="A25" s="201" t="s">
        <v>626</v>
      </c>
      <c r="B25" s="202">
        <v>42576</v>
      </c>
      <c r="C25" s="201">
        <v>19.5</v>
      </c>
      <c r="D25" s="201">
        <v>52</v>
      </c>
      <c r="E25" s="201">
        <f t="shared" si="0"/>
        <v>93</v>
      </c>
      <c r="F25" s="201">
        <v>0</v>
      </c>
      <c r="G25" s="201">
        <f t="shared" si="1"/>
        <v>1</v>
      </c>
      <c r="I25" s="201" t="s">
        <v>640</v>
      </c>
    </row>
    <row r="26" spans="1:9" x14ac:dyDescent="0.25">
      <c r="A26" s="201" t="s">
        <v>626</v>
      </c>
      <c r="B26" s="202">
        <v>42577</v>
      </c>
      <c r="C26" s="201">
        <v>19.75</v>
      </c>
      <c r="D26" s="201">
        <v>11</v>
      </c>
      <c r="E26" s="201">
        <f t="shared" si="0"/>
        <v>104</v>
      </c>
      <c r="F26" s="201">
        <v>0</v>
      </c>
      <c r="G26" s="201">
        <f t="shared" si="1"/>
        <v>1</v>
      </c>
    </row>
    <row r="27" spans="1:9" x14ac:dyDescent="0.25">
      <c r="A27" s="201" t="s">
        <v>639</v>
      </c>
      <c r="B27" s="202">
        <v>42578</v>
      </c>
      <c r="C27" s="201">
        <v>19.5</v>
      </c>
      <c r="D27" s="201">
        <v>1</v>
      </c>
      <c r="E27" s="201">
        <f t="shared" si="0"/>
        <v>105</v>
      </c>
      <c r="F27" s="201">
        <v>0</v>
      </c>
      <c r="G27" s="201">
        <f t="shared" si="1"/>
        <v>1</v>
      </c>
    </row>
    <row r="28" spans="1:9" x14ac:dyDescent="0.25">
      <c r="A28" s="201" t="s">
        <v>627</v>
      </c>
      <c r="B28" s="202">
        <v>42579</v>
      </c>
      <c r="C28" s="201">
        <v>20.25</v>
      </c>
      <c r="D28" s="201">
        <v>0</v>
      </c>
      <c r="E28" s="201">
        <f t="shared" si="0"/>
        <v>105</v>
      </c>
      <c r="F28" s="201">
        <v>1</v>
      </c>
      <c r="G28" s="201">
        <f t="shared" si="1"/>
        <v>2</v>
      </c>
      <c r="I28" s="201" t="s">
        <v>638</v>
      </c>
    </row>
    <row r="29" spans="1:9" x14ac:dyDescent="0.25">
      <c r="A29" s="201" t="s">
        <v>627</v>
      </c>
      <c r="B29" s="202">
        <v>42580</v>
      </c>
      <c r="C29" s="201">
        <v>19.75</v>
      </c>
      <c r="D29" s="201">
        <v>29</v>
      </c>
      <c r="E29" s="201">
        <f t="shared" si="0"/>
        <v>134</v>
      </c>
      <c r="F29" s="201">
        <v>0</v>
      </c>
      <c r="G29" s="201">
        <f t="shared" si="1"/>
        <v>2</v>
      </c>
    </row>
    <row r="30" spans="1:9" x14ac:dyDescent="0.25">
      <c r="A30" s="201" t="s">
        <v>627</v>
      </c>
      <c r="B30" s="202">
        <v>42581</v>
      </c>
      <c r="C30" s="201">
        <v>19</v>
      </c>
      <c r="D30" s="201">
        <v>3</v>
      </c>
      <c r="E30" s="201">
        <f t="shared" si="0"/>
        <v>137</v>
      </c>
      <c r="F30" s="201">
        <v>0</v>
      </c>
      <c r="G30" s="201">
        <f t="shared" si="1"/>
        <v>2</v>
      </c>
    </row>
    <row r="31" spans="1:9" x14ac:dyDescent="0.25">
      <c r="A31" s="201" t="s">
        <v>626</v>
      </c>
      <c r="B31" s="202">
        <v>42582</v>
      </c>
      <c r="C31" s="201">
        <v>19.25</v>
      </c>
      <c r="D31" s="201">
        <v>13</v>
      </c>
      <c r="E31" s="201">
        <f t="shared" si="0"/>
        <v>150</v>
      </c>
      <c r="F31" s="201">
        <v>0</v>
      </c>
      <c r="G31" s="201">
        <f t="shared" si="1"/>
        <v>2</v>
      </c>
    </row>
    <row r="32" spans="1:9" x14ac:dyDescent="0.25">
      <c r="A32" s="201" t="s">
        <v>626</v>
      </c>
      <c r="B32" s="202">
        <v>42583</v>
      </c>
      <c r="C32" s="201">
        <v>18.25</v>
      </c>
      <c r="D32" s="201">
        <v>1</v>
      </c>
      <c r="E32" s="201">
        <f t="shared" si="0"/>
        <v>151</v>
      </c>
      <c r="F32" s="201">
        <v>0</v>
      </c>
      <c r="G32" s="201">
        <f t="shared" si="1"/>
        <v>2</v>
      </c>
      <c r="I32" s="201" t="s">
        <v>637</v>
      </c>
    </row>
    <row r="33" spans="1:9" x14ac:dyDescent="0.25">
      <c r="A33" s="201" t="s">
        <v>626</v>
      </c>
      <c r="B33" s="202">
        <v>42584</v>
      </c>
      <c r="C33" s="201">
        <v>18.5</v>
      </c>
      <c r="D33" s="201">
        <v>2</v>
      </c>
      <c r="E33" s="201">
        <f t="shared" si="0"/>
        <v>153</v>
      </c>
      <c r="F33" s="201">
        <v>0</v>
      </c>
      <c r="G33" s="201">
        <f t="shared" si="1"/>
        <v>2</v>
      </c>
      <c r="I33" s="201" t="s">
        <v>636</v>
      </c>
    </row>
    <row r="34" spans="1:9" x14ac:dyDescent="0.25">
      <c r="A34" s="201" t="s">
        <v>590</v>
      </c>
      <c r="B34" s="202">
        <v>42585</v>
      </c>
      <c r="C34" s="201">
        <v>19.5</v>
      </c>
      <c r="D34" s="201">
        <v>40</v>
      </c>
      <c r="E34" s="201">
        <f t="shared" si="0"/>
        <v>193</v>
      </c>
      <c r="F34" s="201">
        <v>0</v>
      </c>
      <c r="G34" s="201">
        <f t="shared" si="1"/>
        <v>2</v>
      </c>
      <c r="I34" s="201" t="s">
        <v>635</v>
      </c>
    </row>
    <row r="35" spans="1:9" x14ac:dyDescent="0.25">
      <c r="A35" s="201" t="s">
        <v>627</v>
      </c>
      <c r="B35" s="202">
        <v>42586</v>
      </c>
      <c r="C35" s="201">
        <v>18.75</v>
      </c>
      <c r="D35" s="201">
        <v>13</v>
      </c>
      <c r="E35" s="201">
        <f t="shared" si="0"/>
        <v>206</v>
      </c>
      <c r="F35" s="201">
        <v>0</v>
      </c>
      <c r="G35" s="201">
        <f t="shared" si="1"/>
        <v>2</v>
      </c>
      <c r="I35" s="201" t="s">
        <v>634</v>
      </c>
    </row>
    <row r="36" spans="1:9" x14ac:dyDescent="0.25">
      <c r="A36" s="201" t="s">
        <v>627</v>
      </c>
      <c r="B36" s="202">
        <v>42587</v>
      </c>
      <c r="C36" s="201">
        <v>18.75</v>
      </c>
      <c r="D36" s="201">
        <v>2</v>
      </c>
      <c r="E36" s="201">
        <f t="shared" si="0"/>
        <v>208</v>
      </c>
      <c r="F36" s="201">
        <v>0</v>
      </c>
      <c r="G36" s="201">
        <f t="shared" si="1"/>
        <v>2</v>
      </c>
    </row>
    <row r="37" spans="1:9" x14ac:dyDescent="0.25">
      <c r="A37" s="201" t="s">
        <v>627</v>
      </c>
      <c r="B37" s="202">
        <v>42588</v>
      </c>
      <c r="C37" s="201">
        <v>19.25</v>
      </c>
      <c r="D37" s="201">
        <v>1</v>
      </c>
      <c r="E37" s="201">
        <f t="shared" si="0"/>
        <v>209</v>
      </c>
      <c r="F37" s="201">
        <v>1</v>
      </c>
      <c r="G37" s="201">
        <f t="shared" si="1"/>
        <v>3</v>
      </c>
    </row>
    <row r="38" spans="1:9" x14ac:dyDescent="0.25">
      <c r="A38" s="201" t="s">
        <v>633</v>
      </c>
      <c r="B38" s="202">
        <v>42589</v>
      </c>
      <c r="C38" s="201">
        <v>18.5</v>
      </c>
      <c r="D38" s="201">
        <v>3</v>
      </c>
      <c r="E38" s="201">
        <f t="shared" ref="E38:E69" si="2">SUM(E37,D38)</f>
        <v>212</v>
      </c>
      <c r="F38" s="201">
        <v>0</v>
      </c>
      <c r="G38" s="201">
        <f t="shared" ref="G38:G69" si="3">SUM(G37,F38)</f>
        <v>3</v>
      </c>
      <c r="I38" s="201" t="s">
        <v>632</v>
      </c>
    </row>
    <row r="39" spans="1:9" x14ac:dyDescent="0.25">
      <c r="A39" s="201" t="s">
        <v>631</v>
      </c>
      <c r="B39" s="202">
        <v>42590</v>
      </c>
      <c r="C39" s="201">
        <v>18.75</v>
      </c>
      <c r="D39" s="201">
        <v>6</v>
      </c>
      <c r="E39" s="201">
        <f t="shared" si="2"/>
        <v>218</v>
      </c>
      <c r="F39" s="201">
        <v>2</v>
      </c>
      <c r="G39" s="201">
        <f t="shared" si="3"/>
        <v>5</v>
      </c>
      <c r="I39" s="201" t="s">
        <v>630</v>
      </c>
    </row>
    <row r="40" spans="1:9" x14ac:dyDescent="0.25">
      <c r="A40" s="201" t="s">
        <v>629</v>
      </c>
      <c r="B40" s="202">
        <v>42591</v>
      </c>
      <c r="C40" s="201">
        <v>18.25</v>
      </c>
      <c r="D40" s="201">
        <v>1</v>
      </c>
      <c r="E40" s="201">
        <f t="shared" si="2"/>
        <v>219</v>
      </c>
      <c r="F40" s="201">
        <v>0</v>
      </c>
      <c r="G40" s="201">
        <f t="shared" si="3"/>
        <v>5</v>
      </c>
    </row>
    <row r="41" spans="1:9" x14ac:dyDescent="0.25">
      <c r="A41" s="201" t="s">
        <v>629</v>
      </c>
      <c r="B41" s="202">
        <v>42592</v>
      </c>
      <c r="C41" s="201">
        <v>17.5</v>
      </c>
      <c r="D41" s="201">
        <v>1</v>
      </c>
      <c r="E41" s="201">
        <f t="shared" si="2"/>
        <v>220</v>
      </c>
      <c r="F41" s="201">
        <v>0</v>
      </c>
      <c r="G41" s="201">
        <f t="shared" si="3"/>
        <v>5</v>
      </c>
    </row>
    <row r="42" spans="1:9" x14ac:dyDescent="0.25">
      <c r="A42" s="201" t="s">
        <v>627</v>
      </c>
      <c r="B42" s="202">
        <v>42593</v>
      </c>
      <c r="C42" s="201">
        <v>17.75</v>
      </c>
      <c r="D42" s="201">
        <v>8</v>
      </c>
      <c r="E42" s="201">
        <f t="shared" si="2"/>
        <v>228</v>
      </c>
      <c r="F42" s="201">
        <v>0</v>
      </c>
      <c r="G42" s="201">
        <f t="shared" si="3"/>
        <v>5</v>
      </c>
      <c r="I42" s="201" t="s">
        <v>628</v>
      </c>
    </row>
    <row r="43" spans="1:9" x14ac:dyDescent="0.25">
      <c r="A43" s="201" t="s">
        <v>627</v>
      </c>
      <c r="B43" s="202">
        <v>42594</v>
      </c>
      <c r="C43" s="201">
        <v>17.25</v>
      </c>
      <c r="D43" s="201">
        <v>113</v>
      </c>
      <c r="E43" s="201">
        <f t="shared" si="2"/>
        <v>341</v>
      </c>
      <c r="F43" s="201">
        <v>0</v>
      </c>
      <c r="G43" s="201">
        <f t="shared" si="3"/>
        <v>5</v>
      </c>
    </row>
    <row r="44" spans="1:9" x14ac:dyDescent="0.25">
      <c r="A44" s="201" t="s">
        <v>627</v>
      </c>
      <c r="B44" s="202">
        <v>42595</v>
      </c>
      <c r="C44" s="201">
        <v>17.25</v>
      </c>
      <c r="D44" s="201">
        <v>111</v>
      </c>
      <c r="E44" s="201">
        <f t="shared" si="2"/>
        <v>452</v>
      </c>
      <c r="F44" s="201">
        <v>0</v>
      </c>
      <c r="G44" s="201">
        <f t="shared" si="3"/>
        <v>5</v>
      </c>
    </row>
    <row r="45" spans="1:9" x14ac:dyDescent="0.25">
      <c r="A45" s="201" t="s">
        <v>626</v>
      </c>
      <c r="B45" s="202">
        <v>42596</v>
      </c>
      <c r="C45" s="201">
        <v>17</v>
      </c>
      <c r="D45" s="201">
        <v>68</v>
      </c>
      <c r="E45" s="201">
        <f t="shared" si="2"/>
        <v>520</v>
      </c>
      <c r="F45" s="201">
        <v>0</v>
      </c>
      <c r="G45" s="201">
        <f t="shared" si="3"/>
        <v>5</v>
      </c>
    </row>
    <row r="46" spans="1:9" x14ac:dyDescent="0.25">
      <c r="A46" s="201" t="s">
        <v>626</v>
      </c>
      <c r="B46" s="202">
        <v>42597</v>
      </c>
      <c r="C46" s="201">
        <v>17.5</v>
      </c>
      <c r="D46" s="201">
        <v>40</v>
      </c>
      <c r="E46" s="201">
        <f t="shared" si="2"/>
        <v>560</v>
      </c>
      <c r="F46" s="201">
        <v>0</v>
      </c>
      <c r="G46" s="201">
        <f t="shared" si="3"/>
        <v>5</v>
      </c>
    </row>
    <row r="47" spans="1:9" x14ac:dyDescent="0.25">
      <c r="A47" s="201" t="s">
        <v>626</v>
      </c>
      <c r="B47" s="202">
        <v>42598</v>
      </c>
      <c r="C47" s="201">
        <v>18</v>
      </c>
      <c r="D47" s="201">
        <v>67</v>
      </c>
      <c r="E47" s="201">
        <f t="shared" si="2"/>
        <v>627</v>
      </c>
      <c r="F47" s="201">
        <v>0</v>
      </c>
      <c r="G47" s="201">
        <f t="shared" si="3"/>
        <v>5</v>
      </c>
      <c r="I47" s="201" t="s">
        <v>625</v>
      </c>
    </row>
    <row r="48" spans="1:9" x14ac:dyDescent="0.25">
      <c r="A48" s="201" t="s">
        <v>624</v>
      </c>
      <c r="B48" s="202">
        <v>42599</v>
      </c>
      <c r="C48" s="201">
        <v>17.75</v>
      </c>
      <c r="D48" s="201">
        <v>73</v>
      </c>
      <c r="E48" s="201">
        <f t="shared" si="2"/>
        <v>700</v>
      </c>
      <c r="F48" s="201">
        <v>1</v>
      </c>
      <c r="G48" s="201">
        <f t="shared" si="3"/>
        <v>6</v>
      </c>
      <c r="I48" s="201" t="s">
        <v>623</v>
      </c>
    </row>
    <row r="49" spans="1:17" x14ac:dyDescent="0.25">
      <c r="A49" s="201" t="s">
        <v>621</v>
      </c>
      <c r="B49" s="202">
        <v>42600</v>
      </c>
      <c r="C49" s="201">
        <v>18</v>
      </c>
      <c r="D49" s="201">
        <v>44</v>
      </c>
      <c r="E49" s="201">
        <f t="shared" si="2"/>
        <v>744</v>
      </c>
      <c r="F49" s="201">
        <v>0</v>
      </c>
      <c r="G49" s="201">
        <f t="shared" si="3"/>
        <v>6</v>
      </c>
      <c r="I49" s="201" t="s">
        <v>622</v>
      </c>
    </row>
    <row r="50" spans="1:17" x14ac:dyDescent="0.25">
      <c r="A50" s="201" t="s">
        <v>621</v>
      </c>
      <c r="B50" s="202">
        <v>42601</v>
      </c>
      <c r="C50" s="201">
        <v>17.75</v>
      </c>
      <c r="D50" s="201">
        <v>56</v>
      </c>
      <c r="E50" s="201">
        <f t="shared" si="2"/>
        <v>800</v>
      </c>
      <c r="F50" s="201">
        <v>2</v>
      </c>
      <c r="G50" s="201">
        <f t="shared" si="3"/>
        <v>8</v>
      </c>
      <c r="I50" s="201" t="s">
        <v>620</v>
      </c>
    </row>
    <row r="51" spans="1:17" x14ac:dyDescent="0.25">
      <c r="A51" s="201" t="s">
        <v>593</v>
      </c>
      <c r="B51" s="202">
        <v>42602</v>
      </c>
      <c r="C51" s="201">
        <v>17.5</v>
      </c>
      <c r="D51" s="201">
        <v>19</v>
      </c>
      <c r="E51" s="201">
        <f t="shared" si="2"/>
        <v>819</v>
      </c>
      <c r="F51" s="201">
        <v>14</v>
      </c>
      <c r="G51" s="201">
        <f t="shared" si="3"/>
        <v>22</v>
      </c>
      <c r="I51" s="201" t="s">
        <v>619</v>
      </c>
    </row>
    <row r="52" spans="1:17" x14ac:dyDescent="0.25">
      <c r="A52" s="201" t="s">
        <v>611</v>
      </c>
      <c r="B52" s="202">
        <v>42603</v>
      </c>
      <c r="C52" s="201">
        <v>17.5</v>
      </c>
      <c r="D52" s="201">
        <v>33</v>
      </c>
      <c r="E52" s="201">
        <f t="shared" si="2"/>
        <v>852</v>
      </c>
      <c r="F52" s="201">
        <v>8</v>
      </c>
      <c r="G52" s="201">
        <f t="shared" si="3"/>
        <v>30</v>
      </c>
      <c r="I52" s="201" t="s">
        <v>618</v>
      </c>
      <c r="O52" s="202"/>
      <c r="P52" s="204"/>
      <c r="Q52" s="203"/>
    </row>
    <row r="53" spans="1:17" x14ac:dyDescent="0.25">
      <c r="A53" s="201" t="s">
        <v>611</v>
      </c>
      <c r="B53" s="202">
        <v>42604</v>
      </c>
      <c r="C53" s="201">
        <v>16.75</v>
      </c>
      <c r="D53" s="201">
        <v>27</v>
      </c>
      <c r="E53" s="201">
        <f t="shared" si="2"/>
        <v>879</v>
      </c>
      <c r="F53" s="201">
        <v>0</v>
      </c>
      <c r="G53" s="201">
        <f t="shared" si="3"/>
        <v>30</v>
      </c>
    </row>
    <row r="54" spans="1:17" x14ac:dyDescent="0.25">
      <c r="A54" s="201" t="s">
        <v>611</v>
      </c>
      <c r="B54" s="202">
        <v>42605</v>
      </c>
      <c r="C54" s="201">
        <v>16.5</v>
      </c>
      <c r="D54" s="201">
        <v>8</v>
      </c>
      <c r="E54" s="201">
        <f t="shared" si="2"/>
        <v>887</v>
      </c>
      <c r="F54" s="201">
        <v>0</v>
      </c>
      <c r="G54" s="201">
        <f t="shared" si="3"/>
        <v>30</v>
      </c>
      <c r="I54" s="201" t="s">
        <v>617</v>
      </c>
    </row>
    <row r="55" spans="1:17" x14ac:dyDescent="0.25">
      <c r="A55" s="201" t="s">
        <v>590</v>
      </c>
      <c r="B55" s="202">
        <v>42606</v>
      </c>
      <c r="C55" s="201">
        <v>17</v>
      </c>
      <c r="D55" s="201">
        <v>32</v>
      </c>
      <c r="E55" s="201">
        <f t="shared" si="2"/>
        <v>919</v>
      </c>
      <c r="F55" s="201">
        <v>0</v>
      </c>
      <c r="G55" s="201">
        <f t="shared" si="3"/>
        <v>30</v>
      </c>
      <c r="I55" s="201" t="s">
        <v>616</v>
      </c>
    </row>
    <row r="56" spans="1:17" x14ac:dyDescent="0.25">
      <c r="A56" s="201" t="s">
        <v>577</v>
      </c>
      <c r="B56" s="202">
        <v>42607</v>
      </c>
      <c r="C56" s="201">
        <v>16.75</v>
      </c>
      <c r="D56" s="201">
        <v>23</v>
      </c>
      <c r="E56" s="201">
        <f t="shared" si="2"/>
        <v>942</v>
      </c>
      <c r="F56" s="201">
        <v>0</v>
      </c>
      <c r="G56" s="201">
        <f t="shared" si="3"/>
        <v>30</v>
      </c>
      <c r="I56" s="201" t="s">
        <v>615</v>
      </c>
    </row>
    <row r="57" spans="1:17" x14ac:dyDescent="0.25">
      <c r="A57" s="201" t="s">
        <v>577</v>
      </c>
      <c r="B57" s="202">
        <v>42608</v>
      </c>
      <c r="C57" s="201">
        <v>17.25</v>
      </c>
      <c r="D57" s="201">
        <v>20</v>
      </c>
      <c r="E57" s="201">
        <f t="shared" si="2"/>
        <v>962</v>
      </c>
      <c r="F57" s="201">
        <v>2</v>
      </c>
      <c r="G57" s="201">
        <f t="shared" si="3"/>
        <v>32</v>
      </c>
      <c r="I57" s="201" t="s">
        <v>614</v>
      </c>
    </row>
    <row r="58" spans="1:17" x14ac:dyDescent="0.25">
      <c r="A58" s="201" t="s">
        <v>577</v>
      </c>
      <c r="B58" s="202">
        <v>42609</v>
      </c>
      <c r="C58" s="201">
        <v>17.75</v>
      </c>
      <c r="D58" s="201">
        <v>22</v>
      </c>
      <c r="E58" s="201">
        <f t="shared" si="2"/>
        <v>984</v>
      </c>
      <c r="F58" s="201">
        <v>0</v>
      </c>
      <c r="G58" s="201">
        <f t="shared" si="3"/>
        <v>32</v>
      </c>
    </row>
    <row r="59" spans="1:17" x14ac:dyDescent="0.25">
      <c r="A59" s="201" t="s">
        <v>611</v>
      </c>
      <c r="B59" s="202">
        <v>42610</v>
      </c>
      <c r="C59" s="201">
        <v>17.625</v>
      </c>
      <c r="D59" s="201">
        <v>19</v>
      </c>
      <c r="E59" s="201">
        <f t="shared" si="2"/>
        <v>1003</v>
      </c>
      <c r="F59" s="201">
        <v>0</v>
      </c>
      <c r="G59" s="201">
        <f t="shared" si="3"/>
        <v>32</v>
      </c>
      <c r="I59" s="201" t="s">
        <v>613</v>
      </c>
    </row>
    <row r="60" spans="1:17" x14ac:dyDescent="0.25">
      <c r="A60" s="201" t="s">
        <v>611</v>
      </c>
      <c r="B60" s="202">
        <v>42611</v>
      </c>
      <c r="C60" s="201">
        <v>17.75</v>
      </c>
      <c r="D60" s="201">
        <v>15</v>
      </c>
      <c r="E60" s="201">
        <f t="shared" si="2"/>
        <v>1018</v>
      </c>
      <c r="F60" s="201">
        <v>3</v>
      </c>
      <c r="G60" s="201">
        <f t="shared" si="3"/>
        <v>35</v>
      </c>
      <c r="I60" s="201" t="s">
        <v>612</v>
      </c>
    </row>
    <row r="61" spans="1:17" x14ac:dyDescent="0.25">
      <c r="A61" s="201" t="s">
        <v>611</v>
      </c>
      <c r="B61" s="202">
        <v>42612</v>
      </c>
      <c r="C61" s="201">
        <v>17.25</v>
      </c>
      <c r="D61" s="201">
        <v>17</v>
      </c>
      <c r="E61" s="201">
        <f t="shared" si="2"/>
        <v>1035</v>
      </c>
      <c r="F61" s="201">
        <v>1</v>
      </c>
      <c r="G61" s="201">
        <f t="shared" si="3"/>
        <v>36</v>
      </c>
    </row>
    <row r="62" spans="1:17" x14ac:dyDescent="0.25">
      <c r="A62" s="201" t="s">
        <v>610</v>
      </c>
      <c r="B62" s="202">
        <v>42613</v>
      </c>
      <c r="C62" s="201">
        <v>17.25</v>
      </c>
      <c r="D62" s="201">
        <v>10</v>
      </c>
      <c r="E62" s="201">
        <f t="shared" si="2"/>
        <v>1045</v>
      </c>
      <c r="F62" s="201">
        <v>1</v>
      </c>
      <c r="G62" s="201">
        <f t="shared" si="3"/>
        <v>37</v>
      </c>
      <c r="I62" s="201" t="s">
        <v>609</v>
      </c>
    </row>
    <row r="63" spans="1:17" x14ac:dyDescent="0.25">
      <c r="A63" s="201" t="s">
        <v>593</v>
      </c>
      <c r="B63" s="202">
        <v>42614</v>
      </c>
      <c r="C63" s="201">
        <v>17</v>
      </c>
      <c r="D63" s="201">
        <v>3</v>
      </c>
      <c r="E63" s="201">
        <f t="shared" si="2"/>
        <v>1048</v>
      </c>
      <c r="F63" s="201">
        <v>0</v>
      </c>
      <c r="G63" s="201">
        <f t="shared" si="3"/>
        <v>37</v>
      </c>
      <c r="I63" s="201" t="s">
        <v>608</v>
      </c>
    </row>
    <row r="64" spans="1:17" x14ac:dyDescent="0.25">
      <c r="A64" s="201" t="s">
        <v>593</v>
      </c>
      <c r="B64" s="202">
        <v>42615</v>
      </c>
      <c r="C64" s="201">
        <v>17.25</v>
      </c>
      <c r="D64" s="201">
        <v>5</v>
      </c>
      <c r="E64" s="201">
        <f t="shared" si="2"/>
        <v>1053</v>
      </c>
      <c r="F64" s="201">
        <v>0</v>
      </c>
      <c r="G64" s="201">
        <f t="shared" si="3"/>
        <v>37</v>
      </c>
      <c r="I64" s="201" t="s">
        <v>607</v>
      </c>
    </row>
    <row r="65" spans="1:9" x14ac:dyDescent="0.25">
      <c r="A65" s="201" t="s">
        <v>593</v>
      </c>
      <c r="B65" s="202">
        <v>42616</v>
      </c>
      <c r="C65" s="201">
        <v>16.75</v>
      </c>
      <c r="D65" s="201">
        <v>10</v>
      </c>
      <c r="E65" s="201">
        <f t="shared" si="2"/>
        <v>1063</v>
      </c>
      <c r="F65" s="201">
        <v>0</v>
      </c>
      <c r="G65" s="201">
        <f t="shared" si="3"/>
        <v>37</v>
      </c>
    </row>
    <row r="66" spans="1:9" x14ac:dyDescent="0.25">
      <c r="A66" s="201" t="s">
        <v>588</v>
      </c>
      <c r="B66" s="202">
        <v>42617</v>
      </c>
      <c r="C66" s="201">
        <v>16.5</v>
      </c>
      <c r="D66" s="201">
        <v>1</v>
      </c>
      <c r="E66" s="201">
        <f t="shared" si="2"/>
        <v>1064</v>
      </c>
      <c r="F66" s="201">
        <v>0</v>
      </c>
      <c r="G66" s="201">
        <f t="shared" si="3"/>
        <v>37</v>
      </c>
      <c r="I66" s="201" t="s">
        <v>606</v>
      </c>
    </row>
    <row r="67" spans="1:9" x14ac:dyDescent="0.25">
      <c r="A67" s="201" t="s">
        <v>588</v>
      </c>
      <c r="B67" s="202">
        <v>42618</v>
      </c>
      <c r="C67" s="201">
        <v>16.25</v>
      </c>
      <c r="D67" s="201">
        <v>4</v>
      </c>
      <c r="E67" s="201">
        <f t="shared" si="2"/>
        <v>1068</v>
      </c>
      <c r="F67" s="201">
        <v>0</v>
      </c>
      <c r="G67" s="201">
        <f t="shared" si="3"/>
        <v>37</v>
      </c>
      <c r="I67" s="201" t="s">
        <v>605</v>
      </c>
    </row>
    <row r="68" spans="1:9" x14ac:dyDescent="0.25">
      <c r="A68" s="201" t="s">
        <v>588</v>
      </c>
      <c r="B68" s="202">
        <v>42619</v>
      </c>
      <c r="C68" s="201">
        <v>16.125</v>
      </c>
      <c r="D68" s="201">
        <v>9</v>
      </c>
      <c r="E68" s="201">
        <f t="shared" si="2"/>
        <v>1077</v>
      </c>
      <c r="F68" s="201">
        <v>0</v>
      </c>
      <c r="G68" s="201">
        <f t="shared" si="3"/>
        <v>37</v>
      </c>
      <c r="I68" s="201" t="s">
        <v>604</v>
      </c>
    </row>
    <row r="69" spans="1:9" x14ac:dyDescent="0.25">
      <c r="A69" s="201" t="s">
        <v>588</v>
      </c>
      <c r="B69" s="202">
        <v>42620</v>
      </c>
      <c r="C69" s="201">
        <v>15.75</v>
      </c>
      <c r="D69" s="201">
        <v>10</v>
      </c>
      <c r="E69" s="201">
        <f t="shared" si="2"/>
        <v>1087</v>
      </c>
      <c r="F69" s="201">
        <v>0</v>
      </c>
      <c r="G69" s="201">
        <f t="shared" si="3"/>
        <v>37</v>
      </c>
      <c r="I69" s="201" t="s">
        <v>603</v>
      </c>
    </row>
    <row r="70" spans="1:9" x14ac:dyDescent="0.25">
      <c r="A70" s="201" t="s">
        <v>602</v>
      </c>
      <c r="B70" s="202">
        <v>42621</v>
      </c>
      <c r="C70" s="201">
        <v>15.25</v>
      </c>
      <c r="D70" s="201">
        <v>7</v>
      </c>
      <c r="E70" s="201">
        <f t="shared" ref="E70:E92" si="4">SUM(E69,D70)</f>
        <v>1094</v>
      </c>
      <c r="F70" s="201">
        <v>0</v>
      </c>
      <c r="G70" s="201">
        <f t="shared" ref="G70:G92" si="5">SUM(G69,F70)</f>
        <v>37</v>
      </c>
      <c r="I70" s="201" t="s">
        <v>601</v>
      </c>
    </row>
    <row r="71" spans="1:9" x14ac:dyDescent="0.25">
      <c r="A71" s="201" t="s">
        <v>600</v>
      </c>
      <c r="B71" s="202">
        <v>42622</v>
      </c>
      <c r="C71" s="201">
        <v>15</v>
      </c>
      <c r="D71" s="201">
        <v>4</v>
      </c>
      <c r="E71" s="201">
        <f t="shared" si="4"/>
        <v>1098</v>
      </c>
      <c r="F71" s="201">
        <v>0</v>
      </c>
      <c r="G71" s="201">
        <f t="shared" si="5"/>
        <v>37</v>
      </c>
      <c r="I71" s="201" t="s">
        <v>599</v>
      </c>
    </row>
    <row r="72" spans="1:9" x14ac:dyDescent="0.25">
      <c r="A72" s="201" t="s">
        <v>593</v>
      </c>
      <c r="B72" s="202">
        <v>42623</v>
      </c>
      <c r="C72" s="201">
        <v>14.25</v>
      </c>
      <c r="D72" s="201">
        <v>0</v>
      </c>
      <c r="E72" s="201">
        <f t="shared" si="4"/>
        <v>1098</v>
      </c>
      <c r="F72" s="201">
        <v>0</v>
      </c>
      <c r="G72" s="201">
        <f t="shared" si="5"/>
        <v>37</v>
      </c>
      <c r="I72" s="201" t="s">
        <v>598</v>
      </c>
    </row>
    <row r="73" spans="1:9" x14ac:dyDescent="0.25">
      <c r="A73" s="201" t="s">
        <v>588</v>
      </c>
      <c r="B73" s="202">
        <v>42624</v>
      </c>
      <c r="C73" s="201">
        <v>14.5</v>
      </c>
      <c r="D73" s="201">
        <v>5</v>
      </c>
      <c r="E73" s="201">
        <f t="shared" si="4"/>
        <v>1103</v>
      </c>
      <c r="F73" s="201">
        <v>0</v>
      </c>
      <c r="G73" s="201">
        <f t="shared" si="5"/>
        <v>37</v>
      </c>
    </row>
    <row r="74" spans="1:9" x14ac:dyDescent="0.25">
      <c r="A74" s="201" t="s">
        <v>597</v>
      </c>
      <c r="B74" s="202">
        <v>42625</v>
      </c>
      <c r="C74" s="201">
        <v>14.25</v>
      </c>
      <c r="D74" s="201">
        <v>7</v>
      </c>
      <c r="E74" s="201">
        <f t="shared" si="4"/>
        <v>1110</v>
      </c>
      <c r="F74" s="201">
        <v>6</v>
      </c>
      <c r="G74" s="201">
        <f t="shared" si="5"/>
        <v>43</v>
      </c>
      <c r="I74" s="201" t="s">
        <v>596</v>
      </c>
    </row>
    <row r="75" spans="1:9" x14ac:dyDescent="0.25">
      <c r="A75" s="201" t="s">
        <v>588</v>
      </c>
      <c r="B75" s="202">
        <v>42626</v>
      </c>
      <c r="C75" s="201">
        <v>14.25</v>
      </c>
      <c r="D75" s="201">
        <v>10</v>
      </c>
      <c r="E75" s="201">
        <f t="shared" si="4"/>
        <v>1120</v>
      </c>
      <c r="F75" s="201">
        <v>2</v>
      </c>
      <c r="G75" s="201">
        <f t="shared" si="5"/>
        <v>45</v>
      </c>
      <c r="I75" s="201" t="s">
        <v>580</v>
      </c>
    </row>
    <row r="76" spans="1:9" x14ac:dyDescent="0.25">
      <c r="A76" s="201" t="s">
        <v>579</v>
      </c>
      <c r="B76" s="202">
        <v>42627</v>
      </c>
      <c r="C76" s="201">
        <v>13.25</v>
      </c>
      <c r="D76" s="201">
        <v>4</v>
      </c>
      <c r="E76" s="201">
        <f t="shared" si="4"/>
        <v>1124</v>
      </c>
      <c r="F76" s="201">
        <v>2</v>
      </c>
      <c r="G76" s="201">
        <f t="shared" si="5"/>
        <v>47</v>
      </c>
    </row>
    <row r="77" spans="1:9" x14ac:dyDescent="0.25">
      <c r="A77" s="201" t="s">
        <v>595</v>
      </c>
      <c r="B77" s="202">
        <v>42628</v>
      </c>
      <c r="C77" s="201">
        <v>13</v>
      </c>
      <c r="D77" s="201">
        <v>12</v>
      </c>
      <c r="E77" s="201">
        <f t="shared" si="4"/>
        <v>1136</v>
      </c>
      <c r="F77" s="201">
        <v>0</v>
      </c>
      <c r="G77" s="201">
        <f t="shared" si="5"/>
        <v>47</v>
      </c>
    </row>
    <row r="78" spans="1:9" x14ac:dyDescent="0.25">
      <c r="A78" s="201" t="s">
        <v>593</v>
      </c>
      <c r="B78" s="202">
        <v>42629</v>
      </c>
      <c r="C78" s="201">
        <v>12.625</v>
      </c>
      <c r="D78" s="201">
        <v>10</v>
      </c>
      <c r="E78" s="201">
        <f t="shared" si="4"/>
        <v>1146</v>
      </c>
      <c r="F78" s="201">
        <v>0</v>
      </c>
      <c r="G78" s="201">
        <f t="shared" si="5"/>
        <v>47</v>
      </c>
      <c r="I78" s="201" t="s">
        <v>594</v>
      </c>
    </row>
    <row r="79" spans="1:9" x14ac:dyDescent="0.25">
      <c r="A79" s="201" t="s">
        <v>593</v>
      </c>
      <c r="B79" s="202">
        <v>42630</v>
      </c>
      <c r="C79" s="201">
        <v>12.75</v>
      </c>
      <c r="D79" s="201">
        <v>10</v>
      </c>
      <c r="E79" s="201">
        <f t="shared" si="4"/>
        <v>1156</v>
      </c>
      <c r="F79" s="201">
        <v>4</v>
      </c>
      <c r="G79" s="201">
        <f t="shared" si="5"/>
        <v>51</v>
      </c>
      <c r="I79" s="201" t="s">
        <v>592</v>
      </c>
    </row>
    <row r="80" spans="1:9" x14ac:dyDescent="0.25">
      <c r="A80" s="201" t="s">
        <v>588</v>
      </c>
      <c r="B80" s="202">
        <v>42631</v>
      </c>
      <c r="C80" s="201">
        <v>12.5</v>
      </c>
      <c r="D80" s="201">
        <v>6</v>
      </c>
      <c r="E80" s="201">
        <f t="shared" si="4"/>
        <v>1162</v>
      </c>
      <c r="F80" s="201">
        <v>2</v>
      </c>
      <c r="G80" s="201">
        <f t="shared" si="5"/>
        <v>53</v>
      </c>
      <c r="I80" s="201" t="s">
        <v>591</v>
      </c>
    </row>
    <row r="81" spans="1:9" x14ac:dyDescent="0.25">
      <c r="A81" s="201" t="s">
        <v>588</v>
      </c>
      <c r="B81" s="202">
        <v>42632</v>
      </c>
      <c r="C81" s="201">
        <v>12.25</v>
      </c>
      <c r="D81" s="201">
        <v>8</v>
      </c>
      <c r="E81" s="201">
        <f t="shared" si="4"/>
        <v>1170</v>
      </c>
      <c r="F81" s="201">
        <v>0</v>
      </c>
      <c r="G81" s="201">
        <f t="shared" si="5"/>
        <v>53</v>
      </c>
    </row>
    <row r="82" spans="1:9" x14ac:dyDescent="0.25">
      <c r="A82" s="201" t="s">
        <v>590</v>
      </c>
      <c r="B82" s="202">
        <v>42633</v>
      </c>
      <c r="C82" s="201">
        <v>12</v>
      </c>
      <c r="D82" s="201">
        <v>1</v>
      </c>
      <c r="E82" s="201">
        <f t="shared" si="4"/>
        <v>1171</v>
      </c>
      <c r="F82" s="201">
        <v>2</v>
      </c>
      <c r="G82" s="201">
        <f t="shared" si="5"/>
        <v>55</v>
      </c>
      <c r="I82" s="201" t="s">
        <v>589</v>
      </c>
    </row>
    <row r="83" spans="1:9" x14ac:dyDescent="0.25">
      <c r="A83" s="201" t="s">
        <v>588</v>
      </c>
      <c r="B83" s="202">
        <v>42634</v>
      </c>
      <c r="C83" s="201">
        <v>11.75</v>
      </c>
      <c r="D83" s="201">
        <v>10</v>
      </c>
      <c r="E83" s="201">
        <f t="shared" si="4"/>
        <v>1181</v>
      </c>
      <c r="F83" s="201">
        <v>0</v>
      </c>
      <c r="G83" s="201">
        <f t="shared" si="5"/>
        <v>55</v>
      </c>
      <c r="I83" s="201" t="s">
        <v>587</v>
      </c>
    </row>
    <row r="84" spans="1:9" x14ac:dyDescent="0.25">
      <c r="A84" s="201" t="s">
        <v>578</v>
      </c>
      <c r="B84" s="202">
        <v>42635</v>
      </c>
      <c r="C84" s="201">
        <v>11.25</v>
      </c>
      <c r="D84" s="201">
        <v>9</v>
      </c>
      <c r="E84" s="201">
        <f t="shared" si="4"/>
        <v>1190</v>
      </c>
      <c r="F84" s="201">
        <v>1</v>
      </c>
      <c r="G84" s="201">
        <f t="shared" si="5"/>
        <v>56</v>
      </c>
      <c r="I84" s="201" t="s">
        <v>586</v>
      </c>
    </row>
    <row r="85" spans="1:9" x14ac:dyDescent="0.25">
      <c r="A85" s="201" t="s">
        <v>577</v>
      </c>
      <c r="B85" s="202">
        <v>42636</v>
      </c>
      <c r="C85" s="201">
        <v>11</v>
      </c>
      <c r="D85" s="201">
        <v>5</v>
      </c>
      <c r="E85" s="201">
        <f t="shared" si="4"/>
        <v>1195</v>
      </c>
      <c r="F85" s="201">
        <v>3</v>
      </c>
      <c r="G85" s="201">
        <f t="shared" si="5"/>
        <v>59</v>
      </c>
      <c r="I85" s="201" t="s">
        <v>585</v>
      </c>
    </row>
    <row r="86" spans="1:9" x14ac:dyDescent="0.25">
      <c r="A86" s="201" t="s">
        <v>577</v>
      </c>
      <c r="B86" s="202">
        <v>42637</v>
      </c>
      <c r="C86" s="201">
        <v>10.25</v>
      </c>
      <c r="D86" s="201">
        <v>6</v>
      </c>
      <c r="E86" s="201">
        <f t="shared" si="4"/>
        <v>1201</v>
      </c>
      <c r="F86" s="201">
        <v>2</v>
      </c>
      <c r="G86" s="201">
        <f t="shared" si="5"/>
        <v>61</v>
      </c>
      <c r="I86" s="201" t="s">
        <v>584</v>
      </c>
    </row>
    <row r="87" spans="1:9" x14ac:dyDescent="0.25">
      <c r="A87" s="201" t="s">
        <v>582</v>
      </c>
      <c r="B87" s="202">
        <v>42638</v>
      </c>
      <c r="C87" s="201">
        <v>11</v>
      </c>
      <c r="D87" s="201">
        <v>10</v>
      </c>
      <c r="E87" s="201">
        <f t="shared" si="4"/>
        <v>1211</v>
      </c>
      <c r="F87" s="201">
        <v>1</v>
      </c>
      <c r="G87" s="201">
        <f t="shared" si="5"/>
        <v>62</v>
      </c>
      <c r="I87" s="201" t="s">
        <v>583</v>
      </c>
    </row>
    <row r="88" spans="1:9" x14ac:dyDescent="0.25">
      <c r="A88" s="201" t="s">
        <v>582</v>
      </c>
      <c r="B88" s="202">
        <v>42639</v>
      </c>
      <c r="C88" s="201">
        <f>(10.25+10)/2</f>
        <v>10.125</v>
      </c>
      <c r="D88" s="201">
        <v>1</v>
      </c>
      <c r="E88" s="201">
        <f t="shared" si="4"/>
        <v>1212</v>
      </c>
      <c r="F88" s="201">
        <v>3</v>
      </c>
      <c r="G88" s="201">
        <f t="shared" si="5"/>
        <v>65</v>
      </c>
      <c r="I88" s="201" t="s">
        <v>580</v>
      </c>
    </row>
    <row r="89" spans="1:9" x14ac:dyDescent="0.25">
      <c r="A89" s="201" t="s">
        <v>581</v>
      </c>
      <c r="B89" s="202">
        <v>42640</v>
      </c>
      <c r="C89" s="201">
        <v>10.5</v>
      </c>
      <c r="D89" s="201">
        <v>6</v>
      </c>
      <c r="E89" s="201">
        <f t="shared" si="4"/>
        <v>1218</v>
      </c>
      <c r="F89" s="201">
        <v>2</v>
      </c>
      <c r="G89" s="201">
        <f t="shared" si="5"/>
        <v>67</v>
      </c>
      <c r="I89" s="201" t="s">
        <v>580</v>
      </c>
    </row>
    <row r="90" spans="1:9" x14ac:dyDescent="0.25">
      <c r="A90" s="201" t="s">
        <v>579</v>
      </c>
      <c r="B90" s="202">
        <v>42641</v>
      </c>
      <c r="C90" s="201">
        <f>(9.25+10)/2</f>
        <v>9.625</v>
      </c>
      <c r="D90" s="201">
        <v>3</v>
      </c>
      <c r="E90" s="201">
        <f t="shared" si="4"/>
        <v>1221</v>
      </c>
      <c r="F90" s="201">
        <v>0</v>
      </c>
      <c r="G90" s="201">
        <f t="shared" si="5"/>
        <v>67</v>
      </c>
    </row>
    <row r="91" spans="1:9" x14ac:dyDescent="0.25">
      <c r="A91" s="201" t="s">
        <v>578</v>
      </c>
      <c r="B91" s="202">
        <v>42642</v>
      </c>
      <c r="C91" s="201">
        <f>(9.75+9)/2</f>
        <v>9.375</v>
      </c>
      <c r="D91" s="201">
        <v>5</v>
      </c>
      <c r="E91" s="201">
        <f t="shared" si="4"/>
        <v>1226</v>
      </c>
      <c r="F91" s="201">
        <v>0</v>
      </c>
      <c r="G91" s="201">
        <f t="shared" si="5"/>
        <v>67</v>
      </c>
    </row>
    <row r="92" spans="1:9" x14ac:dyDescent="0.25">
      <c r="A92" s="201" t="s">
        <v>577</v>
      </c>
      <c r="B92" s="202">
        <v>42643</v>
      </c>
      <c r="C92" s="201">
        <f>(8.75+9.5)/2</f>
        <v>9.125</v>
      </c>
      <c r="D92" s="201">
        <v>2</v>
      </c>
      <c r="E92" s="201">
        <f t="shared" si="4"/>
        <v>1228</v>
      </c>
      <c r="F92" s="201">
        <v>0</v>
      </c>
      <c r="G92" s="201">
        <f t="shared" si="5"/>
        <v>67</v>
      </c>
      <c r="I92" s="201" t="s">
        <v>576</v>
      </c>
    </row>
    <row r="101" spans="1:1" x14ac:dyDescent="0.25">
      <c r="A101" s="201" t="s">
        <v>575</v>
      </c>
    </row>
    <row r="102" spans="1:1" x14ac:dyDescent="0.25">
      <c r="A102" s="202" t="s">
        <v>574</v>
      </c>
    </row>
    <row r="103" spans="1:1" x14ac:dyDescent="0.25">
      <c r="A103" s="202" t="s">
        <v>573</v>
      </c>
    </row>
  </sheetData>
  <mergeCells count="3">
    <mergeCell ref="A1:I2"/>
    <mergeCell ref="D3:E3"/>
    <mergeCell ref="F3:H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CO45"/>
  <sheetViews>
    <sheetView topLeftCell="A31" workbookViewId="0">
      <pane xSplit="1" topLeftCell="L1" activePane="topRight" state="frozen"/>
      <selection pane="topRight" activeCell="V44" sqref="V44:CF44"/>
    </sheetView>
  </sheetViews>
  <sheetFormatPr defaultRowHeight="12.75" x14ac:dyDescent="0.2"/>
  <cols>
    <col min="1" max="1" width="22.28515625" style="153" customWidth="1"/>
    <col min="2" max="2" width="8.140625" style="153" customWidth="1"/>
    <col min="3" max="3" width="7.140625" style="153" customWidth="1"/>
    <col min="4" max="4" width="8.28515625" style="153" customWidth="1"/>
    <col min="5" max="5" width="8.140625" style="153" customWidth="1"/>
    <col min="6" max="6" width="7.85546875" style="153" customWidth="1"/>
    <col min="7" max="7" width="8.7109375" style="153" customWidth="1"/>
    <col min="8" max="8" width="8.140625" style="153" customWidth="1"/>
    <col min="9" max="9" width="6.7109375" style="153" customWidth="1"/>
    <col min="10" max="10" width="7.7109375" style="153" customWidth="1"/>
    <col min="11" max="11" width="7.5703125" style="153" customWidth="1"/>
    <col min="12" max="12" width="8.42578125" style="153" customWidth="1"/>
    <col min="13" max="13" width="7.85546875" style="153" customWidth="1"/>
    <col min="14" max="14" width="7.42578125" style="153" customWidth="1"/>
    <col min="15" max="15" width="7.85546875" style="153" customWidth="1"/>
    <col min="16" max="16" width="7.7109375" style="153" customWidth="1"/>
    <col min="17" max="17" width="7.85546875" style="153" customWidth="1"/>
    <col min="18" max="18" width="7" style="153" customWidth="1"/>
    <col min="19" max="20" width="7.85546875" style="153" customWidth="1"/>
    <col min="21" max="21" width="8.5703125" style="153" customWidth="1"/>
  </cols>
  <sheetData>
    <row r="1" spans="1:93" x14ac:dyDescent="0.2">
      <c r="A1" s="153" t="s">
        <v>424</v>
      </c>
    </row>
    <row r="3" spans="1:93" x14ac:dyDescent="0.2">
      <c r="B3" s="152">
        <v>41460</v>
      </c>
      <c r="C3" s="152">
        <v>41461</v>
      </c>
      <c r="D3" s="152">
        <v>41462</v>
      </c>
      <c r="E3" s="152">
        <v>41463</v>
      </c>
      <c r="F3" s="152">
        <v>41464</v>
      </c>
      <c r="G3" s="152">
        <v>41465</v>
      </c>
      <c r="H3" s="152">
        <v>41466</v>
      </c>
      <c r="I3" s="152">
        <v>41467</v>
      </c>
      <c r="J3" s="152">
        <v>41468</v>
      </c>
      <c r="K3" s="152">
        <v>41469</v>
      </c>
      <c r="L3" s="152">
        <v>41470</v>
      </c>
      <c r="M3" s="152">
        <v>41471</v>
      </c>
      <c r="N3" s="152">
        <v>41472</v>
      </c>
      <c r="O3" s="152">
        <v>41473</v>
      </c>
      <c r="P3" s="152">
        <v>41474</v>
      </c>
      <c r="Q3" s="152">
        <v>41475</v>
      </c>
      <c r="R3" s="152">
        <v>41476</v>
      </c>
      <c r="S3" s="152">
        <v>41477</v>
      </c>
      <c r="T3" s="152">
        <v>41478</v>
      </c>
      <c r="U3" s="152">
        <v>41479</v>
      </c>
      <c r="V3" s="152">
        <v>41480</v>
      </c>
      <c r="W3" s="152">
        <v>41481</v>
      </c>
      <c r="X3" s="152">
        <v>41482</v>
      </c>
      <c r="Y3" s="152">
        <v>41483</v>
      </c>
      <c r="Z3" s="152">
        <v>41484</v>
      </c>
      <c r="AA3" s="152">
        <v>41485</v>
      </c>
      <c r="AB3" s="152">
        <v>41486</v>
      </c>
      <c r="AC3" s="152">
        <v>41487</v>
      </c>
      <c r="AD3" s="152">
        <v>41488</v>
      </c>
      <c r="AE3" s="152">
        <v>41489</v>
      </c>
      <c r="AF3" s="152">
        <v>41490</v>
      </c>
      <c r="AG3" s="152">
        <v>41491</v>
      </c>
      <c r="AH3" s="152">
        <v>41492</v>
      </c>
      <c r="AI3" s="152">
        <v>41493</v>
      </c>
      <c r="AJ3" s="152">
        <v>41494</v>
      </c>
      <c r="AK3" s="152">
        <v>41495</v>
      </c>
      <c r="AL3" s="152">
        <v>41496</v>
      </c>
      <c r="AM3" s="152">
        <v>41497</v>
      </c>
      <c r="AN3" s="152">
        <v>41498</v>
      </c>
      <c r="AO3" s="152">
        <v>41499</v>
      </c>
      <c r="AP3" s="152">
        <v>41500</v>
      </c>
      <c r="AQ3" s="152">
        <v>41501</v>
      </c>
      <c r="AR3" s="152">
        <v>41502</v>
      </c>
      <c r="AS3" s="152">
        <v>41503</v>
      </c>
      <c r="AT3" s="152">
        <v>41504</v>
      </c>
      <c r="AU3" s="152">
        <v>41505</v>
      </c>
      <c r="AV3" s="152">
        <v>41506</v>
      </c>
      <c r="AW3" s="152">
        <v>41507</v>
      </c>
      <c r="AX3" s="152">
        <v>41508</v>
      </c>
      <c r="AY3" s="152">
        <v>41509</v>
      </c>
      <c r="AZ3" s="152">
        <v>41510</v>
      </c>
      <c r="BA3" s="152">
        <v>41511</v>
      </c>
      <c r="BB3" s="152">
        <v>41512</v>
      </c>
      <c r="BC3" s="152">
        <v>41513</v>
      </c>
      <c r="BD3" s="152">
        <v>41514</v>
      </c>
      <c r="BE3" s="152">
        <v>41515</v>
      </c>
      <c r="BF3" s="152">
        <v>41516</v>
      </c>
      <c r="BG3" s="152">
        <v>41517</v>
      </c>
      <c r="BH3" s="152">
        <v>41518</v>
      </c>
      <c r="BI3" s="152">
        <v>41519</v>
      </c>
      <c r="BJ3" s="152">
        <v>41520</v>
      </c>
      <c r="BK3" s="152">
        <v>41521</v>
      </c>
      <c r="BL3" s="152">
        <v>41522</v>
      </c>
      <c r="BM3" s="152">
        <v>41523</v>
      </c>
      <c r="BN3" s="152">
        <v>41524</v>
      </c>
      <c r="BO3" s="152">
        <v>41525</v>
      </c>
      <c r="BP3" s="152">
        <v>41526</v>
      </c>
      <c r="BQ3" s="152">
        <v>41527</v>
      </c>
      <c r="BR3" s="152">
        <v>41528</v>
      </c>
      <c r="BS3" s="152">
        <v>41529</v>
      </c>
      <c r="BT3" s="152">
        <v>41530</v>
      </c>
      <c r="BU3" s="152">
        <v>41531</v>
      </c>
      <c r="BV3" s="152">
        <v>41532</v>
      </c>
      <c r="BW3" s="152">
        <v>41533</v>
      </c>
      <c r="BX3" s="152">
        <v>41534</v>
      </c>
      <c r="BY3" s="152">
        <v>41535</v>
      </c>
      <c r="BZ3" s="152">
        <v>41536</v>
      </c>
      <c r="CA3" s="152">
        <v>41537</v>
      </c>
      <c r="CB3" s="152">
        <v>41538</v>
      </c>
      <c r="CC3" s="152">
        <v>41539</v>
      </c>
      <c r="CD3" s="152">
        <v>41540</v>
      </c>
      <c r="CE3" s="152">
        <v>41541</v>
      </c>
      <c r="CF3" s="152">
        <v>41542</v>
      </c>
      <c r="CG3" s="152">
        <v>41543</v>
      </c>
      <c r="CH3" s="152">
        <v>41544</v>
      </c>
      <c r="CI3" s="152">
        <v>41545</v>
      </c>
      <c r="CJ3" s="152">
        <v>41546</v>
      </c>
      <c r="CK3" s="152">
        <v>41547</v>
      </c>
      <c r="CL3" s="152">
        <v>41548</v>
      </c>
      <c r="CM3" s="1" t="s">
        <v>428</v>
      </c>
    </row>
    <row r="4" spans="1:93" x14ac:dyDescent="0.2">
      <c r="A4" s="154">
        <v>2003</v>
      </c>
      <c r="B4" s="154"/>
      <c r="C4" s="154"/>
      <c r="D4" s="154"/>
      <c r="E4" s="154"/>
      <c r="F4" s="154"/>
      <c r="G4" s="154"/>
      <c r="H4" s="154"/>
      <c r="I4" s="154"/>
      <c r="J4" s="154"/>
      <c r="K4" s="199">
        <v>0</v>
      </c>
      <c r="L4" s="199">
        <v>0</v>
      </c>
      <c r="M4" s="199">
        <v>0</v>
      </c>
      <c r="N4" s="199">
        <v>0</v>
      </c>
      <c r="O4" s="199">
        <v>0</v>
      </c>
      <c r="P4" s="199">
        <v>0</v>
      </c>
      <c r="Q4" s="199">
        <v>0</v>
      </c>
      <c r="R4" s="199">
        <v>0</v>
      </c>
      <c r="S4" s="199">
        <v>0</v>
      </c>
      <c r="T4" s="199">
        <v>0</v>
      </c>
      <c r="U4" s="199">
        <v>0</v>
      </c>
      <c r="V4" s="199">
        <v>0</v>
      </c>
      <c r="W4" s="199">
        <v>0</v>
      </c>
      <c r="X4" s="199">
        <v>0</v>
      </c>
      <c r="Y4" s="199">
        <v>0</v>
      </c>
      <c r="Z4" s="199">
        <v>0</v>
      </c>
      <c r="AA4" s="199">
        <v>0</v>
      </c>
      <c r="AB4" s="199">
        <v>0</v>
      </c>
      <c r="AC4" s="199">
        <v>0</v>
      </c>
      <c r="AD4" s="199">
        <v>0</v>
      </c>
      <c r="AE4" s="199">
        <v>0</v>
      </c>
      <c r="AF4" s="199">
        <v>2</v>
      </c>
      <c r="AG4" s="199">
        <v>0</v>
      </c>
      <c r="AH4" s="199">
        <v>0</v>
      </c>
      <c r="AI4" s="199">
        <v>1</v>
      </c>
      <c r="AJ4" s="199">
        <v>0</v>
      </c>
      <c r="AK4" s="199">
        <v>0</v>
      </c>
      <c r="AL4" s="199">
        <v>0</v>
      </c>
      <c r="AM4" s="199">
        <v>0</v>
      </c>
      <c r="AN4" s="199">
        <v>1</v>
      </c>
      <c r="AO4" s="199">
        <v>0</v>
      </c>
      <c r="AP4" s="199">
        <v>0</v>
      </c>
      <c r="AQ4" s="199">
        <v>1</v>
      </c>
      <c r="AR4" s="199">
        <v>0</v>
      </c>
      <c r="AS4" s="199">
        <v>0</v>
      </c>
      <c r="AT4" s="199">
        <v>0</v>
      </c>
      <c r="AU4" s="199">
        <v>0</v>
      </c>
      <c r="AV4" s="199">
        <v>1</v>
      </c>
      <c r="AW4" s="199">
        <v>0</v>
      </c>
      <c r="AX4" s="199">
        <v>0</v>
      </c>
      <c r="AY4" s="199">
        <v>0</v>
      </c>
      <c r="AZ4" s="199">
        <v>0</v>
      </c>
      <c r="BA4" s="199">
        <v>1</v>
      </c>
      <c r="BB4" s="199">
        <v>0</v>
      </c>
      <c r="BC4" s="199">
        <v>1</v>
      </c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">
        <f t="shared" ref="CM4:CM14" si="0">SUM(V4:CL4)</f>
        <v>8</v>
      </c>
    </row>
    <row r="5" spans="1:93" x14ac:dyDescent="0.2">
      <c r="A5" s="154">
        <v>2004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1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CM5" s="1">
        <f t="shared" si="0"/>
        <v>1</v>
      </c>
    </row>
    <row r="6" spans="1:93" x14ac:dyDescent="0.2">
      <c r="A6" s="154">
        <v>2005</v>
      </c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20">
        <v>0</v>
      </c>
      <c r="W6" s="20">
        <v>0</v>
      </c>
      <c r="X6" s="20">
        <v>1</v>
      </c>
      <c r="Y6" s="20">
        <v>0</v>
      </c>
      <c r="Z6" s="20">
        <v>0</v>
      </c>
      <c r="AA6" s="20">
        <v>5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4</v>
      </c>
      <c r="AI6" s="20">
        <v>0</v>
      </c>
      <c r="AJ6" s="20">
        <v>0</v>
      </c>
      <c r="AK6" s="20">
        <v>1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1</v>
      </c>
      <c r="BA6" s="20">
        <v>2</v>
      </c>
      <c r="BB6" s="20">
        <v>1</v>
      </c>
      <c r="BC6" s="20">
        <v>0</v>
      </c>
      <c r="BD6" s="20">
        <v>0</v>
      </c>
      <c r="BE6" s="20">
        <v>0</v>
      </c>
      <c r="BF6" s="20">
        <v>0</v>
      </c>
      <c r="BG6" s="20">
        <v>1</v>
      </c>
      <c r="BH6" s="20">
        <v>0</v>
      </c>
      <c r="BI6" s="20">
        <v>0</v>
      </c>
      <c r="BJ6" s="20">
        <v>0</v>
      </c>
      <c r="BK6" s="20">
        <v>0</v>
      </c>
      <c r="BL6" s="20">
        <v>0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CM6" s="1">
        <f t="shared" si="0"/>
        <v>16</v>
      </c>
    </row>
    <row r="7" spans="1:93" x14ac:dyDescent="0.2">
      <c r="A7" s="154">
        <v>2006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1</v>
      </c>
      <c r="AC7" s="20">
        <v>0</v>
      </c>
      <c r="AD7" s="20">
        <v>0</v>
      </c>
      <c r="AE7" s="20">
        <v>0</v>
      </c>
      <c r="AF7" s="20">
        <v>0</v>
      </c>
      <c r="AG7" s="20">
        <v>1</v>
      </c>
      <c r="AH7" s="20">
        <v>0</v>
      </c>
      <c r="AI7" s="20">
        <v>0</v>
      </c>
      <c r="AJ7" s="20">
        <v>0</v>
      </c>
      <c r="AK7" s="20">
        <v>0</v>
      </c>
      <c r="AL7" s="20">
        <v>1</v>
      </c>
      <c r="AM7" s="20">
        <v>0</v>
      </c>
      <c r="AN7" s="20">
        <v>2</v>
      </c>
      <c r="AO7" s="20">
        <v>11</v>
      </c>
      <c r="AP7" s="20">
        <v>7</v>
      </c>
      <c r="AQ7" s="20">
        <v>0</v>
      </c>
      <c r="AR7" s="20">
        <v>4</v>
      </c>
      <c r="AS7" s="20">
        <v>2</v>
      </c>
      <c r="AT7" s="20">
        <v>4</v>
      </c>
      <c r="AU7" s="20">
        <v>3</v>
      </c>
      <c r="AV7" s="20">
        <v>5</v>
      </c>
      <c r="AW7" s="20">
        <v>1</v>
      </c>
      <c r="AX7" s="20">
        <v>3</v>
      </c>
      <c r="AY7" s="20">
        <v>6</v>
      </c>
      <c r="AZ7" s="20">
        <v>0</v>
      </c>
      <c r="BA7" s="20">
        <v>4</v>
      </c>
      <c r="BB7" s="20">
        <v>6</v>
      </c>
      <c r="BC7" s="20">
        <v>4</v>
      </c>
      <c r="BD7" s="20">
        <v>4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0</v>
      </c>
      <c r="BP7" s="20">
        <v>0</v>
      </c>
      <c r="BQ7" s="20">
        <v>0</v>
      </c>
      <c r="BR7" s="20">
        <v>0</v>
      </c>
      <c r="BS7" s="20">
        <v>0</v>
      </c>
      <c r="BT7" s="20">
        <v>0</v>
      </c>
      <c r="BU7" s="20">
        <v>0</v>
      </c>
      <c r="BV7" s="20">
        <v>0</v>
      </c>
      <c r="CM7" s="1">
        <f t="shared" si="0"/>
        <v>69</v>
      </c>
    </row>
    <row r="8" spans="1:93" x14ac:dyDescent="0.2">
      <c r="A8" s="154">
        <v>2007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1</v>
      </c>
      <c r="AJ8" s="20">
        <v>0</v>
      </c>
      <c r="AK8" s="20">
        <v>1</v>
      </c>
      <c r="AL8" s="20">
        <v>0</v>
      </c>
      <c r="AM8" s="20">
        <v>0</v>
      </c>
      <c r="AN8" s="20">
        <v>0</v>
      </c>
      <c r="AO8" s="20">
        <v>2</v>
      </c>
      <c r="AP8" s="20">
        <v>1</v>
      </c>
      <c r="AQ8" s="20">
        <v>2</v>
      </c>
      <c r="AR8" s="20">
        <v>0</v>
      </c>
      <c r="AS8" s="20">
        <v>2</v>
      </c>
      <c r="AT8" s="20">
        <v>4</v>
      </c>
      <c r="AU8" s="20">
        <v>0</v>
      </c>
      <c r="AV8" s="20">
        <v>0</v>
      </c>
      <c r="AW8" s="20">
        <v>0</v>
      </c>
      <c r="AX8" s="20">
        <v>2</v>
      </c>
      <c r="AY8" s="20">
        <v>1</v>
      </c>
      <c r="AZ8" s="20">
        <v>0</v>
      </c>
      <c r="BA8" s="20">
        <v>0</v>
      </c>
      <c r="BB8" s="20">
        <v>0</v>
      </c>
      <c r="BC8" s="20">
        <v>0</v>
      </c>
      <c r="BD8" s="20">
        <v>1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CM8" s="1">
        <f t="shared" si="0"/>
        <v>17</v>
      </c>
    </row>
    <row r="9" spans="1:93" x14ac:dyDescent="0.2">
      <c r="A9" s="155">
        <v>2008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20">
        <v>0</v>
      </c>
      <c r="W9" s="20">
        <v>0</v>
      </c>
      <c r="X9" s="159">
        <v>0</v>
      </c>
      <c r="Y9" s="20">
        <v>0</v>
      </c>
      <c r="Z9" s="20">
        <v>0</v>
      </c>
      <c r="AA9" s="20">
        <v>0</v>
      </c>
      <c r="AB9" s="159">
        <v>1</v>
      </c>
      <c r="AC9" s="159">
        <v>3</v>
      </c>
      <c r="AD9" s="159">
        <v>0</v>
      </c>
      <c r="AE9" s="159">
        <v>2</v>
      </c>
      <c r="AF9" s="159">
        <v>0</v>
      </c>
      <c r="AG9" s="159">
        <v>1</v>
      </c>
      <c r="AH9" s="159">
        <v>0</v>
      </c>
      <c r="AI9" s="159">
        <v>0</v>
      </c>
      <c r="AJ9" s="159">
        <v>0</v>
      </c>
      <c r="AK9" s="159">
        <v>5</v>
      </c>
      <c r="AL9" s="159">
        <v>1</v>
      </c>
      <c r="AM9" s="159">
        <v>0</v>
      </c>
      <c r="AN9" s="159">
        <v>0</v>
      </c>
      <c r="AO9" s="159">
        <v>0</v>
      </c>
      <c r="AP9" s="159">
        <v>0</v>
      </c>
      <c r="AQ9" s="159">
        <v>5</v>
      </c>
      <c r="AR9" s="159">
        <v>4</v>
      </c>
      <c r="AS9" s="159">
        <v>0</v>
      </c>
      <c r="AT9" s="159">
        <v>1</v>
      </c>
      <c r="AU9" s="159">
        <v>2</v>
      </c>
      <c r="AV9" s="159">
        <v>0</v>
      </c>
      <c r="AW9" s="159">
        <v>1</v>
      </c>
      <c r="AX9" s="159">
        <v>0</v>
      </c>
      <c r="AY9" s="159">
        <v>0</v>
      </c>
      <c r="AZ9" s="159">
        <v>0</v>
      </c>
      <c r="BA9" s="159">
        <v>0</v>
      </c>
      <c r="BB9" s="159">
        <v>0</v>
      </c>
      <c r="BC9" s="159">
        <v>1</v>
      </c>
      <c r="BD9" s="159">
        <v>0</v>
      </c>
      <c r="BE9" s="159">
        <v>0</v>
      </c>
      <c r="BF9" s="159">
        <v>0</v>
      </c>
      <c r="BG9" s="159">
        <v>0</v>
      </c>
      <c r="BH9" s="159">
        <v>0</v>
      </c>
      <c r="BI9" s="159">
        <v>0</v>
      </c>
      <c r="BJ9" s="159">
        <v>0</v>
      </c>
      <c r="BK9" s="159">
        <v>0</v>
      </c>
      <c r="BL9" s="159">
        <v>0</v>
      </c>
      <c r="BM9" s="159">
        <v>0</v>
      </c>
      <c r="BN9" s="159">
        <v>0</v>
      </c>
      <c r="BO9" s="159">
        <v>0</v>
      </c>
      <c r="BP9" s="159">
        <v>0</v>
      </c>
      <c r="BQ9" s="159">
        <v>0</v>
      </c>
      <c r="BR9" s="159">
        <v>0</v>
      </c>
      <c r="BS9" s="159">
        <v>0</v>
      </c>
      <c r="BT9" s="159">
        <v>0</v>
      </c>
      <c r="BU9" s="159">
        <v>0</v>
      </c>
      <c r="BV9" s="159">
        <v>0</v>
      </c>
      <c r="CM9" s="1">
        <f t="shared" si="0"/>
        <v>27</v>
      </c>
    </row>
    <row r="10" spans="1:93" x14ac:dyDescent="0.2">
      <c r="A10" s="154">
        <v>2009</v>
      </c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20">
        <v>0</v>
      </c>
      <c r="W10" s="20">
        <v>0</v>
      </c>
      <c r="X10" s="124">
        <v>3</v>
      </c>
      <c r="Y10" s="20">
        <v>0</v>
      </c>
      <c r="Z10" s="20">
        <v>0</v>
      </c>
      <c r="AA10" s="20">
        <v>0</v>
      </c>
      <c r="AB10" s="124">
        <v>0</v>
      </c>
      <c r="AC10" s="124">
        <v>0</v>
      </c>
      <c r="AD10" s="124">
        <v>4</v>
      </c>
      <c r="AE10" s="124">
        <v>0</v>
      </c>
      <c r="AF10" s="124">
        <v>0</v>
      </c>
      <c r="AG10" s="124">
        <v>1</v>
      </c>
      <c r="AH10" s="124">
        <v>1</v>
      </c>
      <c r="AI10" s="124">
        <v>2</v>
      </c>
      <c r="AJ10" s="124">
        <v>6</v>
      </c>
      <c r="AK10" s="124">
        <v>21</v>
      </c>
      <c r="AL10" s="124">
        <v>5</v>
      </c>
      <c r="AM10" s="124">
        <v>7</v>
      </c>
      <c r="AN10" s="124">
        <v>6</v>
      </c>
      <c r="AO10" s="124">
        <v>3</v>
      </c>
      <c r="AP10" s="124">
        <v>0</v>
      </c>
      <c r="AQ10" s="124">
        <v>2</v>
      </c>
      <c r="AR10" s="124">
        <v>3</v>
      </c>
      <c r="AS10" s="124">
        <v>7</v>
      </c>
      <c r="AT10" s="124">
        <v>20</v>
      </c>
      <c r="AU10" s="124">
        <v>21</v>
      </c>
      <c r="AV10" s="124">
        <v>20</v>
      </c>
      <c r="AW10" s="124">
        <v>18</v>
      </c>
      <c r="AX10" s="124">
        <v>4</v>
      </c>
      <c r="AY10" s="124">
        <v>3</v>
      </c>
      <c r="AZ10" s="124">
        <v>2</v>
      </c>
      <c r="BA10" s="124">
        <v>11</v>
      </c>
      <c r="BB10" s="124">
        <v>0</v>
      </c>
      <c r="BC10" s="124">
        <v>0</v>
      </c>
      <c r="BD10" s="124">
        <v>5</v>
      </c>
      <c r="BE10" s="124">
        <v>2</v>
      </c>
      <c r="BF10" s="124">
        <v>0</v>
      </c>
      <c r="BG10" s="124">
        <v>1</v>
      </c>
      <c r="BH10" s="124">
        <v>0</v>
      </c>
      <c r="BI10" s="124">
        <v>0</v>
      </c>
      <c r="BJ10" s="124">
        <v>0</v>
      </c>
      <c r="BK10" s="124">
        <v>0</v>
      </c>
      <c r="BL10" s="124">
        <v>0</v>
      </c>
      <c r="BM10" s="124">
        <v>0</v>
      </c>
      <c r="BN10" s="124">
        <v>0</v>
      </c>
      <c r="BO10" s="124">
        <v>0</v>
      </c>
      <c r="BP10" s="124">
        <v>0</v>
      </c>
      <c r="BQ10" s="124">
        <v>0</v>
      </c>
      <c r="BR10" s="124">
        <v>0</v>
      </c>
      <c r="BS10" s="124">
        <v>0</v>
      </c>
      <c r="BT10" s="124">
        <v>0</v>
      </c>
      <c r="BU10" s="124">
        <v>0</v>
      </c>
      <c r="BV10" s="124">
        <v>0</v>
      </c>
      <c r="CM10" s="1">
        <f t="shared" si="0"/>
        <v>178</v>
      </c>
    </row>
    <row r="11" spans="1:93" x14ac:dyDescent="0.2">
      <c r="A11" s="155">
        <v>2010</v>
      </c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20">
        <v>0</v>
      </c>
      <c r="W11" s="20">
        <v>0</v>
      </c>
      <c r="X11" s="124">
        <v>0</v>
      </c>
      <c r="Y11" s="20">
        <v>0</v>
      </c>
      <c r="Z11" s="20">
        <v>0</v>
      </c>
      <c r="AA11" s="20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24">
        <v>0</v>
      </c>
      <c r="AH11" s="124">
        <v>2</v>
      </c>
      <c r="AI11" s="124">
        <v>0</v>
      </c>
      <c r="AJ11" s="124">
        <v>0</v>
      </c>
      <c r="AK11" s="124">
        <v>3</v>
      </c>
      <c r="AL11" s="124">
        <v>2</v>
      </c>
      <c r="AM11" s="124">
        <v>1</v>
      </c>
      <c r="AN11" s="124">
        <v>1</v>
      </c>
      <c r="AO11" s="124">
        <v>2</v>
      </c>
      <c r="AP11" s="124"/>
      <c r="AQ11" s="124">
        <v>1</v>
      </c>
      <c r="AR11" s="124">
        <v>1</v>
      </c>
      <c r="AS11" s="124">
        <v>0</v>
      </c>
      <c r="AT11" s="124">
        <v>0</v>
      </c>
      <c r="AU11" s="124">
        <v>0</v>
      </c>
      <c r="AV11" s="124">
        <v>1</v>
      </c>
      <c r="AW11" s="124">
        <v>0</v>
      </c>
      <c r="AX11" s="124">
        <v>0</v>
      </c>
      <c r="AY11" s="124">
        <v>0</v>
      </c>
      <c r="AZ11" s="124">
        <v>0</v>
      </c>
      <c r="BA11" s="124">
        <v>0</v>
      </c>
      <c r="BB11" s="124">
        <v>0</v>
      </c>
      <c r="BC11" s="124">
        <v>0</v>
      </c>
      <c r="BD11" s="124"/>
      <c r="BE11" s="124">
        <v>0</v>
      </c>
      <c r="BF11" s="124">
        <v>0</v>
      </c>
      <c r="BG11" s="124">
        <v>0</v>
      </c>
      <c r="BH11" s="124">
        <v>0</v>
      </c>
      <c r="BI11" s="131">
        <v>0</v>
      </c>
      <c r="BJ11" s="131">
        <v>0</v>
      </c>
      <c r="BK11" s="131">
        <v>0</v>
      </c>
      <c r="BL11" s="131">
        <v>0</v>
      </c>
      <c r="BM11" s="131">
        <v>1</v>
      </c>
      <c r="BN11" s="131">
        <v>0</v>
      </c>
      <c r="BO11" s="131">
        <v>0</v>
      </c>
      <c r="BP11" s="126">
        <v>0</v>
      </c>
      <c r="BQ11" s="126">
        <v>3</v>
      </c>
      <c r="BR11" s="126">
        <v>0</v>
      </c>
      <c r="BS11" s="126">
        <v>0</v>
      </c>
      <c r="BT11" s="126">
        <v>0</v>
      </c>
      <c r="BU11" s="126">
        <v>0</v>
      </c>
      <c r="BV11" s="126">
        <v>0</v>
      </c>
      <c r="CM11" s="1">
        <f t="shared" si="0"/>
        <v>18</v>
      </c>
    </row>
    <row r="12" spans="1:93" x14ac:dyDescent="0.2">
      <c r="A12" s="154">
        <v>2011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20">
        <v>0</v>
      </c>
      <c r="W12" s="20">
        <v>0</v>
      </c>
      <c r="X12" s="124">
        <v>0</v>
      </c>
      <c r="Y12" s="20">
        <v>0</v>
      </c>
      <c r="Z12" s="20">
        <v>0</v>
      </c>
      <c r="AA12" s="20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24">
        <v>0</v>
      </c>
      <c r="AH12" s="124">
        <v>0</v>
      </c>
      <c r="AI12" s="124">
        <v>0</v>
      </c>
      <c r="AJ12" s="124">
        <v>0</v>
      </c>
      <c r="AK12" s="124">
        <v>0</v>
      </c>
      <c r="AL12" s="124">
        <v>0</v>
      </c>
      <c r="AM12" s="124">
        <v>0</v>
      </c>
      <c r="AN12" s="124">
        <v>0</v>
      </c>
      <c r="AO12" s="124">
        <v>0</v>
      </c>
      <c r="AP12" s="124">
        <v>0</v>
      </c>
      <c r="AQ12" s="124">
        <v>0</v>
      </c>
      <c r="AR12" s="124">
        <v>0</v>
      </c>
      <c r="AS12" s="124">
        <v>0</v>
      </c>
      <c r="AT12" s="124">
        <v>0</v>
      </c>
      <c r="AU12" s="130">
        <v>3</v>
      </c>
      <c r="AV12" s="130">
        <v>0</v>
      </c>
      <c r="AW12" s="130">
        <v>1</v>
      </c>
      <c r="AX12" s="130"/>
      <c r="AY12" s="130">
        <v>0</v>
      </c>
      <c r="AZ12" s="130">
        <v>2</v>
      </c>
      <c r="BA12" s="130">
        <v>0</v>
      </c>
      <c r="BB12" s="130">
        <v>0</v>
      </c>
      <c r="BC12" s="130">
        <v>0</v>
      </c>
      <c r="BD12" s="130">
        <v>0</v>
      </c>
      <c r="BE12" s="130">
        <v>1</v>
      </c>
      <c r="BF12" s="130">
        <v>0</v>
      </c>
      <c r="BG12" s="130">
        <v>0</v>
      </c>
      <c r="BH12" s="130">
        <v>0</v>
      </c>
      <c r="BI12" s="131">
        <v>1</v>
      </c>
      <c r="BJ12" s="131">
        <v>0</v>
      </c>
      <c r="BK12" s="131">
        <v>0</v>
      </c>
      <c r="BL12" s="131">
        <v>0</v>
      </c>
      <c r="BM12" s="131">
        <v>0</v>
      </c>
      <c r="BN12" s="131">
        <v>0</v>
      </c>
      <c r="BO12" s="131">
        <v>0</v>
      </c>
      <c r="BP12" s="131">
        <v>0</v>
      </c>
      <c r="BQ12" s="131">
        <v>0</v>
      </c>
      <c r="BR12" s="131">
        <v>0</v>
      </c>
      <c r="BS12" s="131">
        <v>0</v>
      </c>
      <c r="BT12" s="131">
        <v>0</v>
      </c>
      <c r="BU12" s="131">
        <v>0</v>
      </c>
      <c r="BV12" s="131">
        <v>0</v>
      </c>
      <c r="CM12" s="1">
        <f t="shared" si="0"/>
        <v>8</v>
      </c>
    </row>
    <row r="13" spans="1:93" x14ac:dyDescent="0.2">
      <c r="A13" s="154">
        <v>2012</v>
      </c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20">
        <v>0</v>
      </c>
      <c r="W13" s="20">
        <v>0</v>
      </c>
      <c r="X13" s="130">
        <v>0</v>
      </c>
      <c r="Y13" s="20">
        <v>0</v>
      </c>
      <c r="Z13" s="20">
        <v>0</v>
      </c>
      <c r="AA13" s="20">
        <v>0</v>
      </c>
      <c r="AB13" s="124">
        <v>0</v>
      </c>
      <c r="AC13" s="124">
        <v>0</v>
      </c>
      <c r="AD13" s="130">
        <v>0</v>
      </c>
      <c r="AE13" s="130">
        <v>4</v>
      </c>
      <c r="AF13" s="130">
        <v>0</v>
      </c>
      <c r="AG13" s="130">
        <v>3</v>
      </c>
      <c r="AH13" s="130">
        <v>2</v>
      </c>
      <c r="AI13" s="130">
        <v>4</v>
      </c>
      <c r="AJ13" s="130">
        <v>0</v>
      </c>
      <c r="AK13" s="130">
        <v>1</v>
      </c>
      <c r="AL13" s="130">
        <v>2</v>
      </c>
      <c r="AM13" s="130">
        <v>0</v>
      </c>
      <c r="AN13" s="130">
        <v>6</v>
      </c>
      <c r="AO13" s="130">
        <v>0</v>
      </c>
      <c r="AP13" s="130">
        <v>3</v>
      </c>
      <c r="AQ13" s="130">
        <v>3</v>
      </c>
      <c r="AR13" s="130">
        <v>15</v>
      </c>
      <c r="AS13" s="130">
        <v>17</v>
      </c>
      <c r="AT13" s="130">
        <v>6</v>
      </c>
      <c r="AU13" s="130">
        <v>0</v>
      </c>
      <c r="AV13" s="130">
        <v>0</v>
      </c>
      <c r="AW13" s="130">
        <v>7</v>
      </c>
      <c r="AX13" s="130">
        <v>0</v>
      </c>
      <c r="AY13" s="130">
        <v>0</v>
      </c>
      <c r="AZ13" s="130">
        <v>0</v>
      </c>
      <c r="BA13" s="130">
        <v>0</v>
      </c>
      <c r="BB13" s="130">
        <v>0</v>
      </c>
      <c r="BC13" s="130">
        <v>0</v>
      </c>
      <c r="BD13" s="130">
        <v>4</v>
      </c>
      <c r="BE13" s="130">
        <v>0</v>
      </c>
      <c r="BF13" s="130">
        <v>1</v>
      </c>
      <c r="BG13" s="130">
        <v>1</v>
      </c>
      <c r="BH13" s="130">
        <v>0</v>
      </c>
      <c r="BI13" s="131">
        <v>0</v>
      </c>
      <c r="BJ13" s="131">
        <v>0</v>
      </c>
      <c r="BK13" s="131">
        <v>0</v>
      </c>
      <c r="BL13" s="131">
        <v>0</v>
      </c>
      <c r="BM13" s="131">
        <v>0</v>
      </c>
      <c r="BN13" s="131">
        <v>0</v>
      </c>
      <c r="BO13" s="131">
        <v>0</v>
      </c>
      <c r="BP13" s="131">
        <v>0</v>
      </c>
      <c r="BQ13" s="131">
        <v>0</v>
      </c>
      <c r="BR13" s="131">
        <v>0</v>
      </c>
      <c r="BS13" s="131">
        <v>0</v>
      </c>
      <c r="BT13" s="131">
        <v>0</v>
      </c>
      <c r="BU13" s="131">
        <v>0</v>
      </c>
      <c r="BV13" s="131">
        <v>0</v>
      </c>
      <c r="CM13" s="1">
        <f t="shared" si="0"/>
        <v>79</v>
      </c>
    </row>
    <row r="14" spans="1:93" x14ac:dyDescent="0.2">
      <c r="A14" s="154">
        <v>2013</v>
      </c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20">
        <v>0</v>
      </c>
      <c r="W14" s="20">
        <v>0</v>
      </c>
      <c r="X14" s="130">
        <v>0</v>
      </c>
      <c r="Y14" s="20">
        <v>0</v>
      </c>
      <c r="Z14" s="20">
        <v>0</v>
      </c>
      <c r="AA14" s="20">
        <v>0</v>
      </c>
      <c r="AB14" s="124">
        <v>0</v>
      </c>
      <c r="AC14" s="124">
        <v>0</v>
      </c>
      <c r="AD14" s="130">
        <v>0</v>
      </c>
      <c r="AE14" s="130">
        <v>0</v>
      </c>
      <c r="AF14" s="130">
        <v>0</v>
      </c>
      <c r="AG14" s="130">
        <v>0</v>
      </c>
      <c r="AH14" s="130">
        <v>0</v>
      </c>
      <c r="AI14" s="130">
        <v>0</v>
      </c>
      <c r="AJ14" s="130">
        <v>0</v>
      </c>
      <c r="AK14" s="130">
        <v>0</v>
      </c>
      <c r="AL14" s="130">
        <v>0</v>
      </c>
      <c r="AM14" s="130">
        <v>0</v>
      </c>
      <c r="AN14">
        <v>3</v>
      </c>
      <c r="AO14">
        <v>1</v>
      </c>
      <c r="AP14">
        <v>1</v>
      </c>
      <c r="AQ14">
        <v>1</v>
      </c>
      <c r="AR14">
        <v>3</v>
      </c>
      <c r="AS14">
        <v>4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3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1</v>
      </c>
      <c r="BH14">
        <v>0</v>
      </c>
      <c r="BI14">
        <v>1</v>
      </c>
      <c r="BJ14">
        <v>0</v>
      </c>
      <c r="BK14">
        <v>0</v>
      </c>
      <c r="BL14">
        <v>17</v>
      </c>
      <c r="BM14">
        <v>8</v>
      </c>
      <c r="BN14">
        <v>0</v>
      </c>
      <c r="BO14">
        <v>3</v>
      </c>
      <c r="BP14">
        <v>0</v>
      </c>
      <c r="BQ14">
        <v>3</v>
      </c>
      <c r="BR14">
        <v>0</v>
      </c>
      <c r="BS14">
        <v>1</v>
      </c>
      <c r="BT14" s="83">
        <v>0</v>
      </c>
      <c r="BU14" s="131">
        <v>0</v>
      </c>
      <c r="BV14" s="131">
        <v>0</v>
      </c>
      <c r="CM14" s="1">
        <f t="shared" si="0"/>
        <v>54</v>
      </c>
    </row>
    <row r="15" spans="1:93" x14ac:dyDescent="0.2">
      <c r="A15" s="154">
        <v>2014</v>
      </c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30">
        <v>1</v>
      </c>
      <c r="W15" s="130">
        <v>0</v>
      </c>
      <c r="X15" s="130">
        <v>0</v>
      </c>
      <c r="Y15" s="130">
        <v>0</v>
      </c>
      <c r="Z15" s="130">
        <v>0</v>
      </c>
      <c r="AA15" s="130">
        <v>0</v>
      </c>
      <c r="AB15" s="130">
        <v>0</v>
      </c>
      <c r="AC15" s="130">
        <v>0</v>
      </c>
      <c r="AD15" s="130">
        <v>1</v>
      </c>
      <c r="AE15" s="130">
        <v>0</v>
      </c>
      <c r="AF15" s="130">
        <v>0</v>
      </c>
      <c r="AG15" s="130">
        <v>0</v>
      </c>
      <c r="AH15" s="130">
        <v>0</v>
      </c>
      <c r="AI15" s="130">
        <v>0</v>
      </c>
      <c r="AJ15" s="130">
        <v>0</v>
      </c>
      <c r="AK15" s="130">
        <v>2</v>
      </c>
      <c r="AL15" s="130">
        <v>0</v>
      </c>
      <c r="AM15" s="130">
        <v>1</v>
      </c>
      <c r="AN15">
        <v>1</v>
      </c>
      <c r="AO15">
        <v>0</v>
      </c>
      <c r="AP15">
        <v>1</v>
      </c>
      <c r="AQ15">
        <v>0</v>
      </c>
      <c r="AR15">
        <v>2</v>
      </c>
      <c r="AS15">
        <v>1</v>
      </c>
      <c r="AT15">
        <v>1</v>
      </c>
      <c r="AU15">
        <v>0</v>
      </c>
      <c r="AV15">
        <v>1</v>
      </c>
      <c r="AW15">
        <v>0</v>
      </c>
      <c r="AX15">
        <v>1</v>
      </c>
      <c r="AY15">
        <v>1</v>
      </c>
      <c r="AZ15">
        <v>1</v>
      </c>
      <c r="BA15">
        <v>0</v>
      </c>
      <c r="BB15">
        <v>0</v>
      </c>
      <c r="BC15">
        <v>1</v>
      </c>
      <c r="BD15">
        <v>2</v>
      </c>
      <c r="BE15">
        <v>3</v>
      </c>
      <c r="BF15">
        <v>0</v>
      </c>
      <c r="BG15">
        <v>0</v>
      </c>
      <c r="BH15">
        <v>2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1</v>
      </c>
      <c r="BS15">
        <v>4</v>
      </c>
      <c r="BT15" s="96">
        <v>2</v>
      </c>
      <c r="BU15">
        <v>6</v>
      </c>
      <c r="BV15">
        <v>0</v>
      </c>
      <c r="BW15">
        <v>0</v>
      </c>
      <c r="BX15">
        <v>3</v>
      </c>
      <c r="BY15">
        <v>1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s="1">
        <f>SUM(V15:CL15)</f>
        <v>44</v>
      </c>
    </row>
    <row r="16" spans="1:93" x14ac:dyDescent="0.2">
      <c r="A16" s="154">
        <v>2015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4">
        <v>0</v>
      </c>
      <c r="L16" s="154">
        <v>0</v>
      </c>
      <c r="M16" s="154">
        <v>0</v>
      </c>
      <c r="N16" s="154">
        <v>0</v>
      </c>
      <c r="O16" s="154">
        <v>0</v>
      </c>
      <c r="P16" s="154">
        <v>0</v>
      </c>
      <c r="Q16" s="154">
        <v>0</v>
      </c>
      <c r="R16" s="154">
        <v>0</v>
      </c>
      <c r="S16" s="154">
        <v>0</v>
      </c>
      <c r="T16" s="154">
        <v>0</v>
      </c>
      <c r="U16" s="154">
        <v>0</v>
      </c>
      <c r="V16" s="130">
        <v>1</v>
      </c>
      <c r="W16" s="130">
        <v>12</v>
      </c>
      <c r="X16" s="130">
        <v>0</v>
      </c>
      <c r="Y16" s="130">
        <v>1</v>
      </c>
      <c r="Z16" s="130">
        <v>2</v>
      </c>
      <c r="AA16" s="130">
        <v>3</v>
      </c>
      <c r="AB16" s="130">
        <v>4</v>
      </c>
      <c r="AC16" s="130">
        <v>13</v>
      </c>
      <c r="AD16" s="130">
        <v>8</v>
      </c>
      <c r="AE16" s="130">
        <v>10</v>
      </c>
      <c r="AF16" s="130">
        <v>7</v>
      </c>
      <c r="AG16" s="130">
        <v>16</v>
      </c>
      <c r="AH16" s="130">
        <v>12</v>
      </c>
      <c r="AI16" s="130">
        <v>4</v>
      </c>
      <c r="AJ16" s="130">
        <v>9</v>
      </c>
      <c r="AK16" s="130">
        <v>10</v>
      </c>
      <c r="AL16" s="130">
        <v>7</v>
      </c>
      <c r="AM16" s="130">
        <v>9</v>
      </c>
      <c r="AN16">
        <v>24</v>
      </c>
      <c r="AO16">
        <v>22</v>
      </c>
      <c r="AP16">
        <v>22</v>
      </c>
      <c r="AQ16">
        <v>11</v>
      </c>
      <c r="AR16">
        <v>5</v>
      </c>
      <c r="AS16">
        <v>17</v>
      </c>
      <c r="AT16">
        <v>18</v>
      </c>
      <c r="AU16">
        <v>27</v>
      </c>
      <c r="AV16">
        <v>8</v>
      </c>
      <c r="AW16">
        <v>4</v>
      </c>
      <c r="AX16">
        <v>5</v>
      </c>
      <c r="AY16">
        <v>6</v>
      </c>
      <c r="AZ16">
        <v>17</v>
      </c>
      <c r="BA16">
        <v>9</v>
      </c>
      <c r="BB16">
        <v>3</v>
      </c>
      <c r="BC16">
        <v>4</v>
      </c>
      <c r="BD16">
        <v>5</v>
      </c>
      <c r="BE16">
        <v>14</v>
      </c>
      <c r="BF16">
        <v>27</v>
      </c>
      <c r="BG16">
        <v>118</v>
      </c>
      <c r="BH16">
        <v>0</v>
      </c>
      <c r="BI16">
        <v>0</v>
      </c>
      <c r="BJ16">
        <v>0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0</v>
      </c>
      <c r="BQ16">
        <v>3</v>
      </c>
      <c r="BR16">
        <v>1</v>
      </c>
      <c r="BS16">
        <v>1</v>
      </c>
      <c r="BT16" s="96">
        <v>0</v>
      </c>
      <c r="BU16">
        <v>2</v>
      </c>
      <c r="BV16">
        <v>2</v>
      </c>
      <c r="BW16">
        <v>4</v>
      </c>
      <c r="BX16">
        <v>2</v>
      </c>
      <c r="BY16">
        <v>3</v>
      </c>
      <c r="BZ16">
        <v>4</v>
      </c>
      <c r="CA16">
        <v>0</v>
      </c>
      <c r="CB16">
        <v>0</v>
      </c>
      <c r="CC16">
        <v>2</v>
      </c>
      <c r="CD16">
        <v>0</v>
      </c>
      <c r="CE16">
        <v>2</v>
      </c>
      <c r="CF16">
        <v>0</v>
      </c>
      <c r="CM16" s="1">
        <f>SUM(K16:CL16)</f>
        <v>527</v>
      </c>
      <c r="CO16" s="4"/>
    </row>
    <row r="17" spans="1:92" ht="15" x14ac:dyDescent="0.25">
      <c r="A17" s="154">
        <v>2016</v>
      </c>
      <c r="B17" s="201">
        <v>0</v>
      </c>
      <c r="C17" s="201">
        <v>0</v>
      </c>
      <c r="D17" s="201">
        <v>0</v>
      </c>
      <c r="E17" s="201">
        <v>0</v>
      </c>
      <c r="F17" s="201">
        <v>0</v>
      </c>
      <c r="G17" s="201">
        <v>0</v>
      </c>
      <c r="H17" s="201">
        <v>0</v>
      </c>
      <c r="I17" s="201">
        <v>0</v>
      </c>
      <c r="J17" s="201">
        <v>0</v>
      </c>
      <c r="K17" s="201">
        <v>0</v>
      </c>
      <c r="L17" s="201">
        <v>0</v>
      </c>
      <c r="M17" s="201">
        <v>0</v>
      </c>
      <c r="N17" s="201">
        <v>0</v>
      </c>
      <c r="O17" s="201">
        <v>0</v>
      </c>
      <c r="P17" s="201">
        <v>0</v>
      </c>
      <c r="Q17" s="201">
        <v>0</v>
      </c>
      <c r="R17" s="201">
        <v>0</v>
      </c>
      <c r="S17" s="201">
        <v>0</v>
      </c>
      <c r="T17" s="201">
        <v>1</v>
      </c>
      <c r="U17" s="201">
        <v>0</v>
      </c>
      <c r="V17" s="201">
        <v>0</v>
      </c>
      <c r="W17" s="201">
        <v>0</v>
      </c>
      <c r="X17" s="201">
        <v>0</v>
      </c>
      <c r="Y17" s="201">
        <v>1</v>
      </c>
      <c r="Z17" s="201">
        <v>0</v>
      </c>
      <c r="AA17" s="201">
        <v>0</v>
      </c>
      <c r="AB17" s="201">
        <v>0</v>
      </c>
      <c r="AC17" s="201">
        <v>0</v>
      </c>
      <c r="AD17" s="201">
        <v>0</v>
      </c>
      <c r="AE17" s="201">
        <v>0</v>
      </c>
      <c r="AF17" s="201">
        <v>0</v>
      </c>
      <c r="AG17" s="201">
        <v>0</v>
      </c>
      <c r="AH17" s="201">
        <v>1</v>
      </c>
      <c r="AI17" s="201">
        <v>0</v>
      </c>
      <c r="AJ17" s="201">
        <v>2</v>
      </c>
      <c r="AK17" s="201">
        <v>0</v>
      </c>
      <c r="AL17" s="201">
        <v>0</v>
      </c>
      <c r="AM17" s="201">
        <v>0</v>
      </c>
      <c r="AN17" s="201">
        <v>0</v>
      </c>
      <c r="AO17" s="201">
        <v>0</v>
      </c>
      <c r="AP17" s="201">
        <v>0</v>
      </c>
      <c r="AQ17" s="201">
        <v>0</v>
      </c>
      <c r="AR17" s="201">
        <v>0</v>
      </c>
      <c r="AS17" s="201">
        <v>1</v>
      </c>
      <c r="AT17" s="201">
        <v>0</v>
      </c>
      <c r="AU17" s="201">
        <v>2</v>
      </c>
      <c r="AV17" s="201">
        <v>14</v>
      </c>
      <c r="AW17" s="201">
        <v>8</v>
      </c>
      <c r="AX17" s="201">
        <v>0</v>
      </c>
      <c r="AY17" s="201">
        <v>0</v>
      </c>
      <c r="AZ17" s="201">
        <v>0</v>
      </c>
      <c r="BA17" s="201">
        <v>0</v>
      </c>
      <c r="BB17" s="201">
        <v>2</v>
      </c>
      <c r="BC17" s="201">
        <v>0</v>
      </c>
      <c r="BD17" s="201">
        <v>0</v>
      </c>
      <c r="BE17" s="201">
        <v>3</v>
      </c>
      <c r="BF17" s="201">
        <v>1</v>
      </c>
      <c r="BG17" s="201">
        <v>1</v>
      </c>
      <c r="BH17" s="201">
        <v>0</v>
      </c>
      <c r="BI17" s="201">
        <v>0</v>
      </c>
      <c r="BJ17" s="201">
        <v>0</v>
      </c>
      <c r="BK17" s="201">
        <v>0</v>
      </c>
      <c r="BL17" s="201">
        <v>0</v>
      </c>
      <c r="BM17" s="201">
        <v>0</v>
      </c>
      <c r="BN17" s="201">
        <v>0</v>
      </c>
      <c r="BO17" s="201">
        <v>0</v>
      </c>
      <c r="BP17" s="201">
        <v>0</v>
      </c>
      <c r="BQ17" s="201">
        <v>0</v>
      </c>
      <c r="BR17" s="201">
        <v>0</v>
      </c>
      <c r="BS17" s="201">
        <v>6</v>
      </c>
      <c r="BT17" s="201">
        <v>2</v>
      </c>
      <c r="BU17" s="201">
        <v>2</v>
      </c>
      <c r="BV17" s="201">
        <v>0</v>
      </c>
      <c r="BW17" s="201">
        <v>0</v>
      </c>
      <c r="BX17" s="201">
        <v>4</v>
      </c>
      <c r="BY17" s="201">
        <v>2</v>
      </c>
      <c r="BZ17" s="201">
        <v>0</v>
      </c>
      <c r="CA17" s="201">
        <v>2</v>
      </c>
      <c r="CB17" s="201">
        <v>0</v>
      </c>
      <c r="CC17" s="201">
        <v>1</v>
      </c>
      <c r="CD17" s="201">
        <v>3</v>
      </c>
      <c r="CE17" s="201">
        <v>2</v>
      </c>
      <c r="CF17" s="201">
        <v>1</v>
      </c>
      <c r="CG17" s="201">
        <v>3</v>
      </c>
      <c r="CH17" s="201">
        <v>2</v>
      </c>
      <c r="CI17" s="201">
        <v>0</v>
      </c>
      <c r="CJ17" s="201">
        <v>0</v>
      </c>
      <c r="CK17" s="201">
        <v>0</v>
      </c>
      <c r="CM17" s="1">
        <f>SUM(B17:CK17)</f>
        <v>67</v>
      </c>
    </row>
    <row r="18" spans="1:92" ht="15" x14ac:dyDescent="0.25">
      <c r="A18" s="154"/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1"/>
      <c r="BB18" s="201"/>
      <c r="BC18" s="201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  <c r="CM18" s="1"/>
    </row>
    <row r="19" spans="1:92" x14ac:dyDescent="0.2">
      <c r="A19" s="195" t="s">
        <v>568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7">
        <f>SUM(K4:K16)</f>
        <v>0</v>
      </c>
      <c r="L19" s="197">
        <f t="shared" ref="L19:O19" si="1">SUM(L4:L16)</f>
        <v>0</v>
      </c>
      <c r="M19" s="197">
        <f t="shared" si="1"/>
        <v>0</v>
      </c>
      <c r="N19" s="197">
        <f t="shared" si="1"/>
        <v>0</v>
      </c>
      <c r="O19" s="197">
        <f t="shared" si="1"/>
        <v>0</v>
      </c>
      <c r="P19" s="197">
        <f>SUM(P4:P16)</f>
        <v>0</v>
      </c>
      <c r="Q19" s="197">
        <f>SUM(Q4:Q16)+P19</f>
        <v>0</v>
      </c>
      <c r="R19" s="197">
        <f>SUM(R4:R16)+Q19</f>
        <v>0</v>
      </c>
      <c r="S19" s="197">
        <f>SUM(S4:S16)+R19</f>
        <v>0</v>
      </c>
      <c r="T19" s="197">
        <f>SUM(T4:T16)+S19</f>
        <v>0</v>
      </c>
      <c r="U19" s="197">
        <f>SUM(U4:U16)+T19</f>
        <v>0</v>
      </c>
      <c r="V19" s="197">
        <f t="shared" ref="V19:CG19" si="2">SUM(V4:V16)+U19</f>
        <v>2</v>
      </c>
      <c r="W19" s="197">
        <f>SUM(W4:W16)+V19</f>
        <v>14</v>
      </c>
      <c r="X19" s="197">
        <f t="shared" si="2"/>
        <v>18</v>
      </c>
      <c r="Y19" s="197">
        <f t="shared" si="2"/>
        <v>19</v>
      </c>
      <c r="Z19" s="197">
        <f t="shared" si="2"/>
        <v>21</v>
      </c>
      <c r="AA19" s="197">
        <f t="shared" si="2"/>
        <v>29</v>
      </c>
      <c r="AB19" s="197">
        <f t="shared" si="2"/>
        <v>35</v>
      </c>
      <c r="AC19" s="197">
        <f t="shared" si="2"/>
        <v>51</v>
      </c>
      <c r="AD19" s="197">
        <f t="shared" si="2"/>
        <v>64</v>
      </c>
      <c r="AE19" s="197">
        <f t="shared" si="2"/>
        <v>80</v>
      </c>
      <c r="AF19" s="197">
        <f t="shared" si="2"/>
        <v>89</v>
      </c>
      <c r="AG19" s="197">
        <f t="shared" si="2"/>
        <v>111</v>
      </c>
      <c r="AH19" s="197">
        <f t="shared" si="2"/>
        <v>132</v>
      </c>
      <c r="AI19" s="197">
        <f t="shared" si="2"/>
        <v>144</v>
      </c>
      <c r="AJ19" s="197">
        <f t="shared" si="2"/>
        <v>159</v>
      </c>
      <c r="AK19" s="197">
        <f t="shared" si="2"/>
        <v>203</v>
      </c>
      <c r="AL19" s="197">
        <f t="shared" si="2"/>
        <v>221</v>
      </c>
      <c r="AM19" s="197">
        <f t="shared" si="2"/>
        <v>239</v>
      </c>
      <c r="AN19" s="197">
        <f t="shared" si="2"/>
        <v>283</v>
      </c>
      <c r="AO19" s="197">
        <f t="shared" si="2"/>
        <v>324</v>
      </c>
      <c r="AP19" s="197">
        <f t="shared" si="2"/>
        <v>359</v>
      </c>
      <c r="AQ19" s="197">
        <f t="shared" si="2"/>
        <v>385</v>
      </c>
      <c r="AR19" s="197">
        <f t="shared" si="2"/>
        <v>422</v>
      </c>
      <c r="AS19" s="197">
        <f t="shared" si="2"/>
        <v>472</v>
      </c>
      <c r="AT19" s="197">
        <f t="shared" si="2"/>
        <v>527</v>
      </c>
      <c r="AU19" s="197">
        <f t="shared" si="2"/>
        <v>583</v>
      </c>
      <c r="AV19" s="197">
        <f t="shared" si="2"/>
        <v>619</v>
      </c>
      <c r="AW19" s="197">
        <f t="shared" si="2"/>
        <v>651</v>
      </c>
      <c r="AX19" s="197">
        <f t="shared" si="2"/>
        <v>667</v>
      </c>
      <c r="AY19" s="197">
        <f t="shared" si="2"/>
        <v>684</v>
      </c>
      <c r="AZ19" s="197">
        <f t="shared" si="2"/>
        <v>710</v>
      </c>
      <c r="BA19" s="197">
        <f t="shared" si="2"/>
        <v>738</v>
      </c>
      <c r="BB19" s="197">
        <f t="shared" si="2"/>
        <v>748</v>
      </c>
      <c r="BC19" s="197">
        <f t="shared" si="2"/>
        <v>759</v>
      </c>
      <c r="BD19" s="197">
        <f t="shared" si="2"/>
        <v>780</v>
      </c>
      <c r="BE19" s="197">
        <f t="shared" si="2"/>
        <v>800</v>
      </c>
      <c r="BF19" s="197">
        <f t="shared" si="2"/>
        <v>830</v>
      </c>
      <c r="BG19" s="197">
        <f t="shared" si="2"/>
        <v>952</v>
      </c>
      <c r="BH19" s="197">
        <f t="shared" si="2"/>
        <v>954</v>
      </c>
      <c r="BI19" s="197">
        <f t="shared" si="2"/>
        <v>956</v>
      </c>
      <c r="BJ19" s="197">
        <f t="shared" si="2"/>
        <v>956</v>
      </c>
      <c r="BK19" s="197">
        <f t="shared" si="2"/>
        <v>958</v>
      </c>
      <c r="BL19" s="197">
        <f t="shared" si="2"/>
        <v>978</v>
      </c>
      <c r="BM19" s="197">
        <f t="shared" si="2"/>
        <v>988</v>
      </c>
      <c r="BN19" s="197">
        <f t="shared" si="2"/>
        <v>990</v>
      </c>
      <c r="BO19" s="197">
        <f t="shared" si="2"/>
        <v>994</v>
      </c>
      <c r="BP19" s="197">
        <f t="shared" si="2"/>
        <v>994</v>
      </c>
      <c r="BQ19" s="197">
        <f t="shared" si="2"/>
        <v>1003</v>
      </c>
      <c r="BR19" s="197">
        <f t="shared" si="2"/>
        <v>1005</v>
      </c>
      <c r="BS19" s="197">
        <f t="shared" si="2"/>
        <v>1011</v>
      </c>
      <c r="BT19" s="197">
        <f t="shared" si="2"/>
        <v>1013</v>
      </c>
      <c r="BU19" s="197">
        <f t="shared" si="2"/>
        <v>1021</v>
      </c>
      <c r="BV19" s="197">
        <f t="shared" si="2"/>
        <v>1023</v>
      </c>
      <c r="BW19" s="197">
        <f t="shared" si="2"/>
        <v>1027</v>
      </c>
      <c r="BX19" s="197">
        <f t="shared" si="2"/>
        <v>1032</v>
      </c>
      <c r="BY19" s="197">
        <f t="shared" si="2"/>
        <v>1036</v>
      </c>
      <c r="BZ19" s="197">
        <f t="shared" si="2"/>
        <v>1040</v>
      </c>
      <c r="CA19" s="197">
        <f t="shared" si="2"/>
        <v>1040</v>
      </c>
      <c r="CB19" s="197">
        <f t="shared" si="2"/>
        <v>1040</v>
      </c>
      <c r="CC19" s="197">
        <f t="shared" si="2"/>
        <v>1043</v>
      </c>
      <c r="CD19" s="197">
        <f t="shared" si="2"/>
        <v>1043</v>
      </c>
      <c r="CE19" s="197">
        <f t="shared" si="2"/>
        <v>1046</v>
      </c>
      <c r="CF19" s="197">
        <f t="shared" si="2"/>
        <v>1046</v>
      </c>
      <c r="CG19" s="197">
        <f t="shared" si="2"/>
        <v>1046</v>
      </c>
      <c r="CH19" s="197">
        <f t="shared" ref="CH19:CL19" si="3">SUM(CH4:CH16)+CG19</f>
        <v>1046</v>
      </c>
      <c r="CI19" s="197">
        <f t="shared" si="3"/>
        <v>1046</v>
      </c>
      <c r="CJ19" s="197">
        <f t="shared" si="3"/>
        <v>1046</v>
      </c>
      <c r="CK19" s="197">
        <f t="shared" si="3"/>
        <v>1046</v>
      </c>
      <c r="CL19" s="197">
        <f t="shared" si="3"/>
        <v>1046</v>
      </c>
      <c r="CM19" s="1">
        <f>CL19</f>
        <v>1046</v>
      </c>
    </row>
    <row r="20" spans="1:92" x14ac:dyDescent="0.2">
      <c r="A20" s="195" t="s">
        <v>569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6">
        <f>V19/$CL$19*100</f>
        <v>0.19120458891013384</v>
      </c>
      <c r="W20" s="196">
        <f t="shared" ref="W20:CH20" si="4">W19/$CL$19*100</f>
        <v>1.338432122370937</v>
      </c>
      <c r="X20" s="196">
        <f t="shared" si="4"/>
        <v>1.7208413001912046</v>
      </c>
      <c r="Y20" s="196">
        <f t="shared" si="4"/>
        <v>1.8164435946462716</v>
      </c>
      <c r="Z20" s="196">
        <f t="shared" si="4"/>
        <v>2.0076481835564053</v>
      </c>
      <c r="AA20" s="196">
        <f t="shared" si="4"/>
        <v>2.7724665391969405</v>
      </c>
      <c r="AB20" s="196">
        <f t="shared" si="4"/>
        <v>3.3460803059273423</v>
      </c>
      <c r="AC20" s="196">
        <f t="shared" si="4"/>
        <v>4.8757170172084123</v>
      </c>
      <c r="AD20" s="196">
        <f t="shared" si="4"/>
        <v>6.1185468451242828</v>
      </c>
      <c r="AE20" s="196">
        <f t="shared" si="4"/>
        <v>7.6481835564053542</v>
      </c>
      <c r="AF20" s="196">
        <f t="shared" si="4"/>
        <v>8.5086042065009551</v>
      </c>
      <c r="AG20" s="196">
        <f t="shared" si="4"/>
        <v>10.611854684512428</v>
      </c>
      <c r="AH20" s="196">
        <f t="shared" si="4"/>
        <v>12.619502868068832</v>
      </c>
      <c r="AI20" s="196">
        <f t="shared" si="4"/>
        <v>13.766730401529637</v>
      </c>
      <c r="AJ20" s="196">
        <f t="shared" si="4"/>
        <v>15.200764818355642</v>
      </c>
      <c r="AK20" s="196">
        <f t="shared" si="4"/>
        <v>19.407265774378583</v>
      </c>
      <c r="AL20" s="196">
        <f t="shared" si="4"/>
        <v>21.12810707456979</v>
      </c>
      <c r="AM20" s="196">
        <f t="shared" si="4"/>
        <v>22.848948374760994</v>
      </c>
      <c r="AN20" s="196">
        <f t="shared" si="4"/>
        <v>27.055449330783937</v>
      </c>
      <c r="AO20" s="196">
        <f t="shared" si="4"/>
        <v>30.975143403441685</v>
      </c>
      <c r="AP20" s="196">
        <f t="shared" si="4"/>
        <v>34.321223709369022</v>
      </c>
      <c r="AQ20" s="196">
        <f t="shared" si="4"/>
        <v>36.806883365200768</v>
      </c>
      <c r="AR20" s="196">
        <f t="shared" si="4"/>
        <v>40.344168260038245</v>
      </c>
      <c r="AS20" s="196">
        <f t="shared" si="4"/>
        <v>45.124282982791584</v>
      </c>
      <c r="AT20" s="196">
        <f t="shared" si="4"/>
        <v>50.382409177820264</v>
      </c>
      <c r="AU20" s="196">
        <f t="shared" si="4"/>
        <v>55.736137667304021</v>
      </c>
      <c r="AV20" s="196">
        <f>AV19/$CL$19*100</f>
        <v>59.177820267686421</v>
      </c>
      <c r="AW20" s="196">
        <f t="shared" si="4"/>
        <v>62.237093690248571</v>
      </c>
      <c r="AX20" s="196">
        <f t="shared" si="4"/>
        <v>63.766730401529635</v>
      </c>
      <c r="AY20" s="196">
        <f t="shared" si="4"/>
        <v>65.391969407265776</v>
      </c>
      <c r="AZ20" s="196">
        <f t="shared" si="4"/>
        <v>67.877629063097515</v>
      </c>
      <c r="BA20" s="196">
        <f t="shared" si="4"/>
        <v>70.55449330783938</v>
      </c>
      <c r="BB20" s="196">
        <f t="shared" si="4"/>
        <v>71.510516252390062</v>
      </c>
      <c r="BC20" s="196">
        <f t="shared" si="4"/>
        <v>72.562141491395792</v>
      </c>
      <c r="BD20" s="196">
        <f t="shared" si="4"/>
        <v>74.569789674952204</v>
      </c>
      <c r="BE20" s="196">
        <f t="shared" si="4"/>
        <v>76.48183556405354</v>
      </c>
      <c r="BF20" s="196">
        <f t="shared" si="4"/>
        <v>79.349904397705544</v>
      </c>
      <c r="BG20" s="196">
        <f t="shared" si="4"/>
        <v>91.013384321223711</v>
      </c>
      <c r="BH20" s="196">
        <f t="shared" si="4"/>
        <v>91.20458891013385</v>
      </c>
      <c r="BI20" s="196">
        <f t="shared" si="4"/>
        <v>91.395793499043975</v>
      </c>
      <c r="BJ20" s="196">
        <f t="shared" si="4"/>
        <v>91.395793499043975</v>
      </c>
      <c r="BK20" s="196">
        <f t="shared" si="4"/>
        <v>91.586998087954115</v>
      </c>
      <c r="BL20" s="196">
        <f t="shared" si="4"/>
        <v>93.49904397705545</v>
      </c>
      <c r="BM20" s="196">
        <f t="shared" si="4"/>
        <v>94.455066921606118</v>
      </c>
      <c r="BN20" s="196">
        <f t="shared" si="4"/>
        <v>94.646271510516257</v>
      </c>
      <c r="BO20" s="196">
        <f t="shared" si="4"/>
        <v>95.028680688336522</v>
      </c>
      <c r="BP20" s="196">
        <f t="shared" si="4"/>
        <v>95.028680688336522</v>
      </c>
      <c r="BQ20" s="196">
        <f t="shared" si="4"/>
        <v>95.889101338432127</v>
      </c>
      <c r="BR20" s="196">
        <f t="shared" si="4"/>
        <v>96.080305927342252</v>
      </c>
      <c r="BS20" s="196">
        <f t="shared" si="4"/>
        <v>96.653919694072655</v>
      </c>
      <c r="BT20" s="196">
        <f t="shared" si="4"/>
        <v>96.845124282982781</v>
      </c>
      <c r="BU20" s="196">
        <f t="shared" si="4"/>
        <v>97.609942638623323</v>
      </c>
      <c r="BV20" s="196">
        <f t="shared" si="4"/>
        <v>97.801147227533463</v>
      </c>
      <c r="BW20" s="196">
        <f t="shared" si="4"/>
        <v>98.183556405353727</v>
      </c>
      <c r="BX20" s="196">
        <f t="shared" si="4"/>
        <v>98.661567877629068</v>
      </c>
      <c r="BY20" s="196">
        <f t="shared" si="4"/>
        <v>99.043977055449332</v>
      </c>
      <c r="BZ20" s="196">
        <f t="shared" si="4"/>
        <v>99.426386233269596</v>
      </c>
      <c r="CA20" s="196">
        <f t="shared" si="4"/>
        <v>99.426386233269596</v>
      </c>
      <c r="CB20" s="196">
        <f t="shared" si="4"/>
        <v>99.426386233269596</v>
      </c>
      <c r="CC20" s="196">
        <f t="shared" si="4"/>
        <v>99.713193116634798</v>
      </c>
      <c r="CD20" s="196">
        <f t="shared" si="4"/>
        <v>99.713193116634798</v>
      </c>
      <c r="CE20" s="196">
        <f t="shared" si="4"/>
        <v>100</v>
      </c>
      <c r="CF20" s="196">
        <f t="shared" si="4"/>
        <v>100</v>
      </c>
      <c r="CG20" s="196">
        <f t="shared" si="4"/>
        <v>100</v>
      </c>
      <c r="CH20" s="196">
        <f t="shared" si="4"/>
        <v>100</v>
      </c>
      <c r="CI20" s="196">
        <f t="shared" ref="CI20:CL20" si="5">CI19/$CL$19*100</f>
        <v>100</v>
      </c>
      <c r="CJ20" s="196">
        <f t="shared" si="5"/>
        <v>100</v>
      </c>
      <c r="CK20" s="196">
        <f t="shared" si="5"/>
        <v>100</v>
      </c>
      <c r="CL20" s="196">
        <f t="shared" si="5"/>
        <v>100</v>
      </c>
    </row>
    <row r="21" spans="1:92" x14ac:dyDescent="0.2">
      <c r="A21" s="195" t="s">
        <v>570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7">
        <f>AVERAGE(V4:V16)</f>
        <v>0.15384615384615385</v>
      </c>
      <c r="W21" s="197">
        <f t="shared" ref="W21:CH21" si="6">AVERAGE(W4:W16)</f>
        <v>0.92307692307692313</v>
      </c>
      <c r="X21" s="197">
        <f t="shared" si="6"/>
        <v>0.30769230769230771</v>
      </c>
      <c r="Y21" s="197">
        <f t="shared" si="6"/>
        <v>7.6923076923076927E-2</v>
      </c>
      <c r="Z21" s="197">
        <f t="shared" si="6"/>
        <v>0.15384615384615385</v>
      </c>
      <c r="AA21" s="197">
        <f t="shared" si="6"/>
        <v>0.61538461538461542</v>
      </c>
      <c r="AB21" s="197">
        <f t="shared" si="6"/>
        <v>0.46153846153846156</v>
      </c>
      <c r="AC21" s="197">
        <f t="shared" si="6"/>
        <v>1.2307692307692308</v>
      </c>
      <c r="AD21" s="197">
        <f t="shared" si="6"/>
        <v>1</v>
      </c>
      <c r="AE21" s="197">
        <f t="shared" si="6"/>
        <v>1.2307692307692308</v>
      </c>
      <c r="AF21" s="197">
        <f t="shared" si="6"/>
        <v>0.69230769230769229</v>
      </c>
      <c r="AG21" s="197">
        <f t="shared" si="6"/>
        <v>1.6923076923076923</v>
      </c>
      <c r="AH21" s="197">
        <f t="shared" si="6"/>
        <v>1.6153846153846154</v>
      </c>
      <c r="AI21" s="197">
        <f t="shared" si="6"/>
        <v>0.92307692307692313</v>
      </c>
      <c r="AJ21" s="197">
        <f t="shared" si="6"/>
        <v>1.1538461538461537</v>
      </c>
      <c r="AK21" s="197">
        <f t="shared" si="6"/>
        <v>3.3846153846153846</v>
      </c>
      <c r="AL21" s="197">
        <f t="shared" si="6"/>
        <v>1.3846153846153846</v>
      </c>
      <c r="AM21" s="197">
        <f t="shared" si="6"/>
        <v>1.3846153846153846</v>
      </c>
      <c r="AN21" s="197">
        <f t="shared" si="6"/>
        <v>3.3846153846153846</v>
      </c>
      <c r="AO21" s="197">
        <f t="shared" si="6"/>
        <v>3.1538461538461537</v>
      </c>
      <c r="AP21" s="197">
        <f t="shared" si="6"/>
        <v>2.9166666666666665</v>
      </c>
      <c r="AQ21" s="197">
        <f t="shared" si="6"/>
        <v>2</v>
      </c>
      <c r="AR21" s="197">
        <f t="shared" si="6"/>
        <v>2.8461538461538463</v>
      </c>
      <c r="AS21" s="197">
        <f t="shared" si="6"/>
        <v>3.8461538461538463</v>
      </c>
      <c r="AT21" s="197">
        <f t="shared" si="6"/>
        <v>4.2307692307692308</v>
      </c>
      <c r="AU21" s="197">
        <f t="shared" si="6"/>
        <v>4.3076923076923075</v>
      </c>
      <c r="AV21" s="197">
        <f t="shared" si="6"/>
        <v>2.7692307692307692</v>
      </c>
      <c r="AW21" s="197">
        <f t="shared" si="6"/>
        <v>2.4615384615384617</v>
      </c>
      <c r="AX21" s="197">
        <f t="shared" si="6"/>
        <v>1.3333333333333333</v>
      </c>
      <c r="AY21" s="197">
        <f t="shared" si="6"/>
        <v>1.3076923076923077</v>
      </c>
      <c r="AZ21" s="197">
        <f t="shared" si="6"/>
        <v>2</v>
      </c>
      <c r="BA21" s="197">
        <f t="shared" si="6"/>
        <v>2.1538461538461537</v>
      </c>
      <c r="BB21" s="197">
        <f t="shared" si="6"/>
        <v>0.76923076923076927</v>
      </c>
      <c r="BC21" s="197">
        <f t="shared" si="6"/>
        <v>0.84615384615384615</v>
      </c>
      <c r="BD21" s="197">
        <f t="shared" si="6"/>
        <v>1.9090909090909092</v>
      </c>
      <c r="BE21" s="197">
        <f t="shared" si="6"/>
        <v>1.6666666666666667</v>
      </c>
      <c r="BF21" s="197">
        <f t="shared" si="6"/>
        <v>2.5</v>
      </c>
      <c r="BG21" s="197">
        <f>AVERAGE(BG4:BG16)</f>
        <v>10.166666666666666</v>
      </c>
      <c r="BH21" s="197">
        <f t="shared" si="6"/>
        <v>0.16666666666666666</v>
      </c>
      <c r="BI21" s="197">
        <f t="shared" si="6"/>
        <v>0.16666666666666666</v>
      </c>
      <c r="BJ21" s="197">
        <f t="shared" si="6"/>
        <v>0</v>
      </c>
      <c r="BK21" s="197">
        <f t="shared" si="6"/>
        <v>0.16666666666666666</v>
      </c>
      <c r="BL21" s="197">
        <f t="shared" si="6"/>
        <v>1.6666666666666667</v>
      </c>
      <c r="BM21" s="197">
        <f t="shared" si="6"/>
        <v>0.83333333333333337</v>
      </c>
      <c r="BN21" s="197">
        <f t="shared" si="6"/>
        <v>0.16666666666666666</v>
      </c>
      <c r="BO21" s="197">
        <f t="shared" si="6"/>
        <v>0.33333333333333331</v>
      </c>
      <c r="BP21" s="197">
        <f t="shared" si="6"/>
        <v>0</v>
      </c>
      <c r="BQ21" s="197">
        <f t="shared" si="6"/>
        <v>0.75</v>
      </c>
      <c r="BR21" s="197">
        <f t="shared" si="6"/>
        <v>0.16666666666666666</v>
      </c>
      <c r="BS21" s="197">
        <f t="shared" si="6"/>
        <v>0.5</v>
      </c>
      <c r="BT21" s="197">
        <f t="shared" si="6"/>
        <v>0.16666666666666666</v>
      </c>
      <c r="BU21" s="197">
        <f t="shared" si="6"/>
        <v>0.66666666666666663</v>
      </c>
      <c r="BV21" s="197">
        <f t="shared" si="6"/>
        <v>0.16666666666666666</v>
      </c>
      <c r="BW21" s="197">
        <f t="shared" si="6"/>
        <v>2</v>
      </c>
      <c r="BX21" s="197">
        <f t="shared" si="6"/>
        <v>2.5</v>
      </c>
      <c r="BY21" s="197">
        <f t="shared" si="6"/>
        <v>2</v>
      </c>
      <c r="BZ21" s="197">
        <f t="shared" si="6"/>
        <v>2</v>
      </c>
      <c r="CA21" s="197">
        <f t="shared" si="6"/>
        <v>0</v>
      </c>
      <c r="CB21" s="197">
        <f t="shared" si="6"/>
        <v>0</v>
      </c>
      <c r="CC21" s="197">
        <f t="shared" si="6"/>
        <v>1.5</v>
      </c>
      <c r="CD21" s="197">
        <f t="shared" si="6"/>
        <v>0</v>
      </c>
      <c r="CE21" s="197">
        <f t="shared" si="6"/>
        <v>1.5</v>
      </c>
      <c r="CF21" s="197">
        <f t="shared" si="6"/>
        <v>0</v>
      </c>
      <c r="CG21" s="197">
        <f t="shared" si="6"/>
        <v>0</v>
      </c>
      <c r="CH21" s="197">
        <f t="shared" si="6"/>
        <v>0</v>
      </c>
      <c r="CI21" s="197">
        <f t="shared" ref="CI21:CL21" si="7">AVERAGE(CI4:CI16)</f>
        <v>0</v>
      </c>
      <c r="CJ21" s="197">
        <f t="shared" si="7"/>
        <v>0</v>
      </c>
      <c r="CK21" s="197">
        <f t="shared" si="7"/>
        <v>0</v>
      </c>
      <c r="CL21" s="197">
        <f t="shared" si="7"/>
        <v>0</v>
      </c>
      <c r="CN21" s="197">
        <f>SUM(K21:CL21)</f>
        <v>92.370629370629388</v>
      </c>
    </row>
    <row r="22" spans="1:92" x14ac:dyDescent="0.2">
      <c r="A22" s="195" t="s">
        <v>571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7">
        <f>V19/13</f>
        <v>0.15384615384615385</v>
      </c>
      <c r="W22" s="197">
        <f t="shared" ref="W22:CH22" si="8">W19/13</f>
        <v>1.0769230769230769</v>
      </c>
      <c r="X22" s="197">
        <f t="shared" si="8"/>
        <v>1.3846153846153846</v>
      </c>
      <c r="Y22" s="197">
        <f t="shared" si="8"/>
        <v>1.4615384615384615</v>
      </c>
      <c r="Z22" s="197">
        <f t="shared" si="8"/>
        <v>1.6153846153846154</v>
      </c>
      <c r="AA22" s="197">
        <f t="shared" si="8"/>
        <v>2.2307692307692308</v>
      </c>
      <c r="AB22" s="197">
        <f t="shared" si="8"/>
        <v>2.6923076923076925</v>
      </c>
      <c r="AC22" s="197">
        <f t="shared" si="8"/>
        <v>3.9230769230769229</v>
      </c>
      <c r="AD22" s="197">
        <f t="shared" si="8"/>
        <v>4.9230769230769234</v>
      </c>
      <c r="AE22" s="197">
        <f t="shared" si="8"/>
        <v>6.1538461538461542</v>
      </c>
      <c r="AF22" s="197">
        <f t="shared" si="8"/>
        <v>6.8461538461538458</v>
      </c>
      <c r="AG22" s="197">
        <f t="shared" si="8"/>
        <v>8.5384615384615383</v>
      </c>
      <c r="AH22" s="197">
        <f t="shared" si="8"/>
        <v>10.153846153846153</v>
      </c>
      <c r="AI22" s="197">
        <f t="shared" si="8"/>
        <v>11.076923076923077</v>
      </c>
      <c r="AJ22" s="197">
        <f t="shared" si="8"/>
        <v>12.23076923076923</v>
      </c>
      <c r="AK22" s="197">
        <f t="shared" si="8"/>
        <v>15.615384615384615</v>
      </c>
      <c r="AL22" s="197">
        <f t="shared" si="8"/>
        <v>17</v>
      </c>
      <c r="AM22" s="197">
        <f t="shared" si="8"/>
        <v>18.384615384615383</v>
      </c>
      <c r="AN22" s="197">
        <f t="shared" si="8"/>
        <v>21.76923076923077</v>
      </c>
      <c r="AO22" s="197">
        <f t="shared" si="8"/>
        <v>24.923076923076923</v>
      </c>
      <c r="AP22" s="197">
        <f t="shared" si="8"/>
        <v>27.615384615384617</v>
      </c>
      <c r="AQ22" s="197">
        <f t="shared" si="8"/>
        <v>29.615384615384617</v>
      </c>
      <c r="AR22" s="197">
        <f t="shared" si="8"/>
        <v>32.46153846153846</v>
      </c>
      <c r="AS22" s="197">
        <f t="shared" si="8"/>
        <v>36.307692307692307</v>
      </c>
      <c r="AT22" s="197">
        <f t="shared" si="8"/>
        <v>40.53846153846154</v>
      </c>
      <c r="AU22" s="197">
        <f t="shared" si="8"/>
        <v>44.846153846153847</v>
      </c>
      <c r="AV22" s="197">
        <f t="shared" si="8"/>
        <v>47.615384615384613</v>
      </c>
      <c r="AW22" s="197">
        <f t="shared" si="8"/>
        <v>50.07692307692308</v>
      </c>
      <c r="AX22" s="197">
        <f t="shared" si="8"/>
        <v>51.307692307692307</v>
      </c>
      <c r="AY22" s="197">
        <f t="shared" si="8"/>
        <v>52.615384615384613</v>
      </c>
      <c r="AZ22" s="197">
        <f t="shared" si="8"/>
        <v>54.615384615384613</v>
      </c>
      <c r="BA22" s="197">
        <f t="shared" si="8"/>
        <v>56.769230769230766</v>
      </c>
      <c r="BB22" s="197">
        <f t="shared" si="8"/>
        <v>57.53846153846154</v>
      </c>
      <c r="BC22" s="197">
        <f t="shared" si="8"/>
        <v>58.384615384615387</v>
      </c>
      <c r="BD22" s="197">
        <f t="shared" si="8"/>
        <v>60</v>
      </c>
      <c r="BE22" s="197">
        <f t="shared" si="8"/>
        <v>61.53846153846154</v>
      </c>
      <c r="BF22" s="197">
        <f t="shared" si="8"/>
        <v>63.846153846153847</v>
      </c>
      <c r="BG22" s="197">
        <f t="shared" si="8"/>
        <v>73.230769230769226</v>
      </c>
      <c r="BH22" s="197">
        <f t="shared" si="8"/>
        <v>73.384615384615387</v>
      </c>
      <c r="BI22" s="197">
        <f t="shared" si="8"/>
        <v>73.538461538461533</v>
      </c>
      <c r="BJ22" s="197">
        <f t="shared" si="8"/>
        <v>73.538461538461533</v>
      </c>
      <c r="BK22" s="197">
        <f t="shared" si="8"/>
        <v>73.692307692307693</v>
      </c>
      <c r="BL22" s="197">
        <f t="shared" si="8"/>
        <v>75.230769230769226</v>
      </c>
      <c r="BM22" s="197">
        <f t="shared" si="8"/>
        <v>76</v>
      </c>
      <c r="BN22" s="197">
        <f t="shared" si="8"/>
        <v>76.15384615384616</v>
      </c>
      <c r="BO22" s="197">
        <f t="shared" si="8"/>
        <v>76.461538461538467</v>
      </c>
      <c r="BP22" s="197">
        <f t="shared" si="8"/>
        <v>76.461538461538467</v>
      </c>
      <c r="BQ22" s="197">
        <f t="shared" si="8"/>
        <v>77.15384615384616</v>
      </c>
      <c r="BR22" s="197">
        <f t="shared" si="8"/>
        <v>77.307692307692307</v>
      </c>
      <c r="BS22" s="197">
        <f t="shared" si="8"/>
        <v>77.769230769230774</v>
      </c>
      <c r="BT22" s="197">
        <f t="shared" si="8"/>
        <v>77.92307692307692</v>
      </c>
      <c r="BU22" s="197">
        <f t="shared" si="8"/>
        <v>78.538461538461533</v>
      </c>
      <c r="BV22" s="197">
        <f t="shared" si="8"/>
        <v>78.692307692307693</v>
      </c>
      <c r="BW22" s="197">
        <f t="shared" si="8"/>
        <v>79</v>
      </c>
      <c r="BX22" s="197">
        <f t="shared" si="8"/>
        <v>79.384615384615387</v>
      </c>
      <c r="BY22" s="197">
        <f t="shared" si="8"/>
        <v>79.692307692307693</v>
      </c>
      <c r="BZ22" s="197">
        <f t="shared" si="8"/>
        <v>80</v>
      </c>
      <c r="CA22" s="197">
        <f t="shared" si="8"/>
        <v>80</v>
      </c>
      <c r="CB22" s="197">
        <f t="shared" si="8"/>
        <v>80</v>
      </c>
      <c r="CC22" s="197">
        <f t="shared" si="8"/>
        <v>80.230769230769226</v>
      </c>
      <c r="CD22" s="197">
        <f t="shared" si="8"/>
        <v>80.230769230769226</v>
      </c>
      <c r="CE22" s="197">
        <f t="shared" si="8"/>
        <v>80.461538461538467</v>
      </c>
      <c r="CF22" s="197">
        <f t="shared" si="8"/>
        <v>80.461538461538467</v>
      </c>
      <c r="CG22" s="197">
        <f t="shared" si="8"/>
        <v>80.461538461538467</v>
      </c>
      <c r="CH22" s="197">
        <f t="shared" si="8"/>
        <v>80.461538461538467</v>
      </c>
      <c r="CI22" s="197">
        <f t="shared" ref="CI22:CL22" si="9">CI19/13</f>
        <v>80.461538461538467</v>
      </c>
      <c r="CJ22" s="197">
        <f t="shared" si="9"/>
        <v>80.461538461538467</v>
      </c>
      <c r="CK22" s="197">
        <f t="shared" si="9"/>
        <v>80.461538461538467</v>
      </c>
      <c r="CL22" s="197">
        <f t="shared" si="9"/>
        <v>80.461538461538467</v>
      </c>
    </row>
    <row r="23" spans="1:92" x14ac:dyDescent="0.2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</row>
    <row r="24" spans="1:92" x14ac:dyDescent="0.2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</row>
    <row r="25" spans="1:92" x14ac:dyDescent="0.2">
      <c r="A25" s="160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  <c r="BD25" s="161"/>
      <c r="BE25" s="161"/>
      <c r="BF25" s="161"/>
      <c r="BG25" s="161"/>
      <c r="BH25" s="161"/>
      <c r="BI25" s="161"/>
      <c r="BJ25" s="161"/>
      <c r="BK25" s="161"/>
      <c r="BL25" s="161"/>
      <c r="BM25" s="161"/>
      <c r="BN25" s="161"/>
      <c r="BO25" s="161"/>
      <c r="BP25" s="161"/>
      <c r="BQ25" s="161"/>
      <c r="BR25" s="161"/>
      <c r="BS25" s="161"/>
      <c r="BT25" s="161"/>
      <c r="BU25" s="4"/>
      <c r="BV25" s="4"/>
    </row>
    <row r="26" spans="1:92" x14ac:dyDescent="0.2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21">
        <v>39277</v>
      </c>
      <c r="L26" s="21">
        <v>39278</v>
      </c>
      <c r="M26" s="21">
        <v>39279</v>
      </c>
      <c r="N26" s="21">
        <v>39280</v>
      </c>
      <c r="O26" s="21">
        <v>39281</v>
      </c>
      <c r="P26" s="21">
        <v>39282</v>
      </c>
      <c r="Q26" s="21">
        <v>39283</v>
      </c>
      <c r="R26" s="21">
        <v>39284</v>
      </c>
      <c r="S26" s="21">
        <v>39285</v>
      </c>
      <c r="T26" s="21">
        <v>39286</v>
      </c>
      <c r="U26" s="21">
        <v>39287</v>
      </c>
      <c r="V26" s="21">
        <v>39288</v>
      </c>
      <c r="W26" s="21">
        <v>39289</v>
      </c>
      <c r="X26" s="21">
        <v>39290</v>
      </c>
      <c r="Y26" s="21">
        <v>39291</v>
      </c>
      <c r="Z26" s="21">
        <v>39292</v>
      </c>
      <c r="AA26" s="21">
        <v>39293</v>
      </c>
      <c r="AB26" s="21">
        <v>39294</v>
      </c>
      <c r="AC26" s="21">
        <v>39295</v>
      </c>
      <c r="AD26" s="21">
        <v>39296</v>
      </c>
      <c r="AE26" s="21">
        <v>39297</v>
      </c>
      <c r="AF26" s="21">
        <v>39298</v>
      </c>
      <c r="AG26" s="21">
        <v>39299</v>
      </c>
      <c r="AH26" s="21">
        <v>39300</v>
      </c>
      <c r="AI26" s="21">
        <v>39301</v>
      </c>
      <c r="AJ26" s="21">
        <v>39302</v>
      </c>
      <c r="AK26" s="21">
        <v>39303</v>
      </c>
      <c r="AL26" s="21">
        <v>39304</v>
      </c>
      <c r="AM26" s="21">
        <v>39305</v>
      </c>
      <c r="AN26" s="21">
        <v>39306</v>
      </c>
      <c r="AO26" s="21">
        <v>39307</v>
      </c>
      <c r="AP26" s="21">
        <v>39308</v>
      </c>
      <c r="AQ26" s="21">
        <v>39309</v>
      </c>
      <c r="AR26" s="21">
        <v>39310</v>
      </c>
      <c r="AS26" s="21">
        <v>39311</v>
      </c>
      <c r="AT26" s="21">
        <v>39312</v>
      </c>
      <c r="AU26" s="21">
        <v>39313</v>
      </c>
      <c r="AV26" s="21">
        <v>39314</v>
      </c>
      <c r="AW26" s="21">
        <v>39315</v>
      </c>
      <c r="AX26" s="21">
        <v>39316</v>
      </c>
      <c r="AY26" s="21">
        <v>39317</v>
      </c>
      <c r="AZ26" s="21">
        <v>39318</v>
      </c>
      <c r="BA26" s="21">
        <v>39319</v>
      </c>
      <c r="BB26" s="21">
        <v>39320</v>
      </c>
      <c r="BC26" s="21">
        <v>39321</v>
      </c>
      <c r="BD26" s="21">
        <v>39322</v>
      </c>
      <c r="BE26" s="21">
        <v>39323</v>
      </c>
      <c r="BF26" s="21">
        <v>39324</v>
      </c>
      <c r="BG26" s="21">
        <v>39325</v>
      </c>
      <c r="BH26" s="21">
        <v>39326</v>
      </c>
      <c r="BI26" s="21">
        <v>39327</v>
      </c>
      <c r="BJ26" s="21">
        <v>39328</v>
      </c>
      <c r="BK26" s="21">
        <v>39329</v>
      </c>
      <c r="BL26" s="21">
        <v>39330</v>
      </c>
      <c r="BM26" s="21">
        <v>39331</v>
      </c>
      <c r="BN26" s="21">
        <v>39332</v>
      </c>
      <c r="BO26" s="21">
        <v>39333</v>
      </c>
      <c r="BP26" s="21">
        <v>39334</v>
      </c>
      <c r="BQ26" s="21">
        <v>39335</v>
      </c>
      <c r="BR26" s="21">
        <v>39336</v>
      </c>
      <c r="BS26" s="21">
        <v>39337</v>
      </c>
      <c r="BT26" s="21">
        <v>39338</v>
      </c>
      <c r="BU26" s="21">
        <v>39339</v>
      </c>
      <c r="BV26" s="21">
        <v>39340</v>
      </c>
      <c r="BW26" s="21">
        <v>39341</v>
      </c>
      <c r="BX26" s="21">
        <v>39342</v>
      </c>
      <c r="BY26" s="21">
        <v>39343</v>
      </c>
      <c r="BZ26" s="21">
        <v>39344</v>
      </c>
      <c r="CA26" s="21">
        <v>39345</v>
      </c>
      <c r="CB26" s="21">
        <v>39346</v>
      </c>
      <c r="CC26" s="21">
        <v>39347</v>
      </c>
      <c r="CD26" s="21">
        <v>39348</v>
      </c>
      <c r="CE26" s="21">
        <v>39349</v>
      </c>
      <c r="CF26" s="21">
        <v>39350</v>
      </c>
      <c r="CG26" s="21">
        <v>39351</v>
      </c>
      <c r="CH26" s="21">
        <v>39352</v>
      </c>
      <c r="CI26" s="21">
        <v>39353</v>
      </c>
      <c r="CJ26" s="21">
        <v>39354</v>
      </c>
      <c r="CK26" s="21">
        <v>39355</v>
      </c>
      <c r="CL26" s="21">
        <v>39356</v>
      </c>
    </row>
    <row r="27" spans="1:92" x14ac:dyDescent="0.2">
      <c r="A27" s="82" t="s">
        <v>43</v>
      </c>
      <c r="B27" s="82"/>
      <c r="C27" s="82"/>
      <c r="D27" s="82"/>
      <c r="E27" s="82"/>
      <c r="F27" s="82"/>
      <c r="G27" s="82"/>
      <c r="H27" s="82"/>
      <c r="I27" s="82"/>
      <c r="J27" s="82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</row>
    <row r="28" spans="1:92" x14ac:dyDescent="0.2">
      <c r="A28" s="82" t="s">
        <v>92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4">
        <f>V5</f>
        <v>0</v>
      </c>
      <c r="W28" s="4">
        <f t="shared" ref="W28:BB28" si="10">W5+V28</f>
        <v>0</v>
      </c>
      <c r="X28" s="4">
        <f t="shared" si="10"/>
        <v>0</v>
      </c>
      <c r="Y28" s="4">
        <f t="shared" si="10"/>
        <v>0</v>
      </c>
      <c r="Z28" s="4">
        <f t="shared" si="10"/>
        <v>0</v>
      </c>
      <c r="AA28" s="4">
        <f t="shared" si="10"/>
        <v>0</v>
      </c>
      <c r="AB28" s="4">
        <f t="shared" si="10"/>
        <v>0</v>
      </c>
      <c r="AC28" s="4">
        <f t="shared" si="10"/>
        <v>0</v>
      </c>
      <c r="AD28" s="4">
        <f t="shared" si="10"/>
        <v>0</v>
      </c>
      <c r="AE28" s="4">
        <f t="shared" si="10"/>
        <v>0</v>
      </c>
      <c r="AF28" s="4">
        <f t="shared" si="10"/>
        <v>0</v>
      </c>
      <c r="AG28" s="4">
        <f t="shared" si="10"/>
        <v>0</v>
      </c>
      <c r="AH28" s="4">
        <f t="shared" si="10"/>
        <v>0</v>
      </c>
      <c r="AI28" s="4">
        <f t="shared" si="10"/>
        <v>0</v>
      </c>
      <c r="AJ28" s="4">
        <f t="shared" si="10"/>
        <v>0</v>
      </c>
      <c r="AK28" s="4">
        <f t="shared" si="10"/>
        <v>0</v>
      </c>
      <c r="AL28" s="4">
        <f t="shared" si="10"/>
        <v>0</v>
      </c>
      <c r="AM28" s="4">
        <f t="shared" si="10"/>
        <v>0</v>
      </c>
      <c r="AN28" s="4">
        <f t="shared" si="10"/>
        <v>0</v>
      </c>
      <c r="AO28" s="4">
        <f t="shared" si="10"/>
        <v>0</v>
      </c>
      <c r="AP28" s="4">
        <f t="shared" si="10"/>
        <v>0</v>
      </c>
      <c r="AQ28" s="4">
        <f t="shared" si="10"/>
        <v>0</v>
      </c>
      <c r="AR28" s="4">
        <f t="shared" si="10"/>
        <v>0</v>
      </c>
      <c r="AS28" s="4">
        <f t="shared" si="10"/>
        <v>0</v>
      </c>
      <c r="AT28" s="4">
        <f t="shared" si="10"/>
        <v>0</v>
      </c>
      <c r="AU28" s="4">
        <f t="shared" si="10"/>
        <v>0</v>
      </c>
      <c r="AV28" s="4">
        <f t="shared" si="10"/>
        <v>0</v>
      </c>
      <c r="AW28" s="4">
        <f t="shared" si="10"/>
        <v>0</v>
      </c>
      <c r="AX28" s="4">
        <f t="shared" si="10"/>
        <v>0</v>
      </c>
      <c r="AY28" s="4">
        <f t="shared" si="10"/>
        <v>0</v>
      </c>
      <c r="AZ28" s="4">
        <f t="shared" si="10"/>
        <v>0</v>
      </c>
      <c r="BA28" s="4">
        <f t="shared" si="10"/>
        <v>0</v>
      </c>
      <c r="BB28" s="4">
        <f t="shared" si="10"/>
        <v>0</v>
      </c>
      <c r="BC28" s="4">
        <f t="shared" ref="BC28:BV28" si="11">BC5+BB28</f>
        <v>0</v>
      </c>
      <c r="BD28" s="4">
        <f t="shared" si="11"/>
        <v>0</v>
      </c>
      <c r="BE28" s="4">
        <f t="shared" si="11"/>
        <v>0</v>
      </c>
      <c r="BF28" s="4">
        <f t="shared" si="11"/>
        <v>1</v>
      </c>
      <c r="BG28" s="4">
        <f t="shared" si="11"/>
        <v>1</v>
      </c>
      <c r="BH28" s="4">
        <f t="shared" si="11"/>
        <v>1</v>
      </c>
      <c r="BI28" s="4">
        <f t="shared" si="11"/>
        <v>1</v>
      </c>
      <c r="BJ28" s="4">
        <f t="shared" si="11"/>
        <v>1</v>
      </c>
      <c r="BK28" s="4">
        <f t="shared" si="11"/>
        <v>1</v>
      </c>
      <c r="BL28" s="4">
        <f t="shared" si="11"/>
        <v>1</v>
      </c>
      <c r="BM28" s="4">
        <f t="shared" si="11"/>
        <v>1</v>
      </c>
      <c r="BN28" s="4">
        <f t="shared" si="11"/>
        <v>1</v>
      </c>
      <c r="BO28" s="4">
        <f t="shared" si="11"/>
        <v>1</v>
      </c>
      <c r="BP28" s="4">
        <f t="shared" si="11"/>
        <v>1</v>
      </c>
      <c r="BQ28" s="4">
        <f t="shared" si="11"/>
        <v>1</v>
      </c>
      <c r="BR28" s="4">
        <f t="shared" si="11"/>
        <v>1</v>
      </c>
      <c r="BS28" s="4">
        <f t="shared" si="11"/>
        <v>1</v>
      </c>
      <c r="BT28" s="4">
        <f t="shared" si="11"/>
        <v>1</v>
      </c>
      <c r="BU28" s="4">
        <f t="shared" si="11"/>
        <v>1</v>
      </c>
      <c r="BV28" s="4">
        <f t="shared" si="11"/>
        <v>1</v>
      </c>
    </row>
    <row r="29" spans="1:92" x14ac:dyDescent="0.2">
      <c r="A29" s="82" t="s">
        <v>123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4">
        <f t="shared" ref="V29:V37" si="12">V6</f>
        <v>0</v>
      </c>
      <c r="W29" s="4">
        <f t="shared" ref="W29:BB29" si="13">W6+V29</f>
        <v>0</v>
      </c>
      <c r="X29" s="4">
        <f t="shared" si="13"/>
        <v>1</v>
      </c>
      <c r="Y29" s="4">
        <f t="shared" si="13"/>
        <v>1</v>
      </c>
      <c r="Z29" s="4">
        <f t="shared" si="13"/>
        <v>1</v>
      </c>
      <c r="AA29" s="4">
        <f t="shared" si="13"/>
        <v>6</v>
      </c>
      <c r="AB29" s="4">
        <f t="shared" si="13"/>
        <v>6</v>
      </c>
      <c r="AC29" s="4">
        <f t="shared" si="13"/>
        <v>6</v>
      </c>
      <c r="AD29" s="4">
        <f t="shared" si="13"/>
        <v>6</v>
      </c>
      <c r="AE29" s="4">
        <f t="shared" si="13"/>
        <v>6</v>
      </c>
      <c r="AF29" s="4">
        <f t="shared" si="13"/>
        <v>6</v>
      </c>
      <c r="AG29" s="4">
        <f t="shared" si="13"/>
        <v>6</v>
      </c>
      <c r="AH29" s="4">
        <f t="shared" si="13"/>
        <v>10</v>
      </c>
      <c r="AI29" s="4">
        <f t="shared" si="13"/>
        <v>10</v>
      </c>
      <c r="AJ29" s="4">
        <f t="shared" si="13"/>
        <v>10</v>
      </c>
      <c r="AK29" s="4">
        <f t="shared" si="13"/>
        <v>11</v>
      </c>
      <c r="AL29" s="4">
        <f t="shared" si="13"/>
        <v>11</v>
      </c>
      <c r="AM29" s="4">
        <f t="shared" si="13"/>
        <v>11</v>
      </c>
      <c r="AN29" s="4">
        <f t="shared" si="13"/>
        <v>11</v>
      </c>
      <c r="AO29" s="4">
        <f t="shared" si="13"/>
        <v>11</v>
      </c>
      <c r="AP29" s="4">
        <f t="shared" si="13"/>
        <v>11</v>
      </c>
      <c r="AQ29" s="4">
        <f t="shared" si="13"/>
        <v>11</v>
      </c>
      <c r="AR29" s="4">
        <f t="shared" si="13"/>
        <v>11</v>
      </c>
      <c r="AS29" s="4">
        <f t="shared" si="13"/>
        <v>11</v>
      </c>
      <c r="AT29" s="4">
        <f t="shared" si="13"/>
        <v>11</v>
      </c>
      <c r="AU29" s="4">
        <f t="shared" si="13"/>
        <v>11</v>
      </c>
      <c r="AV29" s="4">
        <f t="shared" si="13"/>
        <v>11</v>
      </c>
      <c r="AW29" s="4">
        <f t="shared" si="13"/>
        <v>11</v>
      </c>
      <c r="AX29" s="4">
        <f t="shared" si="13"/>
        <v>11</v>
      </c>
      <c r="AY29" s="4">
        <f t="shared" si="13"/>
        <v>11</v>
      </c>
      <c r="AZ29" s="4">
        <f t="shared" si="13"/>
        <v>12</v>
      </c>
      <c r="BA29" s="4">
        <f t="shared" si="13"/>
        <v>14</v>
      </c>
      <c r="BB29" s="4">
        <f t="shared" si="13"/>
        <v>15</v>
      </c>
      <c r="BC29" s="4">
        <f t="shared" ref="BC29:BV29" si="14">BC6+BB29</f>
        <v>15</v>
      </c>
      <c r="BD29" s="4">
        <f t="shared" si="14"/>
        <v>15</v>
      </c>
      <c r="BE29" s="4">
        <f t="shared" si="14"/>
        <v>15</v>
      </c>
      <c r="BF29" s="4">
        <f t="shared" si="14"/>
        <v>15</v>
      </c>
      <c r="BG29" s="4">
        <f t="shared" si="14"/>
        <v>16</v>
      </c>
      <c r="BH29" s="4">
        <f t="shared" si="14"/>
        <v>16</v>
      </c>
      <c r="BI29" s="4">
        <f t="shared" si="14"/>
        <v>16</v>
      </c>
      <c r="BJ29" s="4">
        <f t="shared" si="14"/>
        <v>16</v>
      </c>
      <c r="BK29" s="4">
        <f t="shared" si="14"/>
        <v>16</v>
      </c>
      <c r="BL29" s="4">
        <f t="shared" si="14"/>
        <v>16</v>
      </c>
      <c r="BM29" s="4">
        <f t="shared" si="14"/>
        <v>16</v>
      </c>
      <c r="BN29" s="4">
        <f t="shared" si="14"/>
        <v>16</v>
      </c>
      <c r="BO29" s="4">
        <f t="shared" si="14"/>
        <v>16</v>
      </c>
      <c r="BP29" s="4">
        <f t="shared" si="14"/>
        <v>16</v>
      </c>
      <c r="BQ29" s="4">
        <f t="shared" si="14"/>
        <v>16</v>
      </c>
      <c r="BR29" s="4">
        <f t="shared" si="14"/>
        <v>16</v>
      </c>
      <c r="BS29" s="4">
        <f t="shared" si="14"/>
        <v>16</v>
      </c>
      <c r="BT29" s="4">
        <f t="shared" si="14"/>
        <v>16</v>
      </c>
      <c r="BU29" s="4">
        <f t="shared" si="14"/>
        <v>16</v>
      </c>
      <c r="BV29" s="4">
        <f t="shared" si="14"/>
        <v>16</v>
      </c>
    </row>
    <row r="30" spans="1:92" x14ac:dyDescent="0.2">
      <c r="A30" s="82" t="s">
        <v>124</v>
      </c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4">
        <f t="shared" si="12"/>
        <v>0</v>
      </c>
      <c r="W30" s="4">
        <f t="shared" ref="W30:BB30" si="15">W7+V30</f>
        <v>0</v>
      </c>
      <c r="X30" s="4">
        <f t="shared" si="15"/>
        <v>0</v>
      </c>
      <c r="Y30" s="4">
        <f t="shared" si="15"/>
        <v>0</v>
      </c>
      <c r="Z30" s="4">
        <f t="shared" si="15"/>
        <v>0</v>
      </c>
      <c r="AA30" s="4">
        <f t="shared" si="15"/>
        <v>0</v>
      </c>
      <c r="AB30" s="4">
        <f t="shared" si="15"/>
        <v>1</v>
      </c>
      <c r="AC30" s="4">
        <f t="shared" si="15"/>
        <v>1</v>
      </c>
      <c r="AD30" s="4">
        <f t="shared" si="15"/>
        <v>1</v>
      </c>
      <c r="AE30" s="4">
        <f t="shared" si="15"/>
        <v>1</v>
      </c>
      <c r="AF30" s="4">
        <f t="shared" si="15"/>
        <v>1</v>
      </c>
      <c r="AG30" s="4">
        <f t="shared" si="15"/>
        <v>2</v>
      </c>
      <c r="AH30" s="4">
        <f t="shared" si="15"/>
        <v>2</v>
      </c>
      <c r="AI30" s="4">
        <f t="shared" si="15"/>
        <v>2</v>
      </c>
      <c r="AJ30" s="4">
        <f t="shared" si="15"/>
        <v>2</v>
      </c>
      <c r="AK30" s="4">
        <f t="shared" si="15"/>
        <v>2</v>
      </c>
      <c r="AL30" s="4">
        <f t="shared" si="15"/>
        <v>3</v>
      </c>
      <c r="AM30" s="4">
        <f t="shared" si="15"/>
        <v>3</v>
      </c>
      <c r="AN30" s="4">
        <f t="shared" si="15"/>
        <v>5</v>
      </c>
      <c r="AO30" s="4">
        <f t="shared" si="15"/>
        <v>16</v>
      </c>
      <c r="AP30" s="4">
        <f t="shared" si="15"/>
        <v>23</v>
      </c>
      <c r="AQ30" s="4">
        <f t="shared" si="15"/>
        <v>23</v>
      </c>
      <c r="AR30" s="4">
        <f t="shared" si="15"/>
        <v>27</v>
      </c>
      <c r="AS30" s="4">
        <f t="shared" si="15"/>
        <v>29</v>
      </c>
      <c r="AT30" s="4">
        <f t="shared" si="15"/>
        <v>33</v>
      </c>
      <c r="AU30" s="4">
        <f t="shared" si="15"/>
        <v>36</v>
      </c>
      <c r="AV30" s="4">
        <f t="shared" si="15"/>
        <v>41</v>
      </c>
      <c r="AW30" s="4">
        <f t="shared" si="15"/>
        <v>42</v>
      </c>
      <c r="AX30" s="4">
        <f t="shared" si="15"/>
        <v>45</v>
      </c>
      <c r="AY30" s="4">
        <f t="shared" si="15"/>
        <v>51</v>
      </c>
      <c r="AZ30" s="4">
        <f t="shared" si="15"/>
        <v>51</v>
      </c>
      <c r="BA30" s="4">
        <f t="shared" si="15"/>
        <v>55</v>
      </c>
      <c r="BB30" s="4">
        <f t="shared" si="15"/>
        <v>61</v>
      </c>
      <c r="BC30" s="4">
        <f t="shared" ref="BC30:BV30" si="16">BC7+BB30</f>
        <v>65</v>
      </c>
      <c r="BD30" s="4">
        <f t="shared" si="16"/>
        <v>69</v>
      </c>
      <c r="BE30" s="4">
        <f t="shared" si="16"/>
        <v>69</v>
      </c>
      <c r="BF30" s="4">
        <f t="shared" si="16"/>
        <v>69</v>
      </c>
      <c r="BG30" s="4">
        <f t="shared" si="16"/>
        <v>69</v>
      </c>
      <c r="BH30" s="4">
        <f t="shared" si="16"/>
        <v>69</v>
      </c>
      <c r="BI30" s="4">
        <f t="shared" si="16"/>
        <v>69</v>
      </c>
      <c r="BJ30" s="4">
        <f t="shared" si="16"/>
        <v>69</v>
      </c>
      <c r="BK30" s="4">
        <f t="shared" si="16"/>
        <v>69</v>
      </c>
      <c r="BL30" s="4">
        <f t="shared" si="16"/>
        <v>69</v>
      </c>
      <c r="BM30" s="4">
        <f t="shared" si="16"/>
        <v>69</v>
      </c>
      <c r="BN30" s="4">
        <f t="shared" si="16"/>
        <v>69</v>
      </c>
      <c r="BO30" s="4">
        <f t="shared" si="16"/>
        <v>69</v>
      </c>
      <c r="BP30" s="4">
        <f t="shared" si="16"/>
        <v>69</v>
      </c>
      <c r="BQ30" s="4">
        <f t="shared" si="16"/>
        <v>69</v>
      </c>
      <c r="BR30" s="4">
        <f t="shared" si="16"/>
        <v>69</v>
      </c>
      <c r="BS30" s="4">
        <f t="shared" si="16"/>
        <v>69</v>
      </c>
      <c r="BT30" s="4">
        <f t="shared" si="16"/>
        <v>69</v>
      </c>
      <c r="BU30" s="4">
        <f t="shared" si="16"/>
        <v>69</v>
      </c>
      <c r="BV30" s="4">
        <f t="shared" si="16"/>
        <v>69</v>
      </c>
    </row>
    <row r="31" spans="1:92" x14ac:dyDescent="0.2">
      <c r="A31" s="82" t="s">
        <v>173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4">
        <f t="shared" si="12"/>
        <v>0</v>
      </c>
      <c r="W31" s="4">
        <f t="shared" ref="W31:BB31" si="17">W8+V31</f>
        <v>0</v>
      </c>
      <c r="X31" s="4">
        <f t="shared" si="17"/>
        <v>0</v>
      </c>
      <c r="Y31" s="4">
        <f t="shared" si="17"/>
        <v>0</v>
      </c>
      <c r="Z31" s="4">
        <f t="shared" si="17"/>
        <v>0</v>
      </c>
      <c r="AA31" s="4">
        <f t="shared" si="17"/>
        <v>0</v>
      </c>
      <c r="AB31" s="4">
        <f t="shared" si="17"/>
        <v>0</v>
      </c>
      <c r="AC31" s="4">
        <f t="shared" si="17"/>
        <v>0</v>
      </c>
      <c r="AD31" s="4">
        <f t="shared" si="17"/>
        <v>0</v>
      </c>
      <c r="AE31" s="4">
        <f t="shared" si="17"/>
        <v>0</v>
      </c>
      <c r="AF31" s="4">
        <f t="shared" si="17"/>
        <v>0</v>
      </c>
      <c r="AG31" s="4">
        <f t="shared" si="17"/>
        <v>0</v>
      </c>
      <c r="AH31" s="4">
        <f t="shared" si="17"/>
        <v>0</v>
      </c>
      <c r="AI31" s="4">
        <f t="shared" si="17"/>
        <v>1</v>
      </c>
      <c r="AJ31" s="4">
        <f t="shared" si="17"/>
        <v>1</v>
      </c>
      <c r="AK31" s="4">
        <f t="shared" si="17"/>
        <v>2</v>
      </c>
      <c r="AL31" s="4">
        <f t="shared" si="17"/>
        <v>2</v>
      </c>
      <c r="AM31" s="4">
        <f t="shared" si="17"/>
        <v>2</v>
      </c>
      <c r="AN31" s="4">
        <f t="shared" si="17"/>
        <v>2</v>
      </c>
      <c r="AO31" s="4">
        <f t="shared" si="17"/>
        <v>4</v>
      </c>
      <c r="AP31" s="4">
        <f t="shared" si="17"/>
        <v>5</v>
      </c>
      <c r="AQ31" s="4">
        <f t="shared" si="17"/>
        <v>7</v>
      </c>
      <c r="AR31" s="4">
        <f t="shared" si="17"/>
        <v>7</v>
      </c>
      <c r="AS31" s="4">
        <f t="shared" si="17"/>
        <v>9</v>
      </c>
      <c r="AT31" s="4">
        <f t="shared" si="17"/>
        <v>13</v>
      </c>
      <c r="AU31" s="4">
        <f t="shared" si="17"/>
        <v>13</v>
      </c>
      <c r="AV31" s="4">
        <f t="shared" si="17"/>
        <v>13</v>
      </c>
      <c r="AW31" s="4">
        <f t="shared" si="17"/>
        <v>13</v>
      </c>
      <c r="AX31" s="4">
        <f t="shared" si="17"/>
        <v>15</v>
      </c>
      <c r="AY31" s="4">
        <f t="shared" si="17"/>
        <v>16</v>
      </c>
      <c r="AZ31" s="4">
        <f t="shared" si="17"/>
        <v>16</v>
      </c>
      <c r="BA31" s="4">
        <f t="shared" si="17"/>
        <v>16</v>
      </c>
      <c r="BB31" s="4">
        <f t="shared" si="17"/>
        <v>16</v>
      </c>
      <c r="BC31" s="4">
        <f t="shared" ref="BC31:BV31" si="18">BC8+BB31</f>
        <v>16</v>
      </c>
      <c r="BD31" s="4">
        <f t="shared" si="18"/>
        <v>17</v>
      </c>
      <c r="BE31" s="4">
        <f t="shared" si="18"/>
        <v>17</v>
      </c>
      <c r="BF31" s="4">
        <f t="shared" si="18"/>
        <v>17</v>
      </c>
      <c r="BG31" s="4">
        <f t="shared" si="18"/>
        <v>17</v>
      </c>
      <c r="BH31" s="4">
        <f t="shared" si="18"/>
        <v>17</v>
      </c>
      <c r="BI31" s="4">
        <f t="shared" si="18"/>
        <v>17</v>
      </c>
      <c r="BJ31" s="4">
        <f t="shared" si="18"/>
        <v>17</v>
      </c>
      <c r="BK31" s="4">
        <f t="shared" si="18"/>
        <v>17</v>
      </c>
      <c r="BL31" s="4">
        <f t="shared" si="18"/>
        <v>17</v>
      </c>
      <c r="BM31" s="4">
        <f t="shared" si="18"/>
        <v>17</v>
      </c>
      <c r="BN31" s="4">
        <f t="shared" si="18"/>
        <v>17</v>
      </c>
      <c r="BO31" s="4">
        <f t="shared" si="18"/>
        <v>17</v>
      </c>
      <c r="BP31" s="4">
        <f t="shared" si="18"/>
        <v>17</v>
      </c>
      <c r="BQ31" s="4">
        <f t="shared" si="18"/>
        <v>17</v>
      </c>
      <c r="BR31" s="4">
        <f t="shared" si="18"/>
        <v>17</v>
      </c>
      <c r="BS31" s="4">
        <f t="shared" si="18"/>
        <v>17</v>
      </c>
      <c r="BT31" s="4">
        <f t="shared" si="18"/>
        <v>17</v>
      </c>
      <c r="BU31" s="4">
        <f t="shared" si="18"/>
        <v>17</v>
      </c>
      <c r="BV31" s="4">
        <f t="shared" si="18"/>
        <v>17</v>
      </c>
    </row>
    <row r="32" spans="1:92" x14ac:dyDescent="0.2">
      <c r="A32" s="82" t="s">
        <v>240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4">
        <f t="shared" si="12"/>
        <v>0</v>
      </c>
      <c r="W32" s="4">
        <f t="shared" ref="W32:BB32" si="19">W9+V32</f>
        <v>0</v>
      </c>
      <c r="X32" s="4">
        <f t="shared" si="19"/>
        <v>0</v>
      </c>
      <c r="Y32" s="4">
        <f t="shared" si="19"/>
        <v>0</v>
      </c>
      <c r="Z32" s="4">
        <f t="shared" si="19"/>
        <v>0</v>
      </c>
      <c r="AA32" s="4">
        <f t="shared" si="19"/>
        <v>0</v>
      </c>
      <c r="AB32" s="4">
        <f t="shared" si="19"/>
        <v>1</v>
      </c>
      <c r="AC32" s="4">
        <f t="shared" si="19"/>
        <v>4</v>
      </c>
      <c r="AD32" s="4">
        <f t="shared" si="19"/>
        <v>4</v>
      </c>
      <c r="AE32" s="4">
        <f t="shared" si="19"/>
        <v>6</v>
      </c>
      <c r="AF32" s="4">
        <f t="shared" si="19"/>
        <v>6</v>
      </c>
      <c r="AG32" s="4">
        <f t="shared" si="19"/>
        <v>7</v>
      </c>
      <c r="AH32" s="4">
        <f t="shared" si="19"/>
        <v>7</v>
      </c>
      <c r="AI32" s="4">
        <f t="shared" si="19"/>
        <v>7</v>
      </c>
      <c r="AJ32" s="4">
        <f t="shared" si="19"/>
        <v>7</v>
      </c>
      <c r="AK32" s="4">
        <f t="shared" si="19"/>
        <v>12</v>
      </c>
      <c r="AL32" s="4">
        <f t="shared" si="19"/>
        <v>13</v>
      </c>
      <c r="AM32" s="4">
        <f t="shared" si="19"/>
        <v>13</v>
      </c>
      <c r="AN32" s="4">
        <f t="shared" si="19"/>
        <v>13</v>
      </c>
      <c r="AO32" s="4">
        <f t="shared" si="19"/>
        <v>13</v>
      </c>
      <c r="AP32" s="4">
        <f t="shared" si="19"/>
        <v>13</v>
      </c>
      <c r="AQ32" s="4">
        <f t="shared" si="19"/>
        <v>18</v>
      </c>
      <c r="AR32" s="4">
        <f t="shared" si="19"/>
        <v>22</v>
      </c>
      <c r="AS32" s="4">
        <f t="shared" si="19"/>
        <v>22</v>
      </c>
      <c r="AT32" s="4">
        <f t="shared" si="19"/>
        <v>23</v>
      </c>
      <c r="AU32" s="4">
        <f t="shared" si="19"/>
        <v>25</v>
      </c>
      <c r="AV32" s="4">
        <f t="shared" si="19"/>
        <v>25</v>
      </c>
      <c r="AW32" s="4">
        <f t="shared" si="19"/>
        <v>26</v>
      </c>
      <c r="AX32" s="4">
        <f t="shared" si="19"/>
        <v>26</v>
      </c>
      <c r="AY32" s="4">
        <f t="shared" si="19"/>
        <v>26</v>
      </c>
      <c r="AZ32" s="4">
        <f t="shared" si="19"/>
        <v>26</v>
      </c>
      <c r="BA32" s="4">
        <f t="shared" si="19"/>
        <v>26</v>
      </c>
      <c r="BB32" s="4">
        <f t="shared" si="19"/>
        <v>26</v>
      </c>
      <c r="BC32" s="4">
        <f t="shared" ref="BC32:BV32" si="20">BC9+BB32</f>
        <v>27</v>
      </c>
      <c r="BD32" s="4">
        <f t="shared" si="20"/>
        <v>27</v>
      </c>
      <c r="BE32" s="4">
        <f t="shared" si="20"/>
        <v>27</v>
      </c>
      <c r="BF32" s="4">
        <f t="shared" si="20"/>
        <v>27</v>
      </c>
      <c r="BG32" s="4">
        <f t="shared" si="20"/>
        <v>27</v>
      </c>
      <c r="BH32" s="4">
        <f t="shared" si="20"/>
        <v>27</v>
      </c>
      <c r="BI32" s="4">
        <f t="shared" si="20"/>
        <v>27</v>
      </c>
      <c r="BJ32" s="4">
        <f t="shared" si="20"/>
        <v>27</v>
      </c>
      <c r="BK32" s="4">
        <f t="shared" si="20"/>
        <v>27</v>
      </c>
      <c r="BL32" s="4">
        <f t="shared" si="20"/>
        <v>27</v>
      </c>
      <c r="BM32" s="4">
        <f t="shared" si="20"/>
        <v>27</v>
      </c>
      <c r="BN32" s="4">
        <f t="shared" si="20"/>
        <v>27</v>
      </c>
      <c r="BO32" s="4">
        <f t="shared" si="20"/>
        <v>27</v>
      </c>
      <c r="BP32" s="4">
        <f t="shared" si="20"/>
        <v>27</v>
      </c>
      <c r="BQ32" s="4">
        <f t="shared" si="20"/>
        <v>27</v>
      </c>
      <c r="BR32" s="4">
        <f t="shared" si="20"/>
        <v>27</v>
      </c>
      <c r="BS32" s="4">
        <f t="shared" si="20"/>
        <v>27</v>
      </c>
      <c r="BT32" s="4">
        <f t="shared" si="20"/>
        <v>27</v>
      </c>
      <c r="BU32" s="4">
        <f t="shared" si="20"/>
        <v>27</v>
      </c>
      <c r="BV32" s="4">
        <f t="shared" si="20"/>
        <v>27</v>
      </c>
    </row>
    <row r="33" spans="1:90" x14ac:dyDescent="0.2">
      <c r="A33" s="82" t="s">
        <v>241</v>
      </c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4">
        <f t="shared" si="12"/>
        <v>0</v>
      </c>
      <c r="W33" s="4">
        <f t="shared" ref="W33:BB33" si="21">W10+V33</f>
        <v>0</v>
      </c>
      <c r="X33" s="4">
        <f t="shared" si="21"/>
        <v>3</v>
      </c>
      <c r="Y33" s="4">
        <f t="shared" si="21"/>
        <v>3</v>
      </c>
      <c r="Z33" s="4">
        <f t="shared" si="21"/>
        <v>3</v>
      </c>
      <c r="AA33" s="4">
        <f t="shared" si="21"/>
        <v>3</v>
      </c>
      <c r="AB33" s="4">
        <f t="shared" si="21"/>
        <v>3</v>
      </c>
      <c r="AC33" s="4">
        <f t="shared" si="21"/>
        <v>3</v>
      </c>
      <c r="AD33" s="4">
        <f t="shared" si="21"/>
        <v>7</v>
      </c>
      <c r="AE33" s="4">
        <f t="shared" si="21"/>
        <v>7</v>
      </c>
      <c r="AF33" s="4">
        <f t="shared" si="21"/>
        <v>7</v>
      </c>
      <c r="AG33" s="4">
        <f t="shared" si="21"/>
        <v>8</v>
      </c>
      <c r="AH33" s="4">
        <f t="shared" si="21"/>
        <v>9</v>
      </c>
      <c r="AI33" s="4">
        <f t="shared" si="21"/>
        <v>11</v>
      </c>
      <c r="AJ33" s="4">
        <f t="shared" si="21"/>
        <v>17</v>
      </c>
      <c r="AK33" s="4">
        <f t="shared" si="21"/>
        <v>38</v>
      </c>
      <c r="AL33" s="4">
        <f t="shared" si="21"/>
        <v>43</v>
      </c>
      <c r="AM33" s="4">
        <f t="shared" si="21"/>
        <v>50</v>
      </c>
      <c r="AN33" s="4">
        <f t="shared" si="21"/>
        <v>56</v>
      </c>
      <c r="AO33" s="4">
        <f t="shared" si="21"/>
        <v>59</v>
      </c>
      <c r="AP33" s="4">
        <f t="shared" si="21"/>
        <v>59</v>
      </c>
      <c r="AQ33" s="4">
        <f t="shared" si="21"/>
        <v>61</v>
      </c>
      <c r="AR33" s="4">
        <f t="shared" si="21"/>
        <v>64</v>
      </c>
      <c r="AS33" s="4">
        <f t="shared" si="21"/>
        <v>71</v>
      </c>
      <c r="AT33" s="4">
        <f t="shared" si="21"/>
        <v>91</v>
      </c>
      <c r="AU33" s="4">
        <f t="shared" si="21"/>
        <v>112</v>
      </c>
      <c r="AV33" s="4">
        <f t="shared" si="21"/>
        <v>132</v>
      </c>
      <c r="AW33" s="4">
        <f t="shared" si="21"/>
        <v>150</v>
      </c>
      <c r="AX33" s="4">
        <f t="shared" si="21"/>
        <v>154</v>
      </c>
      <c r="AY33" s="4">
        <f t="shared" si="21"/>
        <v>157</v>
      </c>
      <c r="AZ33" s="4">
        <f t="shared" si="21"/>
        <v>159</v>
      </c>
      <c r="BA33" s="4">
        <f t="shared" si="21"/>
        <v>170</v>
      </c>
      <c r="BB33" s="4">
        <f t="shared" si="21"/>
        <v>170</v>
      </c>
      <c r="BC33" s="4">
        <f t="shared" ref="BC33:BV33" si="22">BC10+BB33</f>
        <v>170</v>
      </c>
      <c r="BD33" s="4">
        <f t="shared" si="22"/>
        <v>175</v>
      </c>
      <c r="BE33" s="4">
        <f t="shared" si="22"/>
        <v>177</v>
      </c>
      <c r="BF33" s="4">
        <f t="shared" si="22"/>
        <v>177</v>
      </c>
      <c r="BG33" s="4">
        <f t="shared" si="22"/>
        <v>178</v>
      </c>
      <c r="BH33" s="4">
        <f t="shared" si="22"/>
        <v>178</v>
      </c>
      <c r="BI33" s="4">
        <f t="shared" si="22"/>
        <v>178</v>
      </c>
      <c r="BJ33" s="4">
        <f t="shared" si="22"/>
        <v>178</v>
      </c>
      <c r="BK33" s="4">
        <f t="shared" si="22"/>
        <v>178</v>
      </c>
      <c r="BL33" s="4">
        <f t="shared" si="22"/>
        <v>178</v>
      </c>
      <c r="BM33" s="4">
        <f t="shared" si="22"/>
        <v>178</v>
      </c>
      <c r="BN33" s="4">
        <f t="shared" si="22"/>
        <v>178</v>
      </c>
      <c r="BO33" s="4">
        <f t="shared" si="22"/>
        <v>178</v>
      </c>
      <c r="BP33" s="4">
        <f t="shared" si="22"/>
        <v>178</v>
      </c>
      <c r="BQ33" s="4">
        <f t="shared" si="22"/>
        <v>178</v>
      </c>
      <c r="BR33" s="4">
        <f t="shared" si="22"/>
        <v>178</v>
      </c>
      <c r="BS33" s="4">
        <f t="shared" si="22"/>
        <v>178</v>
      </c>
      <c r="BT33" s="4">
        <f t="shared" si="22"/>
        <v>178</v>
      </c>
      <c r="BU33" s="4">
        <f t="shared" si="22"/>
        <v>178</v>
      </c>
      <c r="BV33" s="4">
        <f t="shared" si="22"/>
        <v>178</v>
      </c>
    </row>
    <row r="34" spans="1:90" x14ac:dyDescent="0.2">
      <c r="A34" s="82" t="s">
        <v>243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4">
        <f t="shared" si="12"/>
        <v>0</v>
      </c>
      <c r="W34" s="4">
        <f t="shared" ref="W34:BJ34" si="23">W11+V34</f>
        <v>0</v>
      </c>
      <c r="X34" s="4">
        <f t="shared" si="23"/>
        <v>0</v>
      </c>
      <c r="Y34" s="4">
        <f t="shared" si="23"/>
        <v>0</v>
      </c>
      <c r="Z34" s="4">
        <f t="shared" si="23"/>
        <v>0</v>
      </c>
      <c r="AA34" s="4">
        <f t="shared" si="23"/>
        <v>0</v>
      </c>
      <c r="AB34" s="4">
        <f t="shared" si="23"/>
        <v>0</v>
      </c>
      <c r="AC34" s="4">
        <f t="shared" si="23"/>
        <v>0</v>
      </c>
      <c r="AD34" s="4">
        <f t="shared" si="23"/>
        <v>0</v>
      </c>
      <c r="AE34" s="4">
        <f t="shared" si="23"/>
        <v>0</v>
      </c>
      <c r="AF34" s="4">
        <f t="shared" si="23"/>
        <v>0</v>
      </c>
      <c r="AG34" s="4">
        <f t="shared" si="23"/>
        <v>0</v>
      </c>
      <c r="AH34" s="4">
        <f t="shared" si="23"/>
        <v>2</v>
      </c>
      <c r="AI34" s="4">
        <f t="shared" si="23"/>
        <v>2</v>
      </c>
      <c r="AJ34" s="4">
        <f t="shared" si="23"/>
        <v>2</v>
      </c>
      <c r="AK34" s="4">
        <f t="shared" si="23"/>
        <v>5</v>
      </c>
      <c r="AL34" s="4">
        <f t="shared" si="23"/>
        <v>7</v>
      </c>
      <c r="AM34" s="4">
        <f t="shared" si="23"/>
        <v>8</v>
      </c>
      <c r="AN34" s="4">
        <f t="shared" si="23"/>
        <v>9</v>
      </c>
      <c r="AO34" s="4">
        <f t="shared" si="23"/>
        <v>11</v>
      </c>
      <c r="AP34" s="4">
        <f t="shared" si="23"/>
        <v>11</v>
      </c>
      <c r="AQ34" s="4">
        <f t="shared" si="23"/>
        <v>12</v>
      </c>
      <c r="AR34" s="4">
        <f t="shared" si="23"/>
        <v>13</v>
      </c>
      <c r="AS34" s="4">
        <f t="shared" si="23"/>
        <v>13</v>
      </c>
      <c r="AT34" s="4">
        <f t="shared" si="23"/>
        <v>13</v>
      </c>
      <c r="AU34" s="4">
        <f t="shared" si="23"/>
        <v>13</v>
      </c>
      <c r="AV34" s="4">
        <f t="shared" si="23"/>
        <v>14</v>
      </c>
      <c r="AW34" s="4">
        <f t="shared" si="23"/>
        <v>14</v>
      </c>
      <c r="AX34" s="4">
        <f t="shared" si="23"/>
        <v>14</v>
      </c>
      <c r="AY34" s="4">
        <f t="shared" si="23"/>
        <v>14</v>
      </c>
      <c r="AZ34" s="4">
        <f t="shared" si="23"/>
        <v>14</v>
      </c>
      <c r="BA34" s="4">
        <f t="shared" si="23"/>
        <v>14</v>
      </c>
      <c r="BB34" s="4">
        <f t="shared" si="23"/>
        <v>14</v>
      </c>
      <c r="BC34" s="4">
        <f t="shared" si="23"/>
        <v>14</v>
      </c>
      <c r="BD34" s="4">
        <f t="shared" si="23"/>
        <v>14</v>
      </c>
      <c r="BE34" s="4">
        <f t="shared" si="23"/>
        <v>14</v>
      </c>
      <c r="BF34" s="4">
        <f t="shared" si="23"/>
        <v>14</v>
      </c>
      <c r="BG34" s="4">
        <f t="shared" si="23"/>
        <v>14</v>
      </c>
      <c r="BH34" s="4">
        <f t="shared" si="23"/>
        <v>14</v>
      </c>
      <c r="BI34" s="4">
        <f t="shared" si="23"/>
        <v>14</v>
      </c>
      <c r="BJ34" s="4">
        <f t="shared" si="23"/>
        <v>14</v>
      </c>
      <c r="BK34" s="4">
        <f t="shared" ref="BK34:BV34" si="24">BK11+BJ34</f>
        <v>14</v>
      </c>
      <c r="BL34" s="4">
        <f t="shared" si="24"/>
        <v>14</v>
      </c>
      <c r="BM34" s="4">
        <f t="shared" si="24"/>
        <v>15</v>
      </c>
      <c r="BN34" s="4">
        <f t="shared" si="24"/>
        <v>15</v>
      </c>
      <c r="BO34" s="4">
        <f t="shared" si="24"/>
        <v>15</v>
      </c>
      <c r="BP34" s="4">
        <f t="shared" si="24"/>
        <v>15</v>
      </c>
      <c r="BQ34" s="4">
        <f t="shared" si="24"/>
        <v>18</v>
      </c>
      <c r="BR34" s="4">
        <f t="shared" si="24"/>
        <v>18</v>
      </c>
      <c r="BS34" s="4">
        <f t="shared" si="24"/>
        <v>18</v>
      </c>
      <c r="BT34" s="4">
        <f t="shared" si="24"/>
        <v>18</v>
      </c>
      <c r="BU34" s="4">
        <f t="shared" si="24"/>
        <v>18</v>
      </c>
      <c r="BV34" s="4">
        <f t="shared" si="24"/>
        <v>18</v>
      </c>
    </row>
    <row r="35" spans="1:90" x14ac:dyDescent="0.2">
      <c r="A35" s="82" t="s">
        <v>244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4">
        <f t="shared" si="12"/>
        <v>0</v>
      </c>
      <c r="W35" s="4">
        <f t="shared" ref="W35:BJ35" si="25">W12+V35</f>
        <v>0</v>
      </c>
      <c r="X35" s="4">
        <f t="shared" si="25"/>
        <v>0</v>
      </c>
      <c r="Y35" s="4">
        <f t="shared" si="25"/>
        <v>0</v>
      </c>
      <c r="Z35" s="4">
        <f t="shared" si="25"/>
        <v>0</v>
      </c>
      <c r="AA35" s="4">
        <f t="shared" si="25"/>
        <v>0</v>
      </c>
      <c r="AB35" s="4">
        <f t="shared" si="25"/>
        <v>0</v>
      </c>
      <c r="AC35" s="4">
        <f t="shared" si="25"/>
        <v>0</v>
      </c>
      <c r="AD35" s="4">
        <f t="shared" si="25"/>
        <v>0</v>
      </c>
      <c r="AE35" s="4">
        <f t="shared" si="25"/>
        <v>0</v>
      </c>
      <c r="AF35" s="4">
        <f t="shared" si="25"/>
        <v>0</v>
      </c>
      <c r="AG35" s="4">
        <f t="shared" si="25"/>
        <v>0</v>
      </c>
      <c r="AH35" s="4">
        <f t="shared" si="25"/>
        <v>0</v>
      </c>
      <c r="AI35" s="4">
        <f t="shared" si="25"/>
        <v>0</v>
      </c>
      <c r="AJ35" s="4">
        <f t="shared" si="25"/>
        <v>0</v>
      </c>
      <c r="AK35" s="4">
        <f t="shared" si="25"/>
        <v>0</v>
      </c>
      <c r="AL35" s="4">
        <f t="shared" si="25"/>
        <v>0</v>
      </c>
      <c r="AM35" s="4">
        <f t="shared" si="25"/>
        <v>0</v>
      </c>
      <c r="AN35" s="4">
        <f t="shared" si="25"/>
        <v>0</v>
      </c>
      <c r="AO35" s="4">
        <f t="shared" si="25"/>
        <v>0</v>
      </c>
      <c r="AP35" s="4">
        <f t="shared" si="25"/>
        <v>0</v>
      </c>
      <c r="AQ35" s="4">
        <f t="shared" si="25"/>
        <v>0</v>
      </c>
      <c r="AR35" s="4">
        <f t="shared" si="25"/>
        <v>0</v>
      </c>
      <c r="AS35" s="4">
        <f t="shared" si="25"/>
        <v>0</v>
      </c>
      <c r="AT35" s="4">
        <f t="shared" si="25"/>
        <v>0</v>
      </c>
      <c r="AU35" s="4">
        <f t="shared" si="25"/>
        <v>3</v>
      </c>
      <c r="AV35" s="4">
        <f t="shared" si="25"/>
        <v>3</v>
      </c>
      <c r="AW35" s="4">
        <f t="shared" si="25"/>
        <v>4</v>
      </c>
      <c r="AX35" s="4">
        <f t="shared" si="25"/>
        <v>4</v>
      </c>
      <c r="AY35" s="4">
        <f t="shared" si="25"/>
        <v>4</v>
      </c>
      <c r="AZ35" s="4">
        <f t="shared" si="25"/>
        <v>6</v>
      </c>
      <c r="BA35" s="4">
        <f t="shared" si="25"/>
        <v>6</v>
      </c>
      <c r="BB35" s="4">
        <f t="shared" si="25"/>
        <v>6</v>
      </c>
      <c r="BC35" s="4">
        <f t="shared" si="25"/>
        <v>6</v>
      </c>
      <c r="BD35" s="4">
        <f t="shared" si="25"/>
        <v>6</v>
      </c>
      <c r="BE35" s="4">
        <f t="shared" si="25"/>
        <v>7</v>
      </c>
      <c r="BF35" s="4">
        <f t="shared" si="25"/>
        <v>7</v>
      </c>
      <c r="BG35" s="4">
        <f t="shared" si="25"/>
        <v>7</v>
      </c>
      <c r="BH35" s="4">
        <f t="shared" si="25"/>
        <v>7</v>
      </c>
      <c r="BI35" s="4">
        <f t="shared" si="25"/>
        <v>8</v>
      </c>
      <c r="BJ35" s="4">
        <f t="shared" si="25"/>
        <v>8</v>
      </c>
      <c r="BK35" s="4">
        <f t="shared" ref="BK35:BV35" si="26">BK12+BJ35</f>
        <v>8</v>
      </c>
      <c r="BL35" s="4">
        <f t="shared" si="26"/>
        <v>8</v>
      </c>
      <c r="BM35" s="4">
        <f t="shared" si="26"/>
        <v>8</v>
      </c>
      <c r="BN35" s="4">
        <f t="shared" si="26"/>
        <v>8</v>
      </c>
      <c r="BO35" s="4">
        <f t="shared" si="26"/>
        <v>8</v>
      </c>
      <c r="BP35" s="4">
        <f t="shared" si="26"/>
        <v>8</v>
      </c>
      <c r="BQ35" s="4">
        <f t="shared" si="26"/>
        <v>8</v>
      </c>
      <c r="BR35" s="4">
        <f t="shared" si="26"/>
        <v>8</v>
      </c>
      <c r="BS35" s="4">
        <f t="shared" si="26"/>
        <v>8</v>
      </c>
      <c r="BT35" s="4">
        <f t="shared" si="26"/>
        <v>8</v>
      </c>
      <c r="BU35" s="4">
        <f t="shared" si="26"/>
        <v>8</v>
      </c>
      <c r="BV35" s="4">
        <f t="shared" si="26"/>
        <v>8</v>
      </c>
    </row>
    <row r="36" spans="1:90" x14ac:dyDescent="0.2">
      <c r="A36" s="82" t="s">
        <v>364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4">
        <f t="shared" si="12"/>
        <v>0</v>
      </c>
      <c r="W36" s="4">
        <f t="shared" ref="W36:BJ36" si="27">W13+V36</f>
        <v>0</v>
      </c>
      <c r="X36" s="4">
        <f t="shared" si="27"/>
        <v>0</v>
      </c>
      <c r="Y36" s="4">
        <f t="shared" si="27"/>
        <v>0</v>
      </c>
      <c r="Z36" s="4">
        <f t="shared" si="27"/>
        <v>0</v>
      </c>
      <c r="AA36" s="4">
        <f t="shared" si="27"/>
        <v>0</v>
      </c>
      <c r="AB36" s="4">
        <f t="shared" si="27"/>
        <v>0</v>
      </c>
      <c r="AC36" s="4">
        <f t="shared" si="27"/>
        <v>0</v>
      </c>
      <c r="AD36" s="4">
        <f t="shared" si="27"/>
        <v>0</v>
      </c>
      <c r="AE36" s="4">
        <f t="shared" si="27"/>
        <v>4</v>
      </c>
      <c r="AF36" s="4">
        <f t="shared" si="27"/>
        <v>4</v>
      </c>
      <c r="AG36" s="4">
        <f t="shared" si="27"/>
        <v>7</v>
      </c>
      <c r="AH36" s="4">
        <f t="shared" si="27"/>
        <v>9</v>
      </c>
      <c r="AI36" s="4">
        <f t="shared" si="27"/>
        <v>13</v>
      </c>
      <c r="AJ36" s="4">
        <f t="shared" si="27"/>
        <v>13</v>
      </c>
      <c r="AK36" s="4">
        <f t="shared" si="27"/>
        <v>14</v>
      </c>
      <c r="AL36" s="4">
        <f t="shared" si="27"/>
        <v>16</v>
      </c>
      <c r="AM36" s="4">
        <f t="shared" si="27"/>
        <v>16</v>
      </c>
      <c r="AN36" s="4">
        <f t="shared" si="27"/>
        <v>22</v>
      </c>
      <c r="AO36" s="4">
        <f t="shared" si="27"/>
        <v>22</v>
      </c>
      <c r="AP36" s="4">
        <f t="shared" si="27"/>
        <v>25</v>
      </c>
      <c r="AQ36" s="4">
        <f t="shared" si="27"/>
        <v>28</v>
      </c>
      <c r="AR36" s="4">
        <f t="shared" si="27"/>
        <v>43</v>
      </c>
      <c r="AS36" s="4">
        <f t="shared" si="27"/>
        <v>60</v>
      </c>
      <c r="AT36" s="4">
        <f t="shared" si="27"/>
        <v>66</v>
      </c>
      <c r="AU36" s="4">
        <f t="shared" si="27"/>
        <v>66</v>
      </c>
      <c r="AV36" s="4">
        <f t="shared" si="27"/>
        <v>66</v>
      </c>
      <c r="AW36" s="4">
        <f t="shared" si="27"/>
        <v>73</v>
      </c>
      <c r="AX36" s="4">
        <f t="shared" si="27"/>
        <v>73</v>
      </c>
      <c r="AY36" s="4">
        <f t="shared" si="27"/>
        <v>73</v>
      </c>
      <c r="AZ36" s="4">
        <f t="shared" si="27"/>
        <v>73</v>
      </c>
      <c r="BA36" s="4">
        <f t="shared" si="27"/>
        <v>73</v>
      </c>
      <c r="BB36" s="4">
        <f t="shared" si="27"/>
        <v>73</v>
      </c>
      <c r="BC36" s="4">
        <f t="shared" si="27"/>
        <v>73</v>
      </c>
      <c r="BD36" s="4">
        <f t="shared" si="27"/>
        <v>77</v>
      </c>
      <c r="BE36" s="4">
        <f t="shared" si="27"/>
        <v>77</v>
      </c>
      <c r="BF36" s="4">
        <f t="shared" si="27"/>
        <v>78</v>
      </c>
      <c r="BG36" s="4">
        <f t="shared" si="27"/>
        <v>79</v>
      </c>
      <c r="BH36" s="4">
        <f t="shared" si="27"/>
        <v>79</v>
      </c>
      <c r="BI36" s="4">
        <f t="shared" si="27"/>
        <v>79</v>
      </c>
      <c r="BJ36" s="4">
        <f t="shared" si="27"/>
        <v>79</v>
      </c>
      <c r="BK36" s="4">
        <f t="shared" ref="BK36:BV36" si="28">BK13+BJ36</f>
        <v>79</v>
      </c>
      <c r="BL36" s="4">
        <f t="shared" si="28"/>
        <v>79</v>
      </c>
      <c r="BM36" s="4">
        <f t="shared" si="28"/>
        <v>79</v>
      </c>
      <c r="BN36" s="4">
        <f t="shared" si="28"/>
        <v>79</v>
      </c>
      <c r="BO36" s="4">
        <f t="shared" si="28"/>
        <v>79</v>
      </c>
      <c r="BP36" s="4">
        <f t="shared" si="28"/>
        <v>79</v>
      </c>
      <c r="BQ36" s="4">
        <f t="shared" si="28"/>
        <v>79</v>
      </c>
      <c r="BR36" s="4">
        <f t="shared" si="28"/>
        <v>79</v>
      </c>
      <c r="BS36" s="4">
        <f t="shared" si="28"/>
        <v>79</v>
      </c>
      <c r="BT36" s="4">
        <f t="shared" si="28"/>
        <v>79</v>
      </c>
      <c r="BU36" s="4">
        <f t="shared" si="28"/>
        <v>79</v>
      </c>
      <c r="BV36" s="4">
        <f t="shared" si="28"/>
        <v>79</v>
      </c>
    </row>
    <row r="37" spans="1:90" x14ac:dyDescent="0.2">
      <c r="A37" s="82" t="s">
        <v>426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4">
        <f t="shared" si="12"/>
        <v>0</v>
      </c>
      <c r="W37" s="4">
        <f t="shared" ref="W37:BJ37" si="29">W14+V37</f>
        <v>0</v>
      </c>
      <c r="X37" s="4">
        <f t="shared" si="29"/>
        <v>0</v>
      </c>
      <c r="Y37" s="4">
        <f t="shared" si="29"/>
        <v>0</v>
      </c>
      <c r="Z37" s="4">
        <f t="shared" si="29"/>
        <v>0</v>
      </c>
      <c r="AA37" s="4">
        <f t="shared" si="29"/>
        <v>0</v>
      </c>
      <c r="AB37" s="4">
        <f t="shared" si="29"/>
        <v>0</v>
      </c>
      <c r="AC37" s="4">
        <f t="shared" si="29"/>
        <v>0</v>
      </c>
      <c r="AD37" s="4">
        <f t="shared" si="29"/>
        <v>0</v>
      </c>
      <c r="AE37" s="4">
        <f t="shared" si="29"/>
        <v>0</v>
      </c>
      <c r="AF37" s="4">
        <f t="shared" si="29"/>
        <v>0</v>
      </c>
      <c r="AG37" s="4">
        <f t="shared" si="29"/>
        <v>0</v>
      </c>
      <c r="AH37" s="4">
        <f t="shared" si="29"/>
        <v>0</v>
      </c>
      <c r="AI37" s="4">
        <f t="shared" si="29"/>
        <v>0</v>
      </c>
      <c r="AJ37" s="4">
        <f t="shared" si="29"/>
        <v>0</v>
      </c>
      <c r="AK37" s="4">
        <f t="shared" si="29"/>
        <v>0</v>
      </c>
      <c r="AL37" s="4">
        <f t="shared" si="29"/>
        <v>0</v>
      </c>
      <c r="AM37" s="4">
        <f t="shared" si="29"/>
        <v>0</v>
      </c>
      <c r="AN37" s="4">
        <f t="shared" si="29"/>
        <v>3</v>
      </c>
      <c r="AO37" s="4">
        <f t="shared" si="29"/>
        <v>4</v>
      </c>
      <c r="AP37" s="4">
        <f t="shared" si="29"/>
        <v>5</v>
      </c>
      <c r="AQ37" s="4">
        <f t="shared" si="29"/>
        <v>6</v>
      </c>
      <c r="AR37" s="4">
        <f t="shared" si="29"/>
        <v>9</v>
      </c>
      <c r="AS37" s="4">
        <f t="shared" si="29"/>
        <v>13</v>
      </c>
      <c r="AT37" s="4">
        <f t="shared" si="29"/>
        <v>14</v>
      </c>
      <c r="AU37" s="4">
        <f t="shared" si="29"/>
        <v>14</v>
      </c>
      <c r="AV37" s="4">
        <f t="shared" si="29"/>
        <v>14</v>
      </c>
      <c r="AW37" s="4">
        <f t="shared" si="29"/>
        <v>14</v>
      </c>
      <c r="AX37" s="4">
        <f t="shared" si="29"/>
        <v>15</v>
      </c>
      <c r="AY37" s="4">
        <f t="shared" si="29"/>
        <v>15</v>
      </c>
      <c r="AZ37" s="4">
        <f t="shared" si="29"/>
        <v>18</v>
      </c>
      <c r="BA37" s="4">
        <f t="shared" si="29"/>
        <v>19</v>
      </c>
      <c r="BB37" s="4">
        <f t="shared" si="29"/>
        <v>19</v>
      </c>
      <c r="BC37" s="4">
        <f t="shared" si="29"/>
        <v>19</v>
      </c>
      <c r="BD37" s="4">
        <f t="shared" si="29"/>
        <v>19</v>
      </c>
      <c r="BE37" s="4">
        <f t="shared" si="29"/>
        <v>19</v>
      </c>
      <c r="BF37" s="4">
        <f t="shared" si="29"/>
        <v>20</v>
      </c>
      <c r="BG37" s="4">
        <f t="shared" si="29"/>
        <v>21</v>
      </c>
      <c r="BH37" s="4">
        <f t="shared" si="29"/>
        <v>21</v>
      </c>
      <c r="BI37" s="4">
        <f t="shared" si="29"/>
        <v>22</v>
      </c>
      <c r="BJ37" s="4">
        <f t="shared" si="29"/>
        <v>22</v>
      </c>
      <c r="BK37" s="4">
        <f t="shared" ref="BK37:BV37" si="30">BK14+BJ37</f>
        <v>22</v>
      </c>
      <c r="BL37" s="4">
        <f t="shared" si="30"/>
        <v>39</v>
      </c>
      <c r="BM37" s="4">
        <f t="shared" si="30"/>
        <v>47</v>
      </c>
      <c r="BN37" s="4">
        <f t="shared" si="30"/>
        <v>47</v>
      </c>
      <c r="BO37" s="4">
        <f t="shared" si="30"/>
        <v>50</v>
      </c>
      <c r="BP37" s="4">
        <f t="shared" si="30"/>
        <v>50</v>
      </c>
      <c r="BQ37" s="4">
        <f t="shared" si="30"/>
        <v>53</v>
      </c>
      <c r="BR37" s="4">
        <f t="shared" si="30"/>
        <v>53</v>
      </c>
      <c r="BS37" s="4">
        <f t="shared" si="30"/>
        <v>54</v>
      </c>
      <c r="BT37" s="4">
        <f t="shared" si="30"/>
        <v>54</v>
      </c>
      <c r="BU37" s="4">
        <f t="shared" si="30"/>
        <v>54</v>
      </c>
      <c r="BV37" s="4">
        <f t="shared" si="30"/>
        <v>54</v>
      </c>
    </row>
    <row r="38" spans="1:90" x14ac:dyDescent="0.2">
      <c r="A38" s="82" t="s">
        <v>559</v>
      </c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4">
        <f>V15</f>
        <v>1</v>
      </c>
      <c r="W38" s="4">
        <f>W15+V38</f>
        <v>1</v>
      </c>
      <c r="X38" s="4">
        <f>X15+W38</f>
        <v>1</v>
      </c>
      <c r="Y38" s="4">
        <f t="shared" ref="Y38:CJ38" si="31">Y15+X38</f>
        <v>1</v>
      </c>
      <c r="Z38" s="4">
        <f t="shared" si="31"/>
        <v>1</v>
      </c>
      <c r="AA38" s="4">
        <f t="shared" si="31"/>
        <v>1</v>
      </c>
      <c r="AB38" s="4">
        <f t="shared" si="31"/>
        <v>1</v>
      </c>
      <c r="AC38" s="4">
        <f t="shared" si="31"/>
        <v>1</v>
      </c>
      <c r="AD38" s="4">
        <f t="shared" si="31"/>
        <v>2</v>
      </c>
      <c r="AE38" s="4">
        <f t="shared" si="31"/>
        <v>2</v>
      </c>
      <c r="AF38" s="4">
        <f t="shared" si="31"/>
        <v>2</v>
      </c>
      <c r="AG38" s="4">
        <f t="shared" si="31"/>
        <v>2</v>
      </c>
      <c r="AH38" s="4">
        <f t="shared" si="31"/>
        <v>2</v>
      </c>
      <c r="AI38" s="4">
        <f t="shared" si="31"/>
        <v>2</v>
      </c>
      <c r="AJ38" s="4">
        <f t="shared" si="31"/>
        <v>2</v>
      </c>
      <c r="AK38" s="4">
        <f t="shared" si="31"/>
        <v>4</v>
      </c>
      <c r="AL38" s="4">
        <f t="shared" si="31"/>
        <v>4</v>
      </c>
      <c r="AM38" s="4">
        <f t="shared" si="31"/>
        <v>5</v>
      </c>
      <c r="AN38" s="4">
        <f t="shared" si="31"/>
        <v>6</v>
      </c>
      <c r="AO38" s="4">
        <f t="shared" si="31"/>
        <v>6</v>
      </c>
      <c r="AP38" s="4">
        <f t="shared" si="31"/>
        <v>7</v>
      </c>
      <c r="AQ38" s="4">
        <f t="shared" si="31"/>
        <v>7</v>
      </c>
      <c r="AR38" s="4">
        <f t="shared" si="31"/>
        <v>9</v>
      </c>
      <c r="AS38" s="4">
        <f t="shared" si="31"/>
        <v>10</v>
      </c>
      <c r="AT38" s="4">
        <f t="shared" si="31"/>
        <v>11</v>
      </c>
      <c r="AU38" s="4">
        <f t="shared" si="31"/>
        <v>11</v>
      </c>
      <c r="AV38" s="4">
        <f t="shared" si="31"/>
        <v>12</v>
      </c>
      <c r="AW38" s="4">
        <f t="shared" si="31"/>
        <v>12</v>
      </c>
      <c r="AX38" s="4">
        <f t="shared" si="31"/>
        <v>13</v>
      </c>
      <c r="AY38" s="4">
        <f t="shared" si="31"/>
        <v>14</v>
      </c>
      <c r="AZ38" s="4">
        <f t="shared" si="31"/>
        <v>15</v>
      </c>
      <c r="BA38" s="4">
        <f t="shared" si="31"/>
        <v>15</v>
      </c>
      <c r="BB38" s="4">
        <f t="shared" si="31"/>
        <v>15</v>
      </c>
      <c r="BC38" s="4">
        <f t="shared" si="31"/>
        <v>16</v>
      </c>
      <c r="BD38" s="4">
        <f t="shared" si="31"/>
        <v>18</v>
      </c>
      <c r="BE38" s="4">
        <f t="shared" si="31"/>
        <v>21</v>
      </c>
      <c r="BF38" s="4">
        <f t="shared" si="31"/>
        <v>21</v>
      </c>
      <c r="BG38" s="4">
        <f t="shared" si="31"/>
        <v>21</v>
      </c>
      <c r="BH38" s="4">
        <f t="shared" si="31"/>
        <v>23</v>
      </c>
      <c r="BI38" s="4">
        <f t="shared" si="31"/>
        <v>23</v>
      </c>
      <c r="BJ38" s="4">
        <f t="shared" si="31"/>
        <v>23</v>
      </c>
      <c r="BK38" s="4">
        <f t="shared" si="31"/>
        <v>23</v>
      </c>
      <c r="BL38" s="4">
        <f t="shared" si="31"/>
        <v>24</v>
      </c>
      <c r="BM38" s="4">
        <f t="shared" si="31"/>
        <v>24</v>
      </c>
      <c r="BN38" s="4">
        <f t="shared" si="31"/>
        <v>25</v>
      </c>
      <c r="BO38" s="4">
        <f t="shared" si="31"/>
        <v>25</v>
      </c>
      <c r="BP38" s="4">
        <f t="shared" si="31"/>
        <v>25</v>
      </c>
      <c r="BQ38" s="4">
        <f t="shared" si="31"/>
        <v>25</v>
      </c>
      <c r="BR38" s="4">
        <f t="shared" si="31"/>
        <v>26</v>
      </c>
      <c r="BS38" s="4">
        <f t="shared" si="31"/>
        <v>30</v>
      </c>
      <c r="BT38" s="4">
        <f t="shared" si="31"/>
        <v>32</v>
      </c>
      <c r="BU38" s="4">
        <f t="shared" si="31"/>
        <v>38</v>
      </c>
      <c r="BV38" s="4">
        <f t="shared" si="31"/>
        <v>38</v>
      </c>
      <c r="BW38" s="4">
        <f t="shared" si="31"/>
        <v>38</v>
      </c>
      <c r="BX38" s="4">
        <f t="shared" si="31"/>
        <v>41</v>
      </c>
      <c r="BY38" s="4">
        <f t="shared" si="31"/>
        <v>42</v>
      </c>
      <c r="BZ38" s="4">
        <f t="shared" si="31"/>
        <v>42</v>
      </c>
      <c r="CA38" s="4">
        <f t="shared" si="31"/>
        <v>42</v>
      </c>
      <c r="CB38" s="4">
        <f t="shared" si="31"/>
        <v>42</v>
      </c>
      <c r="CC38" s="4">
        <f t="shared" si="31"/>
        <v>43</v>
      </c>
      <c r="CD38" s="4">
        <f t="shared" si="31"/>
        <v>43</v>
      </c>
      <c r="CE38" s="4">
        <f t="shared" si="31"/>
        <v>44</v>
      </c>
      <c r="CF38" s="4">
        <f t="shared" si="31"/>
        <v>44</v>
      </c>
      <c r="CG38" s="4">
        <f t="shared" si="31"/>
        <v>44</v>
      </c>
      <c r="CH38" s="4">
        <f t="shared" si="31"/>
        <v>44</v>
      </c>
      <c r="CI38" s="4">
        <f t="shared" si="31"/>
        <v>44</v>
      </c>
      <c r="CJ38" s="4">
        <f t="shared" si="31"/>
        <v>44</v>
      </c>
      <c r="CK38" s="4">
        <f t="shared" ref="CK38:CL38" si="32">CK15+CJ38</f>
        <v>44</v>
      </c>
      <c r="CL38" s="4">
        <f t="shared" si="32"/>
        <v>44</v>
      </c>
    </row>
    <row r="39" spans="1:90" x14ac:dyDescent="0.2">
      <c r="A39" s="82" t="s">
        <v>560</v>
      </c>
      <c r="B39" s="82"/>
      <c r="C39" s="82"/>
      <c r="D39" s="82"/>
      <c r="E39" s="82"/>
      <c r="F39" s="82"/>
      <c r="G39" s="82"/>
      <c r="H39" s="82"/>
      <c r="I39" s="82"/>
      <c r="J39" s="82"/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82">
        <v>0</v>
      </c>
      <c r="U39" s="82">
        <v>0</v>
      </c>
      <c r="V39" s="1">
        <v>1</v>
      </c>
      <c r="W39" s="1">
        <v>13</v>
      </c>
      <c r="X39" s="1">
        <v>13</v>
      </c>
      <c r="Y39" s="1">
        <v>14</v>
      </c>
      <c r="Z39" s="1">
        <v>16</v>
      </c>
      <c r="AA39" s="1">
        <v>19</v>
      </c>
      <c r="AB39" s="1">
        <v>23</v>
      </c>
      <c r="AC39" s="1">
        <v>36</v>
      </c>
      <c r="AD39" s="1">
        <v>44</v>
      </c>
      <c r="AE39" s="1">
        <v>54</v>
      </c>
      <c r="AF39" s="1">
        <v>61</v>
      </c>
      <c r="AG39" s="1">
        <v>77</v>
      </c>
      <c r="AH39" s="1">
        <v>89</v>
      </c>
      <c r="AI39" s="1">
        <v>93</v>
      </c>
      <c r="AJ39" s="1">
        <v>102</v>
      </c>
      <c r="AK39" s="1">
        <v>112</v>
      </c>
      <c r="AL39" s="1">
        <v>119</v>
      </c>
      <c r="AM39" s="1">
        <v>128</v>
      </c>
      <c r="AN39" s="1">
        <v>152</v>
      </c>
      <c r="AO39" s="1">
        <v>174</v>
      </c>
      <c r="AP39" s="1">
        <v>196</v>
      </c>
      <c r="AQ39" s="1">
        <v>207</v>
      </c>
      <c r="AR39" s="1">
        <v>212</v>
      </c>
      <c r="AS39" s="1">
        <v>229</v>
      </c>
      <c r="AT39" s="1">
        <v>247</v>
      </c>
      <c r="AU39" s="1">
        <v>274</v>
      </c>
      <c r="AV39" s="1">
        <v>282</v>
      </c>
      <c r="AW39" s="1">
        <v>286</v>
      </c>
      <c r="AX39" s="1">
        <v>291</v>
      </c>
      <c r="AY39" s="1">
        <v>297</v>
      </c>
      <c r="AZ39" s="1">
        <v>314</v>
      </c>
      <c r="BA39" s="1">
        <v>323</v>
      </c>
      <c r="BB39" s="1">
        <v>326</v>
      </c>
      <c r="BC39" s="1">
        <v>330</v>
      </c>
      <c r="BD39" s="1">
        <v>335</v>
      </c>
      <c r="BE39" s="1">
        <v>349</v>
      </c>
      <c r="BF39" s="1">
        <v>376</v>
      </c>
      <c r="BG39" s="1">
        <v>494</v>
      </c>
      <c r="BH39" s="1">
        <v>494</v>
      </c>
      <c r="BI39" s="1">
        <v>494</v>
      </c>
      <c r="BJ39" s="1">
        <v>494</v>
      </c>
      <c r="BK39" s="1">
        <v>496</v>
      </c>
      <c r="BL39" s="1">
        <v>498</v>
      </c>
      <c r="BM39" s="1">
        <v>499</v>
      </c>
      <c r="BN39" s="1">
        <v>500</v>
      </c>
      <c r="BO39" s="1">
        <v>501</v>
      </c>
      <c r="BP39" s="1">
        <v>501</v>
      </c>
      <c r="BQ39" s="1">
        <v>504</v>
      </c>
      <c r="BR39" s="1">
        <v>505</v>
      </c>
      <c r="BS39" s="1">
        <v>506</v>
      </c>
      <c r="BT39" s="1">
        <v>506</v>
      </c>
      <c r="BU39">
        <v>508</v>
      </c>
      <c r="BV39">
        <v>510</v>
      </c>
      <c r="BW39">
        <v>514</v>
      </c>
      <c r="BX39">
        <v>516</v>
      </c>
      <c r="BY39">
        <v>519</v>
      </c>
      <c r="BZ39">
        <v>523</v>
      </c>
      <c r="CA39">
        <v>523</v>
      </c>
      <c r="CB39">
        <v>523</v>
      </c>
      <c r="CC39">
        <v>525</v>
      </c>
      <c r="CD39">
        <v>525</v>
      </c>
      <c r="CE39">
        <v>527</v>
      </c>
      <c r="CF39">
        <v>527</v>
      </c>
    </row>
    <row r="40" spans="1:90" x14ac:dyDescent="0.2">
      <c r="A40" s="82" t="s">
        <v>733</v>
      </c>
      <c r="B40" s="153">
        <v>0</v>
      </c>
      <c r="C40" s="153">
        <v>0</v>
      </c>
      <c r="D40" s="153">
        <v>0</v>
      </c>
      <c r="E40" s="153">
        <v>0</v>
      </c>
      <c r="F40" s="153">
        <v>0</v>
      </c>
      <c r="G40" s="153">
        <v>0</v>
      </c>
      <c r="H40" s="153">
        <v>0</v>
      </c>
      <c r="I40" s="153">
        <v>0</v>
      </c>
      <c r="J40" s="153">
        <v>0</v>
      </c>
      <c r="K40" s="153">
        <v>0</v>
      </c>
      <c r="L40" s="153">
        <v>0</v>
      </c>
      <c r="M40" s="153">
        <v>0</v>
      </c>
      <c r="N40" s="153">
        <v>0</v>
      </c>
      <c r="O40" s="153">
        <v>0</v>
      </c>
      <c r="P40" s="153">
        <v>0</v>
      </c>
      <c r="Q40" s="153">
        <v>0</v>
      </c>
      <c r="R40" s="153">
        <v>0</v>
      </c>
      <c r="S40" s="153">
        <v>0</v>
      </c>
      <c r="T40" s="153">
        <v>1</v>
      </c>
      <c r="U40" s="153">
        <v>1</v>
      </c>
      <c r="V40">
        <v>1</v>
      </c>
      <c r="W40">
        <v>1</v>
      </c>
      <c r="X40">
        <v>1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3</v>
      </c>
      <c r="AI40">
        <v>3</v>
      </c>
      <c r="AJ40">
        <v>5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  <c r="AS40">
        <v>6</v>
      </c>
      <c r="AT40">
        <v>6</v>
      </c>
      <c r="AU40">
        <v>8</v>
      </c>
      <c r="AV40">
        <v>22</v>
      </c>
      <c r="AW40">
        <v>30</v>
      </c>
      <c r="AX40">
        <v>30</v>
      </c>
      <c r="AY40">
        <v>30</v>
      </c>
      <c r="AZ40">
        <v>30</v>
      </c>
      <c r="BA40">
        <v>30</v>
      </c>
      <c r="BB40">
        <v>32</v>
      </c>
      <c r="BC40">
        <v>32</v>
      </c>
      <c r="BD40">
        <v>32</v>
      </c>
      <c r="BE40">
        <v>35</v>
      </c>
      <c r="BF40">
        <v>36</v>
      </c>
      <c r="BG40">
        <v>37</v>
      </c>
      <c r="BH40">
        <v>37</v>
      </c>
      <c r="BI40">
        <v>37</v>
      </c>
      <c r="BJ40">
        <v>37</v>
      </c>
      <c r="BK40">
        <v>37</v>
      </c>
      <c r="BL40">
        <v>37</v>
      </c>
      <c r="BM40">
        <v>37</v>
      </c>
      <c r="BN40">
        <v>37</v>
      </c>
      <c r="BO40">
        <v>37</v>
      </c>
      <c r="BP40">
        <v>37</v>
      </c>
      <c r="BQ40">
        <v>37</v>
      </c>
      <c r="BR40">
        <v>37</v>
      </c>
      <c r="BS40">
        <v>43</v>
      </c>
      <c r="BT40">
        <v>45</v>
      </c>
      <c r="BU40">
        <v>47</v>
      </c>
      <c r="BV40">
        <v>47</v>
      </c>
      <c r="BW40">
        <v>47</v>
      </c>
      <c r="BX40">
        <v>51</v>
      </c>
      <c r="BY40">
        <v>53</v>
      </c>
      <c r="BZ40">
        <v>53</v>
      </c>
      <c r="CA40">
        <v>55</v>
      </c>
      <c r="CB40">
        <v>55</v>
      </c>
      <c r="CC40">
        <v>56</v>
      </c>
      <c r="CD40">
        <v>59</v>
      </c>
      <c r="CE40">
        <v>61</v>
      </c>
      <c r="CF40">
        <v>62</v>
      </c>
      <c r="CG40">
        <v>65</v>
      </c>
      <c r="CH40">
        <v>67</v>
      </c>
      <c r="CI40">
        <v>67</v>
      </c>
      <c r="CJ40">
        <v>67</v>
      </c>
      <c r="CK40">
        <v>67</v>
      </c>
    </row>
    <row r="42" spans="1:90" x14ac:dyDescent="0.2">
      <c r="A42" s="153" t="s">
        <v>572</v>
      </c>
      <c r="V42" s="200">
        <f>AVERAGE(V27:V39)</f>
        <v>0.16666666666666666</v>
      </c>
      <c r="W42" s="200">
        <f t="shared" ref="W42:CH42" si="33">AVERAGE(W27:W39)</f>
        <v>1.1666666666666667</v>
      </c>
      <c r="X42" s="200">
        <f t="shared" si="33"/>
        <v>1.5</v>
      </c>
      <c r="Y42" s="200">
        <f t="shared" si="33"/>
        <v>1.5833333333333333</v>
      </c>
      <c r="Z42" s="200">
        <f t="shared" si="33"/>
        <v>1.75</v>
      </c>
      <c r="AA42" s="200">
        <f t="shared" si="33"/>
        <v>2.4166666666666665</v>
      </c>
      <c r="AB42" s="200">
        <f t="shared" si="33"/>
        <v>2.9166666666666665</v>
      </c>
      <c r="AC42" s="200">
        <f t="shared" si="33"/>
        <v>4.25</v>
      </c>
      <c r="AD42" s="200">
        <f t="shared" si="33"/>
        <v>5.333333333333333</v>
      </c>
      <c r="AE42" s="200">
        <f t="shared" si="33"/>
        <v>6.666666666666667</v>
      </c>
      <c r="AF42" s="200">
        <f t="shared" si="33"/>
        <v>7.25</v>
      </c>
      <c r="AG42" s="200">
        <f t="shared" si="33"/>
        <v>9.0833333333333339</v>
      </c>
      <c r="AH42" s="200">
        <f t="shared" si="33"/>
        <v>10.833333333333334</v>
      </c>
      <c r="AI42" s="200">
        <f t="shared" si="33"/>
        <v>11.75</v>
      </c>
      <c r="AJ42" s="200">
        <f t="shared" si="33"/>
        <v>13</v>
      </c>
      <c r="AK42" s="200">
        <f t="shared" si="33"/>
        <v>16.666666666666668</v>
      </c>
      <c r="AL42" s="200">
        <f t="shared" si="33"/>
        <v>18.166666666666668</v>
      </c>
      <c r="AM42" s="200">
        <f t="shared" si="33"/>
        <v>19.666666666666668</v>
      </c>
      <c r="AN42" s="200">
        <f t="shared" si="33"/>
        <v>23.25</v>
      </c>
      <c r="AO42" s="200">
        <f t="shared" si="33"/>
        <v>26.666666666666668</v>
      </c>
      <c r="AP42" s="200">
        <f t="shared" si="33"/>
        <v>29.583333333333332</v>
      </c>
      <c r="AQ42" s="200">
        <f t="shared" si="33"/>
        <v>31.666666666666668</v>
      </c>
      <c r="AR42" s="200">
        <f t="shared" si="33"/>
        <v>34.75</v>
      </c>
      <c r="AS42" s="200">
        <f t="shared" si="33"/>
        <v>38.916666666666664</v>
      </c>
      <c r="AT42" s="200">
        <f t="shared" si="33"/>
        <v>43.5</v>
      </c>
      <c r="AU42" s="200">
        <f t="shared" si="33"/>
        <v>48.166666666666664</v>
      </c>
      <c r="AV42" s="200">
        <f t="shared" si="33"/>
        <v>51.083333333333336</v>
      </c>
      <c r="AW42" s="200">
        <f t="shared" si="33"/>
        <v>53.75</v>
      </c>
      <c r="AX42" s="200">
        <f t="shared" si="33"/>
        <v>55.083333333333336</v>
      </c>
      <c r="AY42" s="200">
        <f t="shared" si="33"/>
        <v>56.5</v>
      </c>
      <c r="AZ42" s="200">
        <f t="shared" si="33"/>
        <v>58.666666666666664</v>
      </c>
      <c r="BA42" s="200">
        <f t="shared" si="33"/>
        <v>60.916666666666664</v>
      </c>
      <c r="BB42" s="200">
        <f t="shared" si="33"/>
        <v>61.75</v>
      </c>
      <c r="BC42" s="200">
        <f t="shared" si="33"/>
        <v>62.583333333333336</v>
      </c>
      <c r="BD42" s="200">
        <f t="shared" si="33"/>
        <v>64.333333333333329</v>
      </c>
      <c r="BE42" s="200">
        <f t="shared" si="33"/>
        <v>66</v>
      </c>
      <c r="BF42" s="200">
        <f t="shared" si="33"/>
        <v>68.5</v>
      </c>
      <c r="BG42" s="200">
        <f t="shared" si="33"/>
        <v>78.666666666666671</v>
      </c>
      <c r="BH42" s="200">
        <f t="shared" si="33"/>
        <v>78.833333333333329</v>
      </c>
      <c r="BI42" s="200">
        <f t="shared" si="33"/>
        <v>79</v>
      </c>
      <c r="BJ42" s="200">
        <f t="shared" si="33"/>
        <v>79</v>
      </c>
      <c r="BK42" s="200">
        <f t="shared" si="33"/>
        <v>79.166666666666671</v>
      </c>
      <c r="BL42" s="200">
        <f t="shared" si="33"/>
        <v>80.833333333333329</v>
      </c>
      <c r="BM42" s="200">
        <f t="shared" si="33"/>
        <v>81.666666666666671</v>
      </c>
      <c r="BN42" s="200">
        <f t="shared" si="33"/>
        <v>81.833333333333329</v>
      </c>
      <c r="BO42" s="200">
        <f t="shared" si="33"/>
        <v>82.166666666666671</v>
      </c>
      <c r="BP42" s="200">
        <f t="shared" si="33"/>
        <v>82.166666666666671</v>
      </c>
      <c r="BQ42" s="200">
        <f t="shared" si="33"/>
        <v>82.916666666666671</v>
      </c>
      <c r="BR42" s="200">
        <f t="shared" si="33"/>
        <v>83.083333333333329</v>
      </c>
      <c r="BS42" s="200">
        <f t="shared" si="33"/>
        <v>83.583333333333329</v>
      </c>
      <c r="BT42" s="200">
        <f t="shared" si="33"/>
        <v>83.75</v>
      </c>
      <c r="BU42" s="200">
        <f t="shared" si="33"/>
        <v>84.416666666666671</v>
      </c>
      <c r="BV42" s="200">
        <f t="shared" si="33"/>
        <v>84.583333333333329</v>
      </c>
      <c r="BW42" s="200">
        <f t="shared" si="33"/>
        <v>276</v>
      </c>
      <c r="BX42" s="200">
        <f t="shared" si="33"/>
        <v>278.5</v>
      </c>
      <c r="BY42" s="200">
        <f t="shared" si="33"/>
        <v>280.5</v>
      </c>
      <c r="BZ42" s="200">
        <f t="shared" si="33"/>
        <v>282.5</v>
      </c>
      <c r="CA42" s="200">
        <f t="shared" si="33"/>
        <v>282.5</v>
      </c>
      <c r="CB42" s="200">
        <f t="shared" si="33"/>
        <v>282.5</v>
      </c>
      <c r="CC42" s="200">
        <f t="shared" si="33"/>
        <v>284</v>
      </c>
      <c r="CD42" s="200">
        <f t="shared" si="33"/>
        <v>284</v>
      </c>
      <c r="CE42" s="200">
        <f t="shared" si="33"/>
        <v>285.5</v>
      </c>
      <c r="CF42" s="200">
        <f t="shared" si="33"/>
        <v>285.5</v>
      </c>
      <c r="CG42" s="200">
        <f t="shared" si="33"/>
        <v>44</v>
      </c>
      <c r="CH42" s="200">
        <f t="shared" si="33"/>
        <v>44</v>
      </c>
      <c r="CI42" s="200">
        <f t="shared" ref="CI42:CL42" si="34">AVERAGE(CI27:CI39)</f>
        <v>44</v>
      </c>
      <c r="CJ42" s="200">
        <f t="shared" si="34"/>
        <v>44</v>
      </c>
      <c r="CK42" s="200">
        <f t="shared" si="34"/>
        <v>44</v>
      </c>
      <c r="CL42" s="200">
        <f t="shared" si="34"/>
        <v>44</v>
      </c>
    </row>
    <row r="44" spans="1:90" x14ac:dyDescent="0.2">
      <c r="A44" s="211" t="s">
        <v>736</v>
      </c>
      <c r="V44">
        <f>AVERAGE(V38:V39)</f>
        <v>1</v>
      </c>
      <c r="W44">
        <f t="shared" ref="W44:CF44" si="35">AVERAGE(W38:W39)</f>
        <v>7</v>
      </c>
      <c r="X44">
        <f t="shared" si="35"/>
        <v>7</v>
      </c>
      <c r="Y44">
        <f t="shared" si="35"/>
        <v>7.5</v>
      </c>
      <c r="Z44">
        <f t="shared" si="35"/>
        <v>8.5</v>
      </c>
      <c r="AA44">
        <f t="shared" si="35"/>
        <v>10</v>
      </c>
      <c r="AB44">
        <f t="shared" si="35"/>
        <v>12</v>
      </c>
      <c r="AC44">
        <f t="shared" si="35"/>
        <v>18.5</v>
      </c>
      <c r="AD44">
        <f t="shared" si="35"/>
        <v>23</v>
      </c>
      <c r="AE44">
        <f t="shared" si="35"/>
        <v>28</v>
      </c>
      <c r="AF44">
        <f t="shared" si="35"/>
        <v>31.5</v>
      </c>
      <c r="AG44">
        <f t="shared" si="35"/>
        <v>39.5</v>
      </c>
      <c r="AH44">
        <f t="shared" si="35"/>
        <v>45.5</v>
      </c>
      <c r="AI44">
        <f t="shared" si="35"/>
        <v>47.5</v>
      </c>
      <c r="AJ44">
        <f t="shared" si="35"/>
        <v>52</v>
      </c>
      <c r="AK44">
        <f t="shared" si="35"/>
        <v>58</v>
      </c>
      <c r="AL44">
        <f t="shared" si="35"/>
        <v>61.5</v>
      </c>
      <c r="AM44">
        <f t="shared" si="35"/>
        <v>66.5</v>
      </c>
      <c r="AN44">
        <f t="shared" si="35"/>
        <v>79</v>
      </c>
      <c r="AO44">
        <f t="shared" si="35"/>
        <v>90</v>
      </c>
      <c r="AP44">
        <f t="shared" si="35"/>
        <v>101.5</v>
      </c>
      <c r="AQ44">
        <f t="shared" si="35"/>
        <v>107</v>
      </c>
      <c r="AR44">
        <f t="shared" si="35"/>
        <v>110.5</v>
      </c>
      <c r="AS44">
        <f t="shared" si="35"/>
        <v>119.5</v>
      </c>
      <c r="AT44">
        <f t="shared" si="35"/>
        <v>129</v>
      </c>
      <c r="AU44">
        <f t="shared" si="35"/>
        <v>142.5</v>
      </c>
      <c r="AV44">
        <f t="shared" si="35"/>
        <v>147</v>
      </c>
      <c r="AW44">
        <f t="shared" si="35"/>
        <v>149</v>
      </c>
      <c r="AX44">
        <f t="shared" si="35"/>
        <v>152</v>
      </c>
      <c r="AY44">
        <f t="shared" si="35"/>
        <v>155.5</v>
      </c>
      <c r="AZ44">
        <f t="shared" si="35"/>
        <v>164.5</v>
      </c>
      <c r="BA44">
        <f t="shared" si="35"/>
        <v>169</v>
      </c>
      <c r="BB44">
        <f t="shared" si="35"/>
        <v>170.5</v>
      </c>
      <c r="BC44">
        <f t="shared" si="35"/>
        <v>173</v>
      </c>
      <c r="BD44">
        <f t="shared" si="35"/>
        <v>176.5</v>
      </c>
      <c r="BE44">
        <f t="shared" si="35"/>
        <v>185</v>
      </c>
      <c r="BF44">
        <f t="shared" si="35"/>
        <v>198.5</v>
      </c>
      <c r="BG44">
        <f t="shared" si="35"/>
        <v>257.5</v>
      </c>
      <c r="BH44">
        <f t="shared" si="35"/>
        <v>258.5</v>
      </c>
      <c r="BI44">
        <f t="shared" si="35"/>
        <v>258.5</v>
      </c>
      <c r="BJ44">
        <f t="shared" si="35"/>
        <v>258.5</v>
      </c>
      <c r="BK44">
        <f t="shared" si="35"/>
        <v>259.5</v>
      </c>
      <c r="BL44">
        <f t="shared" si="35"/>
        <v>261</v>
      </c>
      <c r="BM44">
        <f t="shared" si="35"/>
        <v>261.5</v>
      </c>
      <c r="BN44">
        <f t="shared" si="35"/>
        <v>262.5</v>
      </c>
      <c r="BO44">
        <f t="shared" si="35"/>
        <v>263</v>
      </c>
      <c r="BP44">
        <f t="shared" si="35"/>
        <v>263</v>
      </c>
      <c r="BQ44">
        <f t="shared" si="35"/>
        <v>264.5</v>
      </c>
      <c r="BR44">
        <f t="shared" si="35"/>
        <v>265.5</v>
      </c>
      <c r="BS44">
        <f t="shared" si="35"/>
        <v>268</v>
      </c>
      <c r="BT44">
        <f t="shared" si="35"/>
        <v>269</v>
      </c>
      <c r="BU44">
        <f t="shared" si="35"/>
        <v>273</v>
      </c>
      <c r="BV44">
        <f t="shared" si="35"/>
        <v>274</v>
      </c>
      <c r="BW44">
        <f t="shared" si="35"/>
        <v>276</v>
      </c>
      <c r="BX44">
        <f t="shared" si="35"/>
        <v>278.5</v>
      </c>
      <c r="BY44">
        <f t="shared" si="35"/>
        <v>280.5</v>
      </c>
      <c r="BZ44">
        <f t="shared" si="35"/>
        <v>282.5</v>
      </c>
      <c r="CA44">
        <f t="shared" si="35"/>
        <v>282.5</v>
      </c>
      <c r="CB44">
        <f t="shared" si="35"/>
        <v>282.5</v>
      </c>
      <c r="CC44">
        <f t="shared" si="35"/>
        <v>284</v>
      </c>
      <c r="CD44">
        <f t="shared" si="35"/>
        <v>284</v>
      </c>
      <c r="CE44">
        <f t="shared" si="35"/>
        <v>285.5</v>
      </c>
      <c r="CF44">
        <f t="shared" si="35"/>
        <v>285.5</v>
      </c>
    </row>
    <row r="45" spans="1:90" x14ac:dyDescent="0.2">
      <c r="A45" s="211" t="s">
        <v>737</v>
      </c>
      <c r="V45" s="200">
        <f>AVERAGE(V28:V37)</f>
        <v>0</v>
      </c>
      <c r="W45" s="200">
        <f t="shared" ref="W45:BV45" si="36">AVERAGE(W28:W37)</f>
        <v>0</v>
      </c>
      <c r="X45" s="200">
        <f t="shared" si="36"/>
        <v>0.4</v>
      </c>
      <c r="Y45" s="200">
        <f t="shared" si="36"/>
        <v>0.4</v>
      </c>
      <c r="Z45" s="200">
        <f t="shared" si="36"/>
        <v>0.4</v>
      </c>
      <c r="AA45" s="200">
        <f t="shared" si="36"/>
        <v>0.9</v>
      </c>
      <c r="AB45" s="200">
        <f t="shared" si="36"/>
        <v>1.1000000000000001</v>
      </c>
      <c r="AC45" s="200">
        <f t="shared" si="36"/>
        <v>1.4</v>
      </c>
      <c r="AD45" s="200">
        <f t="shared" si="36"/>
        <v>1.8</v>
      </c>
      <c r="AE45" s="200">
        <f t="shared" si="36"/>
        <v>2.4</v>
      </c>
      <c r="AF45" s="200">
        <f t="shared" si="36"/>
        <v>2.4</v>
      </c>
      <c r="AG45" s="200">
        <f t="shared" si="36"/>
        <v>3</v>
      </c>
      <c r="AH45" s="200">
        <f t="shared" si="36"/>
        <v>3.9</v>
      </c>
      <c r="AI45" s="200">
        <f t="shared" si="36"/>
        <v>4.5999999999999996</v>
      </c>
      <c r="AJ45" s="200">
        <f t="shared" si="36"/>
        <v>5.2</v>
      </c>
      <c r="AK45" s="200">
        <f t="shared" si="36"/>
        <v>8.4</v>
      </c>
      <c r="AL45" s="200">
        <f t="shared" si="36"/>
        <v>9.5</v>
      </c>
      <c r="AM45" s="200">
        <f t="shared" si="36"/>
        <v>10.3</v>
      </c>
      <c r="AN45" s="200">
        <f t="shared" si="36"/>
        <v>12.1</v>
      </c>
      <c r="AO45" s="200">
        <f t="shared" si="36"/>
        <v>14</v>
      </c>
      <c r="AP45" s="200">
        <f t="shared" si="36"/>
        <v>15.2</v>
      </c>
      <c r="AQ45" s="200">
        <f t="shared" si="36"/>
        <v>16.600000000000001</v>
      </c>
      <c r="AR45" s="200">
        <f t="shared" si="36"/>
        <v>19.600000000000001</v>
      </c>
      <c r="AS45" s="200">
        <f t="shared" si="36"/>
        <v>22.8</v>
      </c>
      <c r="AT45" s="200">
        <f t="shared" si="36"/>
        <v>26.4</v>
      </c>
      <c r="AU45" s="200">
        <f t="shared" si="36"/>
        <v>29.3</v>
      </c>
      <c r="AV45" s="200">
        <f t="shared" si="36"/>
        <v>31.9</v>
      </c>
      <c r="AW45" s="200">
        <f t="shared" si="36"/>
        <v>34.700000000000003</v>
      </c>
      <c r="AX45" s="200">
        <f t="shared" si="36"/>
        <v>35.700000000000003</v>
      </c>
      <c r="AY45" s="200">
        <f t="shared" si="36"/>
        <v>36.700000000000003</v>
      </c>
      <c r="AZ45" s="200">
        <f t="shared" si="36"/>
        <v>37.5</v>
      </c>
      <c r="BA45" s="200">
        <f t="shared" si="36"/>
        <v>39.299999999999997</v>
      </c>
      <c r="BB45" s="200">
        <f t="shared" si="36"/>
        <v>40</v>
      </c>
      <c r="BC45" s="200">
        <f t="shared" si="36"/>
        <v>40.5</v>
      </c>
      <c r="BD45" s="200">
        <f t="shared" si="36"/>
        <v>41.9</v>
      </c>
      <c r="BE45" s="200">
        <f t="shared" si="36"/>
        <v>42.2</v>
      </c>
      <c r="BF45" s="200">
        <f t="shared" si="36"/>
        <v>42.5</v>
      </c>
      <c r="BG45" s="200">
        <f t="shared" si="36"/>
        <v>42.9</v>
      </c>
      <c r="BH45" s="200">
        <f t="shared" si="36"/>
        <v>42.9</v>
      </c>
      <c r="BI45" s="200">
        <f t="shared" si="36"/>
        <v>43.1</v>
      </c>
      <c r="BJ45" s="200">
        <f t="shared" si="36"/>
        <v>43.1</v>
      </c>
      <c r="BK45" s="200">
        <f t="shared" si="36"/>
        <v>43.1</v>
      </c>
      <c r="BL45" s="200">
        <f t="shared" si="36"/>
        <v>44.8</v>
      </c>
      <c r="BM45" s="200">
        <f t="shared" si="36"/>
        <v>45.7</v>
      </c>
      <c r="BN45" s="200">
        <f t="shared" si="36"/>
        <v>45.7</v>
      </c>
      <c r="BO45" s="200">
        <f t="shared" si="36"/>
        <v>46</v>
      </c>
      <c r="BP45" s="200">
        <f t="shared" si="36"/>
        <v>46</v>
      </c>
      <c r="BQ45" s="200">
        <f t="shared" si="36"/>
        <v>46.6</v>
      </c>
      <c r="BR45" s="200">
        <f t="shared" si="36"/>
        <v>46.6</v>
      </c>
      <c r="BS45" s="200">
        <f t="shared" si="36"/>
        <v>46.7</v>
      </c>
      <c r="BT45" s="200">
        <f t="shared" si="36"/>
        <v>46.7</v>
      </c>
      <c r="BU45" s="200">
        <f t="shared" si="36"/>
        <v>46.7</v>
      </c>
      <c r="BV45" s="200">
        <f t="shared" si="36"/>
        <v>46.7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N36"/>
  <sheetViews>
    <sheetView workbookViewId="0">
      <selection activeCell="E50" sqref="E50"/>
    </sheetView>
  </sheetViews>
  <sheetFormatPr defaultRowHeight="12.75" x14ac:dyDescent="0.2"/>
  <sheetData>
    <row r="4" spans="1:66" x14ac:dyDescent="0.2">
      <c r="B4" s="128">
        <v>37445</v>
      </c>
      <c r="C4" s="128">
        <v>37446</v>
      </c>
      <c r="D4" s="128">
        <v>37447</v>
      </c>
      <c r="E4" s="128">
        <v>37448</v>
      </c>
      <c r="F4" s="128">
        <v>37449</v>
      </c>
      <c r="G4" s="128">
        <v>37450</v>
      </c>
      <c r="H4" s="128">
        <v>37451</v>
      </c>
      <c r="I4" s="128">
        <v>37452</v>
      </c>
      <c r="J4" s="128">
        <v>37453</v>
      </c>
      <c r="K4" s="128">
        <v>37454</v>
      </c>
      <c r="L4" s="128">
        <v>37455</v>
      </c>
      <c r="M4" s="128">
        <v>37456</v>
      </c>
      <c r="N4" s="128">
        <v>37457</v>
      </c>
      <c r="O4" s="128">
        <v>37458</v>
      </c>
      <c r="P4" s="129">
        <v>37459</v>
      </c>
      <c r="Q4" s="128">
        <v>37460</v>
      </c>
      <c r="R4" s="128">
        <v>37461</v>
      </c>
      <c r="S4" s="128">
        <v>37462</v>
      </c>
      <c r="T4" s="128">
        <v>37463</v>
      </c>
      <c r="U4" s="128">
        <v>37464</v>
      </c>
      <c r="V4" s="128">
        <v>37465</v>
      </c>
      <c r="W4" s="129">
        <v>37466</v>
      </c>
      <c r="X4" s="128">
        <v>37467</v>
      </c>
      <c r="Y4" s="128">
        <v>37468</v>
      </c>
      <c r="Z4" s="128">
        <v>37469</v>
      </c>
      <c r="AA4" s="128">
        <v>37470</v>
      </c>
      <c r="AB4" s="128">
        <v>37471</v>
      </c>
      <c r="AC4" s="128">
        <v>37472</v>
      </c>
      <c r="AD4" s="128">
        <v>37473</v>
      </c>
      <c r="AE4" s="128">
        <v>37474</v>
      </c>
      <c r="AF4" s="128">
        <v>37475</v>
      </c>
      <c r="AG4" s="128">
        <v>37476</v>
      </c>
      <c r="AH4" s="128">
        <v>37477</v>
      </c>
      <c r="AI4" s="128">
        <v>37478</v>
      </c>
      <c r="AJ4" s="128">
        <v>37479</v>
      </c>
      <c r="AK4" s="129">
        <v>37480</v>
      </c>
      <c r="AL4" s="128">
        <v>37481</v>
      </c>
      <c r="AM4" s="128">
        <v>37482</v>
      </c>
      <c r="AN4" s="128">
        <v>37483</v>
      </c>
      <c r="AO4" s="128">
        <v>37484</v>
      </c>
      <c r="AP4" s="128">
        <v>37485</v>
      </c>
      <c r="AQ4" s="128">
        <v>37486</v>
      </c>
      <c r="AR4" s="129">
        <v>37487</v>
      </c>
      <c r="AS4" s="128">
        <v>37488</v>
      </c>
      <c r="AT4" s="128">
        <v>37489</v>
      </c>
      <c r="AU4" s="128">
        <v>37490</v>
      </c>
      <c r="AV4" s="128">
        <v>37491</v>
      </c>
      <c r="AW4" s="128">
        <v>37492</v>
      </c>
      <c r="AX4" s="128">
        <v>37493</v>
      </c>
      <c r="AY4" s="129">
        <v>37494</v>
      </c>
      <c r="AZ4" s="128">
        <v>37495</v>
      </c>
      <c r="BA4" s="128">
        <v>37496</v>
      </c>
      <c r="BB4" s="128">
        <v>37497</v>
      </c>
      <c r="BC4" s="128">
        <v>37498</v>
      </c>
      <c r="BD4" s="128">
        <v>37499</v>
      </c>
      <c r="BE4" s="128">
        <v>37500</v>
      </c>
      <c r="BF4" s="129">
        <v>37501</v>
      </c>
      <c r="BG4" s="128">
        <v>37502</v>
      </c>
      <c r="BH4" s="128">
        <v>37503</v>
      </c>
      <c r="BI4" s="128">
        <v>37504</v>
      </c>
      <c r="BJ4" s="128">
        <v>37505</v>
      </c>
      <c r="BK4" s="128">
        <v>37506</v>
      </c>
      <c r="BL4" s="128">
        <v>37507</v>
      </c>
      <c r="BM4" s="128">
        <v>37508</v>
      </c>
      <c r="BN4" s="128">
        <v>37509</v>
      </c>
    </row>
    <row r="5" spans="1:66" x14ac:dyDescent="0.2">
      <c r="A5">
        <v>1998</v>
      </c>
      <c r="B5" s="1"/>
      <c r="C5" s="1"/>
      <c r="D5" s="1"/>
      <c r="E5" s="1"/>
      <c r="F5" s="1"/>
      <c r="G5" s="1"/>
      <c r="H5" s="1"/>
      <c r="J5">
        <v>2</v>
      </c>
      <c r="K5">
        <v>3</v>
      </c>
      <c r="L5">
        <v>1</v>
      </c>
      <c r="N5">
        <v>3</v>
      </c>
      <c r="O5">
        <v>17</v>
      </c>
      <c r="P5" s="22">
        <v>17</v>
      </c>
      <c r="Q5">
        <v>43</v>
      </c>
      <c r="R5">
        <v>487</v>
      </c>
      <c r="S5">
        <v>184</v>
      </c>
      <c r="T5">
        <v>56</v>
      </c>
      <c r="U5">
        <v>48</v>
      </c>
      <c r="V5">
        <v>4</v>
      </c>
      <c r="W5" s="22">
        <v>154</v>
      </c>
      <c r="X5">
        <v>20</v>
      </c>
      <c r="Y5">
        <v>20</v>
      </c>
      <c r="Z5">
        <v>21</v>
      </c>
      <c r="AA5">
        <v>0</v>
      </c>
      <c r="AB5">
        <v>138</v>
      </c>
      <c r="AC5">
        <v>48</v>
      </c>
      <c r="AD5" s="16">
        <v>0</v>
      </c>
      <c r="AE5">
        <v>115</v>
      </c>
      <c r="AF5">
        <v>56</v>
      </c>
      <c r="AG5">
        <v>0</v>
      </c>
      <c r="AH5">
        <v>56</v>
      </c>
      <c r="AI5">
        <v>40</v>
      </c>
      <c r="AJ5">
        <v>29</v>
      </c>
      <c r="AK5" s="22">
        <v>25</v>
      </c>
      <c r="AL5">
        <v>24</v>
      </c>
      <c r="AM5">
        <v>17</v>
      </c>
      <c r="AN5">
        <v>13</v>
      </c>
      <c r="AO5">
        <v>9</v>
      </c>
      <c r="AP5">
        <v>12</v>
      </c>
      <c r="AQ5">
        <v>0</v>
      </c>
      <c r="AR5" s="22">
        <v>0</v>
      </c>
      <c r="AS5">
        <v>0</v>
      </c>
      <c r="AT5">
        <v>0</v>
      </c>
      <c r="AU5">
        <v>0</v>
      </c>
      <c r="AV5">
        <v>0</v>
      </c>
      <c r="AY5" s="22"/>
      <c r="BF5" s="22"/>
    </row>
    <row r="6" spans="1:66" x14ac:dyDescent="0.2">
      <c r="A6">
        <v>1999</v>
      </c>
      <c r="B6" s="19"/>
      <c r="C6" s="19"/>
      <c r="D6" s="19"/>
      <c r="E6" s="19"/>
      <c r="F6" s="19"/>
      <c r="G6" s="19"/>
      <c r="H6" s="19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386</v>
      </c>
      <c r="AF6" s="16">
        <v>206</v>
      </c>
      <c r="AG6" s="16">
        <v>1</v>
      </c>
      <c r="AH6" s="16">
        <v>7</v>
      </c>
      <c r="AI6" s="16"/>
      <c r="AJ6" s="16"/>
      <c r="AK6" s="16">
        <v>4</v>
      </c>
      <c r="AL6" s="16">
        <v>14</v>
      </c>
      <c r="AM6" s="16">
        <v>3</v>
      </c>
      <c r="AN6" s="16">
        <v>3</v>
      </c>
      <c r="AO6" s="16">
        <v>3</v>
      </c>
      <c r="AP6" s="16"/>
      <c r="AQ6" s="16">
        <v>3</v>
      </c>
      <c r="AR6" s="16"/>
      <c r="AS6" s="16"/>
      <c r="AT6" s="16">
        <v>1</v>
      </c>
      <c r="AU6" s="16">
        <v>2</v>
      </c>
      <c r="AV6" s="16">
        <v>4</v>
      </c>
      <c r="AW6" s="16"/>
      <c r="AX6" s="16"/>
      <c r="AY6" s="16">
        <v>7</v>
      </c>
      <c r="AZ6" s="16">
        <v>2</v>
      </c>
      <c r="BA6" s="16">
        <v>6</v>
      </c>
      <c r="BB6" s="16"/>
      <c r="BC6" s="16"/>
      <c r="BD6" s="16"/>
      <c r="BE6" s="16"/>
      <c r="BF6" s="16"/>
      <c r="BG6" s="16">
        <v>3</v>
      </c>
      <c r="BH6" s="16">
        <v>7</v>
      </c>
      <c r="BI6" s="16"/>
      <c r="BJ6" s="16">
        <v>1</v>
      </c>
      <c r="BK6" s="16"/>
      <c r="BL6" s="16"/>
      <c r="BM6" s="16"/>
      <c r="BN6" s="16"/>
    </row>
    <row r="7" spans="1:66" x14ac:dyDescent="0.2">
      <c r="A7">
        <v>2000</v>
      </c>
      <c r="B7" s="19"/>
      <c r="C7" s="19"/>
      <c r="D7" s="19"/>
      <c r="E7" s="19"/>
      <c r="F7" s="19"/>
      <c r="G7" s="19"/>
      <c r="H7" s="19"/>
      <c r="I7" s="16"/>
      <c r="J7" s="16"/>
      <c r="K7" s="16"/>
      <c r="L7" s="16"/>
      <c r="M7" s="16"/>
      <c r="N7" s="16"/>
      <c r="O7" s="16"/>
      <c r="P7" s="16"/>
      <c r="Q7" s="16">
        <v>518</v>
      </c>
      <c r="R7" s="16">
        <v>178</v>
      </c>
      <c r="S7" s="16">
        <v>78</v>
      </c>
      <c r="T7" s="16">
        <v>21</v>
      </c>
      <c r="U7" s="16">
        <v>3</v>
      </c>
      <c r="V7" s="16"/>
      <c r="W7" s="16">
        <v>200</v>
      </c>
      <c r="X7" s="16">
        <v>180</v>
      </c>
      <c r="Y7" s="16">
        <v>133</v>
      </c>
      <c r="Z7" s="16">
        <v>44</v>
      </c>
      <c r="AA7" s="16">
        <v>38</v>
      </c>
      <c r="AB7" s="16">
        <v>24</v>
      </c>
      <c r="AC7" s="16">
        <v>5</v>
      </c>
      <c r="AD7" s="16">
        <v>33</v>
      </c>
      <c r="AE7" s="16"/>
      <c r="AF7" s="16">
        <v>48</v>
      </c>
      <c r="AG7" s="16">
        <v>17</v>
      </c>
      <c r="AH7" s="16">
        <v>3</v>
      </c>
      <c r="AI7" s="16">
        <v>30</v>
      </c>
      <c r="AJ7" s="16"/>
      <c r="AK7" s="16">
        <v>4</v>
      </c>
      <c r="AL7" s="16">
        <v>3</v>
      </c>
      <c r="AM7" s="16">
        <v>1</v>
      </c>
      <c r="AN7" s="16"/>
      <c r="AO7" s="16"/>
      <c r="AP7" s="16">
        <v>3</v>
      </c>
      <c r="AQ7" s="16">
        <v>5</v>
      </c>
      <c r="AR7" s="16"/>
      <c r="AS7" s="16"/>
      <c r="AT7" s="16"/>
      <c r="AU7" s="16">
        <v>1</v>
      </c>
      <c r="AV7" s="16">
        <v>1</v>
      </c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 x14ac:dyDescent="0.2">
      <c r="A8">
        <v>2001</v>
      </c>
      <c r="B8" s="5">
        <v>4</v>
      </c>
      <c r="C8" s="5"/>
      <c r="D8" s="5">
        <v>1</v>
      </c>
      <c r="E8" s="19"/>
      <c r="F8" s="19"/>
      <c r="G8" s="19"/>
      <c r="H8" s="19"/>
      <c r="I8" s="16"/>
      <c r="J8" s="16"/>
      <c r="K8" s="16"/>
      <c r="L8" s="16"/>
      <c r="M8" s="16"/>
      <c r="N8" s="16">
        <v>149</v>
      </c>
      <c r="O8" s="16">
        <v>133</v>
      </c>
      <c r="P8" s="16">
        <v>285</v>
      </c>
      <c r="Q8" s="20">
        <v>300</v>
      </c>
      <c r="R8" s="20">
        <v>1188</v>
      </c>
      <c r="S8" s="20">
        <v>405</v>
      </c>
      <c r="T8" s="20">
        <v>26</v>
      </c>
      <c r="U8" s="20">
        <v>130</v>
      </c>
      <c r="V8" s="20">
        <v>286</v>
      </c>
      <c r="W8" s="16">
        <v>297</v>
      </c>
      <c r="X8" s="20">
        <v>91</v>
      </c>
      <c r="Y8" s="20">
        <v>305</v>
      </c>
      <c r="Z8" s="20">
        <v>151</v>
      </c>
      <c r="AA8" s="20">
        <v>59</v>
      </c>
      <c r="AB8" s="20">
        <v>45</v>
      </c>
      <c r="AC8" s="20">
        <v>70</v>
      </c>
      <c r="AD8" s="16">
        <v>26</v>
      </c>
      <c r="AE8" s="20">
        <v>11</v>
      </c>
      <c r="AF8" s="20">
        <v>16</v>
      </c>
      <c r="AG8" s="16"/>
      <c r="AH8" s="20">
        <v>13</v>
      </c>
      <c r="AI8" s="16"/>
      <c r="AJ8" s="20">
        <v>9</v>
      </c>
      <c r="AK8" s="16">
        <v>2</v>
      </c>
      <c r="AL8" s="16"/>
      <c r="AM8" s="16"/>
      <c r="AN8" s="16"/>
      <c r="AO8" s="16">
        <v>23</v>
      </c>
      <c r="AP8" s="16"/>
      <c r="AQ8" s="20">
        <v>4</v>
      </c>
      <c r="AR8" s="16">
        <v>5</v>
      </c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 x14ac:dyDescent="0.2">
      <c r="A9">
        <v>2002</v>
      </c>
      <c r="B9" s="19"/>
      <c r="C9" s="19"/>
      <c r="D9" s="19"/>
      <c r="E9" s="19"/>
      <c r="F9" s="19"/>
      <c r="G9" s="19"/>
      <c r="H9" s="19"/>
      <c r="I9" s="16"/>
      <c r="J9" s="16"/>
      <c r="K9" s="16"/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328</v>
      </c>
      <c r="T9" s="16">
        <v>173</v>
      </c>
      <c r="U9" s="16">
        <v>476</v>
      </c>
      <c r="V9" s="27">
        <v>300</v>
      </c>
      <c r="W9" s="16">
        <v>363</v>
      </c>
      <c r="X9" s="16">
        <v>162</v>
      </c>
      <c r="Y9" s="16">
        <v>59</v>
      </c>
      <c r="Z9" s="16">
        <v>91</v>
      </c>
      <c r="AA9" s="16">
        <v>40</v>
      </c>
      <c r="AB9" s="16">
        <v>86</v>
      </c>
      <c r="AC9" s="16">
        <v>76</v>
      </c>
      <c r="AD9" s="16">
        <v>65</v>
      </c>
      <c r="AE9" s="16">
        <v>49</v>
      </c>
      <c r="AF9" s="16">
        <v>67</v>
      </c>
      <c r="AG9" s="16"/>
      <c r="AH9" s="16">
        <v>62</v>
      </c>
      <c r="AI9" s="16">
        <v>28</v>
      </c>
      <c r="AJ9" s="16">
        <v>30</v>
      </c>
      <c r="AK9" s="16"/>
      <c r="AL9" s="16">
        <v>42</v>
      </c>
      <c r="AM9" s="16"/>
      <c r="AN9" s="16">
        <v>36</v>
      </c>
      <c r="AO9" s="16"/>
      <c r="AP9" s="16"/>
      <c r="AQ9" s="16">
        <v>11</v>
      </c>
      <c r="AR9" s="16"/>
      <c r="AS9" s="16">
        <v>19</v>
      </c>
      <c r="AT9" s="16"/>
      <c r="AU9" s="16">
        <v>15</v>
      </c>
      <c r="AV9" s="16"/>
      <c r="AW9" s="16">
        <v>1</v>
      </c>
      <c r="AX9" s="16"/>
      <c r="AY9" s="16"/>
      <c r="AZ9" s="16"/>
      <c r="BA9" s="16">
        <v>1</v>
      </c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 x14ac:dyDescent="0.2">
      <c r="A10">
        <v>2003</v>
      </c>
      <c r="B10" s="19"/>
      <c r="C10" s="19"/>
      <c r="D10" s="19"/>
      <c r="E10" s="19"/>
      <c r="F10" s="19"/>
      <c r="G10" s="19"/>
      <c r="H10" s="1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20">
        <v>158</v>
      </c>
      <c r="T10" s="20">
        <v>251</v>
      </c>
      <c r="U10" s="20">
        <v>364</v>
      </c>
      <c r="V10" s="20">
        <v>394</v>
      </c>
      <c r="W10" s="16">
        <v>279</v>
      </c>
      <c r="X10" s="20">
        <v>132</v>
      </c>
      <c r="Y10" s="20">
        <v>176</v>
      </c>
      <c r="Z10" s="20">
        <v>95</v>
      </c>
      <c r="AA10" s="20">
        <v>44</v>
      </c>
      <c r="AB10" s="20">
        <v>88</v>
      </c>
      <c r="AC10" s="20">
        <v>86</v>
      </c>
      <c r="AD10" s="16">
        <v>128</v>
      </c>
      <c r="AE10" s="20">
        <v>70</v>
      </c>
      <c r="AF10" s="20">
        <v>83</v>
      </c>
      <c r="AG10" s="20">
        <v>34</v>
      </c>
      <c r="AH10" s="20">
        <v>58</v>
      </c>
      <c r="AI10" s="20">
        <v>18</v>
      </c>
      <c r="AJ10" s="20">
        <v>11</v>
      </c>
      <c r="AK10" s="16">
        <v>82</v>
      </c>
      <c r="AL10" s="20">
        <v>22</v>
      </c>
      <c r="AM10" s="20">
        <v>40</v>
      </c>
      <c r="AN10" s="20">
        <v>41</v>
      </c>
      <c r="AO10" s="20">
        <v>44</v>
      </c>
      <c r="AP10" s="20">
        <v>32</v>
      </c>
      <c r="AQ10" s="20">
        <v>15</v>
      </c>
      <c r="AR10" s="16">
        <v>9</v>
      </c>
      <c r="AS10" s="20">
        <v>3</v>
      </c>
      <c r="AT10" s="16"/>
      <c r="AU10" s="20">
        <v>2</v>
      </c>
      <c r="AV10" s="16"/>
      <c r="AW10" s="16"/>
      <c r="AX10" s="16">
        <v>10</v>
      </c>
      <c r="AY10" s="16"/>
      <c r="AZ10" s="16">
        <v>9</v>
      </c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spans="1:66" x14ac:dyDescent="0.2">
      <c r="A11">
        <v>2004</v>
      </c>
      <c r="B11" s="19"/>
      <c r="C11" s="19"/>
      <c r="D11" s="19"/>
      <c r="E11" s="19"/>
      <c r="F11" s="19"/>
      <c r="G11" s="19"/>
      <c r="H11" s="5">
        <v>1</v>
      </c>
      <c r="I11" s="16"/>
      <c r="J11" s="16"/>
      <c r="K11" s="16"/>
      <c r="L11" s="16"/>
      <c r="M11" s="16"/>
      <c r="N11" s="16"/>
      <c r="O11" s="16">
        <v>5</v>
      </c>
      <c r="P11" s="16">
        <v>107</v>
      </c>
      <c r="Q11" s="20">
        <v>100</v>
      </c>
      <c r="R11" s="20">
        <v>18</v>
      </c>
      <c r="S11" s="20">
        <v>0</v>
      </c>
      <c r="T11" s="20">
        <v>2</v>
      </c>
      <c r="U11" s="20">
        <v>2</v>
      </c>
      <c r="V11" s="20">
        <v>13</v>
      </c>
      <c r="W11" s="20">
        <v>24</v>
      </c>
      <c r="X11" s="20">
        <v>321</v>
      </c>
      <c r="Y11" s="20">
        <v>301</v>
      </c>
      <c r="Z11" s="20">
        <v>43</v>
      </c>
      <c r="AA11" s="20">
        <v>26</v>
      </c>
      <c r="AB11" s="20">
        <v>41</v>
      </c>
      <c r="AC11" s="20">
        <v>59</v>
      </c>
      <c r="AD11" s="20">
        <v>30</v>
      </c>
      <c r="AE11" s="20">
        <v>9</v>
      </c>
      <c r="AF11" s="20">
        <v>17</v>
      </c>
      <c r="AG11" s="20">
        <v>62</v>
      </c>
      <c r="AH11" s="20">
        <v>39</v>
      </c>
      <c r="AI11" s="20">
        <v>147</v>
      </c>
      <c r="AJ11" s="20">
        <v>38</v>
      </c>
      <c r="AK11" s="20">
        <v>22</v>
      </c>
      <c r="AL11" s="20">
        <v>31</v>
      </c>
      <c r="AM11" s="20">
        <v>12</v>
      </c>
      <c r="AN11" s="20">
        <v>21</v>
      </c>
      <c r="AO11" s="20">
        <v>9</v>
      </c>
      <c r="AP11" s="20">
        <v>14</v>
      </c>
      <c r="AQ11" s="20">
        <v>6</v>
      </c>
      <c r="AR11" s="20">
        <v>1</v>
      </c>
      <c r="AS11" s="20">
        <v>7</v>
      </c>
      <c r="AT11" s="20">
        <v>7</v>
      </c>
      <c r="AU11" s="20">
        <v>0</v>
      </c>
      <c r="AV11" s="20">
        <v>1</v>
      </c>
      <c r="AW11" s="20">
        <v>7</v>
      </c>
      <c r="AX11" s="20">
        <v>0</v>
      </c>
      <c r="AY11" s="20">
        <v>13</v>
      </c>
      <c r="AZ11" s="20">
        <v>28</v>
      </c>
      <c r="BA11" s="20">
        <v>15</v>
      </c>
      <c r="BB11" s="20">
        <v>3</v>
      </c>
      <c r="BC11" s="20">
        <v>4</v>
      </c>
      <c r="BD11" s="20">
        <v>0</v>
      </c>
      <c r="BE11" s="20">
        <v>1</v>
      </c>
      <c r="BF11" s="20">
        <v>0</v>
      </c>
      <c r="BG11" s="20">
        <v>3</v>
      </c>
      <c r="BH11" s="20">
        <v>1</v>
      </c>
      <c r="BI11" s="20">
        <v>0</v>
      </c>
      <c r="BJ11" s="20">
        <v>0</v>
      </c>
      <c r="BK11" s="20">
        <v>0</v>
      </c>
      <c r="BL11" s="20">
        <v>0</v>
      </c>
      <c r="BM11" s="20"/>
      <c r="BN11" s="20"/>
    </row>
    <row r="12" spans="1:66" x14ac:dyDescent="0.2">
      <c r="A12">
        <v>2005</v>
      </c>
      <c r="B12" s="19"/>
      <c r="C12" s="19"/>
      <c r="D12" s="19"/>
      <c r="E12" s="19"/>
      <c r="F12" s="19"/>
      <c r="G12" s="19"/>
      <c r="H12" s="5"/>
      <c r="I12" s="16"/>
      <c r="J12" s="16"/>
      <c r="K12" s="16"/>
      <c r="L12" s="16"/>
      <c r="M12" s="16"/>
      <c r="N12" s="16"/>
      <c r="O12" s="16"/>
      <c r="P12" s="16"/>
      <c r="Q12" s="20"/>
      <c r="R12" s="20"/>
      <c r="S12" s="20">
        <v>276</v>
      </c>
      <c r="T12" s="20">
        <v>124</v>
      </c>
      <c r="U12" s="20">
        <v>22</v>
      </c>
      <c r="V12" s="20">
        <v>2</v>
      </c>
      <c r="W12" s="20">
        <v>2</v>
      </c>
      <c r="X12" s="20">
        <v>31</v>
      </c>
      <c r="Y12" s="20">
        <v>160</v>
      </c>
      <c r="Z12" s="20">
        <v>92</v>
      </c>
      <c r="AA12" s="20">
        <v>72</v>
      </c>
      <c r="AB12" s="20">
        <v>40</v>
      </c>
      <c r="AC12" s="20">
        <v>35</v>
      </c>
      <c r="AD12" s="20">
        <v>50</v>
      </c>
      <c r="AE12" s="20">
        <v>21</v>
      </c>
      <c r="AF12" s="20">
        <v>51</v>
      </c>
      <c r="AG12" s="20">
        <v>14</v>
      </c>
      <c r="AH12" s="20">
        <v>28</v>
      </c>
      <c r="AI12" s="20">
        <v>37</v>
      </c>
      <c r="AJ12" s="20">
        <v>14</v>
      </c>
      <c r="AK12" s="20">
        <v>16</v>
      </c>
      <c r="AL12" s="20">
        <v>16</v>
      </c>
      <c r="AM12" s="20">
        <v>65</v>
      </c>
      <c r="AN12" s="20">
        <v>18</v>
      </c>
      <c r="AO12" s="20">
        <v>18</v>
      </c>
      <c r="AP12" s="20">
        <v>7</v>
      </c>
      <c r="AQ12" s="20">
        <v>41</v>
      </c>
      <c r="AR12" s="20">
        <v>17</v>
      </c>
      <c r="AS12" s="20">
        <v>9</v>
      </c>
      <c r="AT12" s="20">
        <v>7</v>
      </c>
      <c r="AU12" s="20">
        <v>9</v>
      </c>
      <c r="AV12" s="20">
        <v>12</v>
      </c>
      <c r="AW12" s="20">
        <v>3</v>
      </c>
      <c r="AX12" s="20">
        <v>10</v>
      </c>
      <c r="AY12" s="20">
        <v>6</v>
      </c>
      <c r="AZ12" s="20">
        <v>5</v>
      </c>
      <c r="BA12" s="20">
        <v>0</v>
      </c>
      <c r="BB12" s="20">
        <v>4</v>
      </c>
      <c r="BC12" s="20">
        <v>2</v>
      </c>
      <c r="BD12" s="20">
        <v>5</v>
      </c>
      <c r="BE12" s="20"/>
      <c r="BF12" s="20"/>
      <c r="BG12" s="20"/>
      <c r="BH12" s="20"/>
      <c r="BI12" s="20"/>
      <c r="BJ12" s="20"/>
      <c r="BK12" s="20"/>
      <c r="BL12" s="20"/>
      <c r="BM12" s="20"/>
      <c r="BN12" s="20"/>
    </row>
    <row r="13" spans="1:66" x14ac:dyDescent="0.2">
      <c r="A13">
        <v>2006</v>
      </c>
      <c r="B13" s="19"/>
      <c r="C13" s="19"/>
      <c r="D13" s="19"/>
      <c r="E13" s="19"/>
      <c r="F13" s="19"/>
      <c r="G13" s="19"/>
      <c r="H13" s="5"/>
      <c r="I13" s="16"/>
      <c r="J13" s="16"/>
      <c r="K13" s="16"/>
      <c r="L13" s="16"/>
      <c r="M13" s="16"/>
      <c r="N13" s="16"/>
      <c r="O13" s="16"/>
      <c r="P13" s="16"/>
      <c r="Q13" s="20"/>
      <c r="R13" s="20"/>
      <c r="S13" s="20"/>
      <c r="T13" s="20"/>
      <c r="U13" s="20"/>
      <c r="V13" s="20"/>
      <c r="W13" s="20"/>
      <c r="X13" s="20">
        <v>205</v>
      </c>
      <c r="Y13" s="20">
        <v>359</v>
      </c>
      <c r="Z13" s="20">
        <v>50</v>
      </c>
      <c r="AA13" s="20">
        <v>2</v>
      </c>
      <c r="AB13" s="20">
        <v>3</v>
      </c>
      <c r="AC13" s="20">
        <v>3</v>
      </c>
      <c r="AD13" s="20">
        <v>154</v>
      </c>
      <c r="AE13" s="20">
        <v>84</v>
      </c>
      <c r="AF13" s="20">
        <v>39</v>
      </c>
      <c r="AG13" s="20">
        <v>41</v>
      </c>
      <c r="AH13" s="20">
        <v>18</v>
      </c>
      <c r="AI13" s="20">
        <v>12</v>
      </c>
      <c r="AJ13" s="20">
        <v>33</v>
      </c>
      <c r="AK13" s="20">
        <v>15</v>
      </c>
      <c r="AL13" s="20">
        <v>70</v>
      </c>
      <c r="AM13" s="20">
        <v>7</v>
      </c>
      <c r="AN13" s="20">
        <v>5</v>
      </c>
      <c r="AO13" s="20">
        <v>16</v>
      </c>
      <c r="AP13" s="20">
        <v>8</v>
      </c>
      <c r="AQ13" s="20">
        <v>11</v>
      </c>
      <c r="AR13" s="20">
        <v>16</v>
      </c>
      <c r="AS13" s="20">
        <v>9</v>
      </c>
      <c r="AT13" s="20">
        <v>6</v>
      </c>
      <c r="AU13" s="20">
        <v>10</v>
      </c>
      <c r="AV13" s="20">
        <v>3</v>
      </c>
      <c r="AW13" s="20">
        <v>1</v>
      </c>
      <c r="AX13" s="20">
        <v>3</v>
      </c>
      <c r="AY13" s="20">
        <v>1</v>
      </c>
      <c r="AZ13" s="20">
        <v>1</v>
      </c>
      <c r="BA13" s="20">
        <v>4</v>
      </c>
      <c r="BB13" s="20">
        <v>0</v>
      </c>
      <c r="BC13" s="20">
        <v>3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/>
      <c r="BN13" s="20"/>
    </row>
    <row r="14" spans="1:66" x14ac:dyDescent="0.2">
      <c r="A14">
        <v>2007</v>
      </c>
      <c r="B14" s="19"/>
      <c r="C14" s="19"/>
      <c r="D14" s="19"/>
      <c r="E14" s="19"/>
      <c r="F14" s="19"/>
      <c r="G14" s="19"/>
      <c r="H14" s="5"/>
      <c r="I14" s="16"/>
      <c r="J14" s="16"/>
      <c r="K14" s="16"/>
      <c r="L14" s="16"/>
      <c r="M14" s="16"/>
      <c r="N14" s="16"/>
      <c r="O14" s="16"/>
      <c r="P14" s="16">
        <v>1</v>
      </c>
      <c r="Q14" s="20">
        <v>1</v>
      </c>
      <c r="R14" s="20">
        <v>1</v>
      </c>
      <c r="S14" s="20">
        <v>4</v>
      </c>
      <c r="T14" s="20"/>
      <c r="U14" s="20">
        <v>219</v>
      </c>
      <c r="V14" s="20">
        <v>14</v>
      </c>
      <c r="W14" s="20">
        <v>1</v>
      </c>
      <c r="X14" s="20">
        <v>3</v>
      </c>
      <c r="Y14" s="20">
        <v>80</v>
      </c>
      <c r="Z14" s="20">
        <v>171</v>
      </c>
      <c r="AA14" s="20">
        <v>34</v>
      </c>
      <c r="AB14" s="20">
        <v>13</v>
      </c>
      <c r="AC14" s="20">
        <v>7</v>
      </c>
      <c r="AD14" s="20">
        <v>36</v>
      </c>
      <c r="AE14" s="20">
        <v>125</v>
      </c>
      <c r="AF14" s="20">
        <v>37</v>
      </c>
      <c r="AG14" s="20">
        <v>1</v>
      </c>
      <c r="AH14" s="20">
        <v>5</v>
      </c>
      <c r="AI14" s="20">
        <v>9</v>
      </c>
      <c r="AJ14" s="20">
        <v>22</v>
      </c>
      <c r="AK14" s="20">
        <v>48</v>
      </c>
      <c r="AL14" s="20">
        <v>6</v>
      </c>
      <c r="AM14" s="20">
        <v>10</v>
      </c>
      <c r="AN14" s="20">
        <v>11</v>
      </c>
      <c r="AO14" s="20">
        <v>5</v>
      </c>
      <c r="AP14" s="20">
        <v>4</v>
      </c>
      <c r="AQ14" s="20">
        <v>10</v>
      </c>
      <c r="AR14" s="20"/>
      <c r="AS14" s="20">
        <v>4</v>
      </c>
      <c r="AT14" s="20">
        <v>2</v>
      </c>
      <c r="AU14" s="20">
        <v>8</v>
      </c>
      <c r="AV14" s="20">
        <v>8</v>
      </c>
      <c r="AW14" s="20">
        <v>1</v>
      </c>
      <c r="AX14" s="20"/>
      <c r="AY14" s="20"/>
      <c r="AZ14" s="20"/>
      <c r="BA14" s="20">
        <v>2</v>
      </c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</row>
    <row r="15" spans="1:66" x14ac:dyDescent="0.2">
      <c r="A15">
        <v>2008</v>
      </c>
      <c r="B15" s="83">
        <v>1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1</v>
      </c>
      <c r="N15" s="83">
        <v>0</v>
      </c>
      <c r="O15" s="83">
        <v>1</v>
      </c>
      <c r="P15" s="83">
        <v>0</v>
      </c>
      <c r="Q15" s="83">
        <v>0</v>
      </c>
      <c r="R15" s="83">
        <v>8</v>
      </c>
      <c r="S15" s="83">
        <v>516</v>
      </c>
      <c r="T15" s="83">
        <v>344</v>
      </c>
      <c r="U15" s="83">
        <v>100</v>
      </c>
      <c r="V15" s="83">
        <v>32</v>
      </c>
      <c r="W15" s="83">
        <v>9</v>
      </c>
      <c r="X15" s="83">
        <v>67</v>
      </c>
      <c r="Y15" s="83">
        <v>112</v>
      </c>
      <c r="Z15" s="83">
        <v>46</v>
      </c>
      <c r="AA15" s="83">
        <v>31</v>
      </c>
      <c r="AB15" s="83">
        <v>17</v>
      </c>
      <c r="AC15" s="83">
        <v>21</v>
      </c>
      <c r="AD15" s="83">
        <v>20</v>
      </c>
      <c r="AE15" s="83">
        <v>2</v>
      </c>
      <c r="AF15" s="83">
        <v>9</v>
      </c>
      <c r="AG15" s="83">
        <v>14</v>
      </c>
      <c r="AH15" s="83">
        <v>15</v>
      </c>
      <c r="AI15" s="83">
        <v>5</v>
      </c>
      <c r="AJ15" s="83">
        <v>22</v>
      </c>
      <c r="AK15" s="83">
        <v>9</v>
      </c>
      <c r="AL15" s="83">
        <v>21</v>
      </c>
      <c r="AM15" s="83">
        <v>18</v>
      </c>
      <c r="AN15" s="83">
        <v>3</v>
      </c>
      <c r="AO15" s="83">
        <v>3</v>
      </c>
      <c r="AP15" s="83">
        <v>0</v>
      </c>
      <c r="AQ15" s="83">
        <v>9</v>
      </c>
      <c r="AR15" s="83">
        <v>2</v>
      </c>
      <c r="AS15" s="83">
        <v>1</v>
      </c>
      <c r="AT15" s="83">
        <v>1</v>
      </c>
      <c r="AU15" s="83">
        <v>2</v>
      </c>
      <c r="AV15" s="83">
        <v>0</v>
      </c>
      <c r="AW15" s="83">
        <v>0</v>
      </c>
      <c r="AX15" s="83">
        <v>0</v>
      </c>
      <c r="AY15" s="83">
        <v>0</v>
      </c>
      <c r="AZ15" s="83">
        <v>1</v>
      </c>
      <c r="BA15" s="83">
        <v>0</v>
      </c>
      <c r="BB15" s="83">
        <v>0</v>
      </c>
      <c r="BC15" s="83">
        <v>0</v>
      </c>
      <c r="BD15" s="83">
        <v>0</v>
      </c>
      <c r="BE15" s="83">
        <v>0</v>
      </c>
      <c r="BF15" s="83">
        <v>0</v>
      </c>
      <c r="BG15" s="83">
        <v>0</v>
      </c>
      <c r="BH15" s="83">
        <v>0</v>
      </c>
      <c r="BI15" s="83">
        <v>0</v>
      </c>
      <c r="BJ15" s="83">
        <v>0</v>
      </c>
      <c r="BK15" s="83">
        <v>0</v>
      </c>
      <c r="BL15" s="83">
        <v>0</v>
      </c>
      <c r="BM15" s="83"/>
      <c r="BN15" s="83"/>
    </row>
    <row r="16" spans="1:66" x14ac:dyDescent="0.2">
      <c r="A16">
        <v>2009</v>
      </c>
      <c r="B16" s="19"/>
      <c r="C16" s="19"/>
      <c r="D16" s="19"/>
      <c r="E16" s="19"/>
      <c r="F16" s="19"/>
      <c r="G16" s="130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M16" s="130">
        <v>0</v>
      </c>
      <c r="N16" s="130">
        <v>0</v>
      </c>
      <c r="O16" s="130">
        <v>0</v>
      </c>
      <c r="P16" s="130">
        <v>0</v>
      </c>
      <c r="Q16" s="130">
        <v>0</v>
      </c>
      <c r="R16" s="130">
        <v>358</v>
      </c>
      <c r="S16" s="130">
        <v>582</v>
      </c>
      <c r="T16" s="130">
        <v>268</v>
      </c>
      <c r="U16" s="130">
        <v>537</v>
      </c>
      <c r="V16" s="130">
        <v>264</v>
      </c>
      <c r="W16" s="130">
        <v>260</v>
      </c>
      <c r="X16" s="130">
        <v>86</v>
      </c>
      <c r="Y16" s="130">
        <v>181</v>
      </c>
      <c r="Z16" s="130">
        <v>70</v>
      </c>
      <c r="AA16" s="130">
        <v>100</v>
      </c>
      <c r="AB16" s="130">
        <v>12</v>
      </c>
      <c r="AC16" s="130">
        <v>14</v>
      </c>
      <c r="AD16" s="130">
        <v>44</v>
      </c>
      <c r="AE16" s="130">
        <v>76</v>
      </c>
      <c r="AF16" s="130">
        <v>21</v>
      </c>
      <c r="AG16" s="130">
        <v>37</v>
      </c>
      <c r="AH16" s="130">
        <v>74</v>
      </c>
      <c r="AI16" s="130">
        <v>32</v>
      </c>
      <c r="AJ16" s="130">
        <v>64</v>
      </c>
      <c r="AK16" s="130">
        <v>31</v>
      </c>
      <c r="AL16" s="130">
        <v>13</v>
      </c>
      <c r="AM16" s="130">
        <v>13</v>
      </c>
      <c r="AN16" s="130">
        <v>37</v>
      </c>
      <c r="AO16" s="130">
        <v>61</v>
      </c>
      <c r="AP16" s="130">
        <v>17</v>
      </c>
      <c r="AQ16" s="130">
        <v>16</v>
      </c>
      <c r="AR16" s="130">
        <v>14</v>
      </c>
      <c r="AS16" s="130">
        <v>15</v>
      </c>
      <c r="AT16" s="130">
        <v>8</v>
      </c>
      <c r="AU16" s="130">
        <v>9</v>
      </c>
      <c r="AV16" s="130">
        <v>4</v>
      </c>
      <c r="AW16" s="130">
        <v>5</v>
      </c>
      <c r="AX16" s="130">
        <v>5</v>
      </c>
      <c r="AY16" s="130">
        <v>1</v>
      </c>
      <c r="AZ16" s="130">
        <v>1</v>
      </c>
      <c r="BA16" s="130">
        <v>0</v>
      </c>
      <c r="BB16" s="130">
        <v>4</v>
      </c>
      <c r="BC16" s="130">
        <v>0</v>
      </c>
      <c r="BD16" s="130">
        <v>0</v>
      </c>
      <c r="BE16" s="130">
        <v>0</v>
      </c>
      <c r="BF16" s="125"/>
      <c r="BG16" s="125"/>
      <c r="BH16" s="125"/>
      <c r="BI16" s="125"/>
      <c r="BJ16" s="125"/>
      <c r="BK16" s="125"/>
      <c r="BL16" s="125"/>
      <c r="BM16" s="125"/>
      <c r="BN16" s="125"/>
    </row>
    <row r="17" spans="1:66" x14ac:dyDescent="0.2">
      <c r="A17">
        <v>2010</v>
      </c>
      <c r="B17" s="19"/>
      <c r="C17" s="19"/>
      <c r="D17" s="19"/>
      <c r="E17" s="19"/>
      <c r="F17" s="19"/>
      <c r="G17" s="130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M17" s="130">
        <v>0</v>
      </c>
      <c r="N17" s="130">
        <v>0</v>
      </c>
      <c r="O17" s="130">
        <v>0</v>
      </c>
      <c r="P17" s="130">
        <v>119</v>
      </c>
      <c r="Q17" s="130">
        <v>487</v>
      </c>
      <c r="R17" s="130">
        <v>200</v>
      </c>
      <c r="S17" s="130">
        <v>67</v>
      </c>
      <c r="T17" s="130">
        <v>0</v>
      </c>
      <c r="U17" s="130">
        <v>0</v>
      </c>
      <c r="V17" s="130">
        <v>7</v>
      </c>
      <c r="W17" s="130">
        <v>247</v>
      </c>
      <c r="X17" s="130">
        <v>119</v>
      </c>
      <c r="Y17" s="130">
        <v>103</v>
      </c>
      <c r="Z17" s="130">
        <v>187</v>
      </c>
      <c r="AA17" s="130">
        <v>151</v>
      </c>
      <c r="AB17" s="130">
        <v>140</v>
      </c>
      <c r="AC17" s="130">
        <v>34</v>
      </c>
      <c r="AD17" s="130">
        <v>141</v>
      </c>
      <c r="AE17" s="130">
        <v>107</v>
      </c>
      <c r="AF17" s="130">
        <v>40</v>
      </c>
      <c r="AG17" s="130">
        <v>98</v>
      </c>
      <c r="AH17" s="130">
        <v>135</v>
      </c>
      <c r="AI17" s="130">
        <v>61</v>
      </c>
      <c r="AJ17" s="130">
        <v>11</v>
      </c>
      <c r="AK17" s="130">
        <v>4</v>
      </c>
      <c r="AL17" s="130">
        <v>9</v>
      </c>
      <c r="AM17" s="130"/>
      <c r="AN17" s="130">
        <v>9</v>
      </c>
      <c r="AO17" s="130">
        <v>10</v>
      </c>
      <c r="AP17" s="130">
        <v>17</v>
      </c>
      <c r="AQ17" s="130">
        <v>4</v>
      </c>
      <c r="AR17" s="130">
        <v>6</v>
      </c>
      <c r="AS17" s="130">
        <v>5</v>
      </c>
      <c r="AT17" s="130">
        <v>3</v>
      </c>
      <c r="AU17" s="130">
        <v>2</v>
      </c>
      <c r="AV17" s="130">
        <v>2</v>
      </c>
      <c r="AW17" s="130">
        <v>5</v>
      </c>
      <c r="AX17" s="130">
        <v>0</v>
      </c>
      <c r="AY17" s="130">
        <v>0</v>
      </c>
      <c r="AZ17" s="130">
        <v>0</v>
      </c>
      <c r="BA17" s="130"/>
      <c r="BB17" s="130">
        <v>0</v>
      </c>
      <c r="BC17" s="130">
        <v>0</v>
      </c>
      <c r="BD17" s="130">
        <v>2</v>
      </c>
      <c r="BE17" s="130">
        <v>0</v>
      </c>
      <c r="BF17" s="131">
        <v>0</v>
      </c>
      <c r="BG17" s="131">
        <v>0</v>
      </c>
      <c r="BH17" s="131">
        <v>0</v>
      </c>
      <c r="BI17" s="131">
        <v>0</v>
      </c>
      <c r="BJ17" s="131">
        <v>0</v>
      </c>
      <c r="BK17" s="131">
        <v>0</v>
      </c>
      <c r="BL17" s="131">
        <v>0</v>
      </c>
      <c r="BM17" s="131">
        <v>0</v>
      </c>
      <c r="BN17" s="131">
        <v>1</v>
      </c>
    </row>
    <row r="18" spans="1:66" x14ac:dyDescent="0.2">
      <c r="A18" t="s">
        <v>307</v>
      </c>
      <c r="B18" s="132">
        <f>SUM(B5:B17)/13</f>
        <v>0.38461538461538464</v>
      </c>
      <c r="C18" s="132">
        <f t="shared" ref="C18:E18" si="0">SUM(C5:C17)/13</f>
        <v>0</v>
      </c>
      <c r="D18" s="132">
        <f t="shared" si="0"/>
        <v>7.6923076923076927E-2</v>
      </c>
      <c r="E18" s="132">
        <f t="shared" si="0"/>
        <v>0</v>
      </c>
      <c r="F18" s="132">
        <f>SUM(F5:F17)/13</f>
        <v>0</v>
      </c>
      <c r="G18" s="132">
        <f t="shared" ref="G18" si="1">SUM(G5:G17)/13</f>
        <v>0</v>
      </c>
      <c r="H18" s="132">
        <f t="shared" ref="H18" si="2">SUM(H5:H17)/13</f>
        <v>7.6923076923076927E-2</v>
      </c>
      <c r="I18" s="132">
        <f t="shared" ref="I18" si="3">SUM(I5:I17)/13</f>
        <v>0</v>
      </c>
      <c r="J18" s="132">
        <f>SUM(J5:J17)/13</f>
        <v>0.15384615384615385</v>
      </c>
      <c r="K18" s="132">
        <f t="shared" ref="K18" si="4">SUM(K5:K17)/13</f>
        <v>0.23076923076923078</v>
      </c>
      <c r="L18" s="132">
        <f t="shared" ref="L18" si="5">SUM(L5:L17)/13</f>
        <v>7.6923076923076927E-2</v>
      </c>
      <c r="M18" s="132">
        <f t="shared" ref="M18" si="6">SUM(M5:M17)/13</f>
        <v>7.6923076923076927E-2</v>
      </c>
      <c r="N18" s="132">
        <f>SUM(N5:N17)/13</f>
        <v>11.692307692307692</v>
      </c>
      <c r="O18" s="132">
        <f t="shared" ref="O18" si="7">SUM(O5:O17)/13</f>
        <v>12</v>
      </c>
      <c r="P18" s="132">
        <f t="shared" ref="P18" si="8">SUM(P5:P17)/13</f>
        <v>40.692307692307693</v>
      </c>
      <c r="Q18" s="132">
        <f t="shared" ref="Q18" si="9">SUM(Q5:Q17)/13</f>
        <v>111.46153846153847</v>
      </c>
      <c r="R18" s="132">
        <f t="shared" ref="R18:S18" si="10">SUM(R5:R17)/13</f>
        <v>187.53846153846155</v>
      </c>
      <c r="S18" s="132">
        <f t="shared" si="10"/>
        <v>199.84615384615384</v>
      </c>
      <c r="T18" s="132">
        <f t="shared" ref="T18" si="11">SUM(T5:T17)/13</f>
        <v>97.307692307692307</v>
      </c>
      <c r="U18" s="132">
        <f t="shared" ref="U18" si="12">SUM(U5:U17)/13</f>
        <v>146.23076923076923</v>
      </c>
      <c r="V18" s="132">
        <f t="shared" ref="V18:W18" si="13">SUM(V5:V17)/13</f>
        <v>101.23076923076923</v>
      </c>
      <c r="W18" s="132">
        <f t="shared" si="13"/>
        <v>141.23076923076923</v>
      </c>
      <c r="X18" s="132">
        <f t="shared" ref="X18" si="14">SUM(X5:X17)/13</f>
        <v>109</v>
      </c>
      <c r="Y18" s="132">
        <f t="shared" ref="Y18" si="15">SUM(Y5:Y17)/13</f>
        <v>153</v>
      </c>
      <c r="Z18" s="132">
        <f t="shared" ref="Z18:AB18" si="16">SUM(Z5:Z17)/13</f>
        <v>81.615384615384613</v>
      </c>
      <c r="AA18" s="132">
        <f t="shared" si="16"/>
        <v>45.92307692307692</v>
      </c>
      <c r="AB18" s="132">
        <f t="shared" si="16"/>
        <v>49.769230769230766</v>
      </c>
      <c r="AC18" s="132">
        <f t="shared" ref="AC18" si="17">SUM(AC5:AC17)/13</f>
        <v>35.230769230769234</v>
      </c>
      <c r="AD18" s="132">
        <f t="shared" ref="AD18" si="18">SUM(AD5:AD17)/13</f>
        <v>55.92307692307692</v>
      </c>
      <c r="AE18" s="132">
        <f t="shared" ref="AE18:AF18" si="19">SUM(AE5:AE17)/13</f>
        <v>81.15384615384616</v>
      </c>
      <c r="AF18" s="132">
        <f t="shared" si="19"/>
        <v>53.07692307692308</v>
      </c>
      <c r="AG18" s="132">
        <f t="shared" ref="AG18" si="20">SUM(AG5:AG17)/13</f>
        <v>24.53846153846154</v>
      </c>
      <c r="AH18" s="132">
        <f t="shared" ref="AH18" si="21">SUM(AH5:AH17)/13</f>
        <v>39.46153846153846</v>
      </c>
      <c r="AI18" s="132">
        <f t="shared" ref="AI18:AJ18" si="22">SUM(AI5:AI17)/13</f>
        <v>32.230769230769234</v>
      </c>
      <c r="AJ18" s="132">
        <f t="shared" si="22"/>
        <v>21.76923076923077</v>
      </c>
      <c r="AK18" s="132">
        <f t="shared" ref="AK18" si="23">SUM(AK5:AK17)/13</f>
        <v>20.153846153846153</v>
      </c>
      <c r="AL18" s="132">
        <f t="shared" ref="AL18" si="24">SUM(AL5:AL17)/13</f>
        <v>20.846153846153847</v>
      </c>
      <c r="AM18" s="132">
        <f t="shared" ref="AM18:AO18" si="25">SUM(AM5:AM17)/13</f>
        <v>14.307692307692308</v>
      </c>
      <c r="AN18" s="132">
        <f t="shared" si="25"/>
        <v>15.153846153846153</v>
      </c>
      <c r="AO18" s="132">
        <f t="shared" si="25"/>
        <v>15.461538461538462</v>
      </c>
      <c r="AP18" s="132">
        <f t="shared" ref="AP18" si="26">SUM(AP5:AP17)/13</f>
        <v>8.7692307692307701</v>
      </c>
      <c r="AQ18" s="132">
        <f t="shared" ref="AQ18" si="27">SUM(AQ5:AQ17)/13</f>
        <v>10.384615384615385</v>
      </c>
      <c r="AR18" s="132">
        <f t="shared" ref="AR18:AS18" si="28">SUM(AR5:AR17)/13</f>
        <v>5.384615384615385</v>
      </c>
      <c r="AS18" s="132">
        <f t="shared" si="28"/>
        <v>5.5384615384615383</v>
      </c>
      <c r="AT18" s="132">
        <f t="shared" ref="AT18" si="29">SUM(AT5:AT17)/13</f>
        <v>2.6923076923076925</v>
      </c>
      <c r="AU18" s="132">
        <f t="shared" ref="AU18" si="30">SUM(AU5:AU17)/13</f>
        <v>4.615384615384615</v>
      </c>
      <c r="AV18" s="132">
        <f t="shared" ref="AV18:AW18" si="31">SUM(AV5:AV17)/13</f>
        <v>2.6923076923076925</v>
      </c>
      <c r="AW18" s="132">
        <f t="shared" si="31"/>
        <v>1.7692307692307692</v>
      </c>
      <c r="AX18" s="132">
        <f t="shared" ref="AX18" si="32">SUM(AX5:AX17)/13</f>
        <v>2.1538461538461537</v>
      </c>
      <c r="AY18" s="132">
        <f t="shared" ref="AY18" si="33">SUM(AY5:AY17)/13</f>
        <v>2.1538461538461537</v>
      </c>
      <c r="AZ18" s="132">
        <f t="shared" ref="AZ18:BB18" si="34">SUM(AZ5:AZ17)/13</f>
        <v>3.6153846153846154</v>
      </c>
      <c r="BA18" s="132">
        <f t="shared" si="34"/>
        <v>2.1538461538461537</v>
      </c>
      <c r="BB18" s="132">
        <f t="shared" si="34"/>
        <v>0.84615384615384615</v>
      </c>
      <c r="BC18" s="132">
        <f t="shared" ref="BC18" si="35">SUM(BC5:BC17)/13</f>
        <v>0.69230769230769229</v>
      </c>
      <c r="BD18" s="132">
        <f t="shared" ref="BD18" si="36">SUM(BD5:BD17)/13</f>
        <v>0.53846153846153844</v>
      </c>
      <c r="BE18" s="132">
        <f t="shared" ref="BE18:BF18" si="37">SUM(BE5:BE17)/13</f>
        <v>7.6923076923076927E-2</v>
      </c>
      <c r="BF18" s="132">
        <f t="shared" si="37"/>
        <v>0</v>
      </c>
      <c r="BG18" s="132">
        <f t="shared" ref="BG18" si="38">SUM(BG5:BG17)/13</f>
        <v>0.46153846153846156</v>
      </c>
      <c r="BH18" s="132">
        <f t="shared" ref="BH18" si="39">SUM(BH5:BH17)/13</f>
        <v>0.61538461538461542</v>
      </c>
      <c r="BI18" s="132">
        <f t="shared" ref="BI18:BJ18" si="40">SUM(BI5:BI17)/13</f>
        <v>0</v>
      </c>
      <c r="BJ18" s="132">
        <f t="shared" si="40"/>
        <v>7.6923076923076927E-2</v>
      </c>
      <c r="BK18" s="132">
        <f t="shared" ref="BK18" si="41">SUM(BK5:BK17)/13</f>
        <v>0</v>
      </c>
      <c r="BL18" s="132">
        <f t="shared" ref="BL18" si="42">SUM(BL5:BL17)/13</f>
        <v>0</v>
      </c>
      <c r="BM18" s="132">
        <f t="shared" ref="BM18:BN18" si="43">SUM(BM5:BM17)/13</f>
        <v>0</v>
      </c>
      <c r="BN18" s="132">
        <f t="shared" si="43"/>
        <v>7.6923076923076927E-2</v>
      </c>
    </row>
    <row r="19" spans="1:66" x14ac:dyDescent="0.2">
      <c r="A19">
        <v>2011</v>
      </c>
      <c r="B19" s="19"/>
      <c r="C19" s="19"/>
      <c r="D19" s="19"/>
      <c r="E19" s="5">
        <v>0</v>
      </c>
      <c r="F19" s="5">
        <v>0</v>
      </c>
      <c r="G19" s="124">
        <v>0</v>
      </c>
      <c r="H19" s="124">
        <v>0</v>
      </c>
      <c r="I19" s="124">
        <v>0</v>
      </c>
      <c r="J19" s="124">
        <v>2</v>
      </c>
      <c r="K19" s="124">
        <v>0</v>
      </c>
      <c r="L19" s="124">
        <v>0</v>
      </c>
      <c r="M19" s="124">
        <v>0</v>
      </c>
      <c r="N19" s="124">
        <v>0</v>
      </c>
      <c r="O19" s="124">
        <v>1</v>
      </c>
      <c r="P19" s="124">
        <v>0</v>
      </c>
      <c r="Q19" s="124">
        <v>0</v>
      </c>
      <c r="R19" s="124">
        <v>0</v>
      </c>
      <c r="S19" s="124">
        <v>198</v>
      </c>
      <c r="T19" s="124">
        <v>241</v>
      </c>
      <c r="U19" s="124">
        <v>18</v>
      </c>
      <c r="V19" s="124">
        <v>0</v>
      </c>
      <c r="W19" s="124">
        <v>2</v>
      </c>
      <c r="X19" s="124">
        <v>1</v>
      </c>
      <c r="Y19" s="124">
        <v>0</v>
      </c>
      <c r="Z19" s="124">
        <v>0</v>
      </c>
      <c r="AA19" s="124">
        <v>2</v>
      </c>
      <c r="AB19" s="124">
        <v>115</v>
      </c>
      <c r="AC19" s="124">
        <v>57</v>
      </c>
      <c r="AD19" s="124">
        <v>5</v>
      </c>
      <c r="AE19" s="124">
        <v>0</v>
      </c>
      <c r="AF19" s="124">
        <v>0</v>
      </c>
      <c r="AG19" s="124">
        <v>0</v>
      </c>
      <c r="AH19" s="124">
        <v>0</v>
      </c>
      <c r="AI19" s="124">
        <v>0</v>
      </c>
      <c r="AJ19" s="124">
        <v>2</v>
      </c>
      <c r="AK19" s="124">
        <v>0</v>
      </c>
      <c r="AL19" s="124">
        <v>0</v>
      </c>
      <c r="AM19" s="124">
        <v>0</v>
      </c>
      <c r="AN19" s="124">
        <v>5</v>
      </c>
      <c r="AO19" s="124">
        <v>0</v>
      </c>
      <c r="AP19" s="124">
        <v>0</v>
      </c>
      <c r="AQ19" s="124">
        <v>0</v>
      </c>
      <c r="AR19" s="124">
        <v>3</v>
      </c>
      <c r="AS19" s="124">
        <v>1</v>
      </c>
      <c r="AT19" s="124">
        <v>0</v>
      </c>
      <c r="AU19" s="124">
        <v>0</v>
      </c>
      <c r="AV19" s="124">
        <v>0</v>
      </c>
      <c r="AW19" s="124">
        <v>2</v>
      </c>
      <c r="AX19" s="124">
        <v>0</v>
      </c>
      <c r="AY19" s="124">
        <v>0</v>
      </c>
      <c r="AZ19" s="124">
        <v>0</v>
      </c>
      <c r="BA19" s="124">
        <v>0</v>
      </c>
      <c r="BB19" s="124">
        <v>1</v>
      </c>
      <c r="BC19" s="124">
        <v>0</v>
      </c>
      <c r="BD19" s="124">
        <v>0</v>
      </c>
      <c r="BE19" s="124">
        <v>0</v>
      </c>
      <c r="BF19" s="126">
        <v>2</v>
      </c>
      <c r="BG19" s="126">
        <v>0</v>
      </c>
      <c r="BH19" s="126">
        <v>0</v>
      </c>
      <c r="BI19" s="126">
        <v>0</v>
      </c>
      <c r="BJ19" s="126">
        <v>0</v>
      </c>
      <c r="BK19" s="126">
        <v>0</v>
      </c>
      <c r="BL19" s="126">
        <v>0</v>
      </c>
      <c r="BM19" s="126">
        <v>0</v>
      </c>
      <c r="BN19" s="126">
        <v>0</v>
      </c>
    </row>
    <row r="22" spans="1:66" x14ac:dyDescent="0.2">
      <c r="A22" s="4" t="s">
        <v>6</v>
      </c>
      <c r="B22" s="4" t="s">
        <v>10</v>
      </c>
      <c r="C22" s="4" t="s">
        <v>12</v>
      </c>
      <c r="D22" s="4"/>
      <c r="E22" s="4" t="s">
        <v>6</v>
      </c>
      <c r="F22" s="4" t="s">
        <v>10</v>
      </c>
      <c r="G22" s="4" t="s">
        <v>12</v>
      </c>
    </row>
    <row r="23" spans="1:66" x14ac:dyDescent="0.2">
      <c r="B23" s="4"/>
      <c r="C23" s="4"/>
      <c r="D23" s="4"/>
      <c r="E23" s="4">
        <v>1998</v>
      </c>
      <c r="F23" s="102">
        <v>40772</v>
      </c>
      <c r="G23" s="4">
        <v>1662</v>
      </c>
    </row>
    <row r="24" spans="1:66" x14ac:dyDescent="0.2">
      <c r="B24" s="4"/>
      <c r="C24" s="4"/>
      <c r="D24" s="4"/>
      <c r="E24" s="4">
        <v>1999</v>
      </c>
      <c r="F24" s="102">
        <v>40792</v>
      </c>
      <c r="G24" s="4">
        <v>663</v>
      </c>
    </row>
    <row r="25" spans="1:66" x14ac:dyDescent="0.2">
      <c r="B25" s="4"/>
      <c r="C25" s="4"/>
      <c r="D25" s="4"/>
      <c r="E25" s="4">
        <v>2000</v>
      </c>
      <c r="F25" s="102">
        <v>40778</v>
      </c>
      <c r="G25" s="4">
        <v>1571</v>
      </c>
    </row>
    <row r="26" spans="1:66" x14ac:dyDescent="0.2">
      <c r="B26" s="11">
        <v>40774</v>
      </c>
      <c r="C26">
        <v>4034</v>
      </c>
      <c r="E26">
        <v>2001</v>
      </c>
      <c r="F26" s="11">
        <v>40774</v>
      </c>
      <c r="G26">
        <v>4034</v>
      </c>
    </row>
    <row r="27" spans="1:66" x14ac:dyDescent="0.2">
      <c r="A27">
        <v>2003</v>
      </c>
      <c r="B27" s="11">
        <v>40782</v>
      </c>
      <c r="C27">
        <v>2778</v>
      </c>
      <c r="E27">
        <v>2002</v>
      </c>
      <c r="F27" s="11">
        <v>40783</v>
      </c>
      <c r="G27">
        <v>2580</v>
      </c>
    </row>
    <row r="28" spans="1:66" x14ac:dyDescent="0.2">
      <c r="A28">
        <v>2008</v>
      </c>
      <c r="B28" s="11">
        <v>40782</v>
      </c>
      <c r="C28">
        <v>1463</v>
      </c>
      <c r="E28">
        <v>2003</v>
      </c>
      <c r="F28" s="11">
        <v>40782</v>
      </c>
      <c r="G28">
        <v>2778</v>
      </c>
    </row>
    <row r="29" spans="1:66" x14ac:dyDescent="0.2">
      <c r="A29">
        <v>2002</v>
      </c>
      <c r="B29" s="11">
        <v>40783</v>
      </c>
      <c r="C29">
        <v>2580</v>
      </c>
      <c r="E29">
        <v>2004</v>
      </c>
      <c r="F29" s="11">
        <v>40790</v>
      </c>
      <c r="G29">
        <v>1611</v>
      </c>
    </row>
    <row r="30" spans="1:66" x14ac:dyDescent="0.2">
      <c r="A30">
        <v>2007</v>
      </c>
      <c r="B30" s="11">
        <v>40783</v>
      </c>
      <c r="C30">
        <v>903</v>
      </c>
      <c r="E30">
        <v>2005</v>
      </c>
      <c r="F30" s="11">
        <v>40786</v>
      </c>
      <c r="G30">
        <v>1341</v>
      </c>
    </row>
    <row r="31" spans="1:66" x14ac:dyDescent="0.2">
      <c r="A31">
        <v>2009</v>
      </c>
      <c r="B31" s="11">
        <v>40784</v>
      </c>
      <c r="C31">
        <v>3334</v>
      </c>
      <c r="E31">
        <v>2006</v>
      </c>
      <c r="F31" s="11">
        <v>40785</v>
      </c>
      <c r="G31">
        <v>1192</v>
      </c>
    </row>
    <row r="32" spans="1:66" x14ac:dyDescent="0.2">
      <c r="A32">
        <v>2006</v>
      </c>
      <c r="B32" s="11">
        <v>40785</v>
      </c>
      <c r="C32">
        <v>1192</v>
      </c>
      <c r="E32">
        <v>2007</v>
      </c>
      <c r="F32" s="11">
        <v>40783</v>
      </c>
      <c r="G32">
        <v>903</v>
      </c>
    </row>
    <row r="33" spans="1:7" x14ac:dyDescent="0.2">
      <c r="A33">
        <v>2005</v>
      </c>
      <c r="B33" s="11">
        <v>40786</v>
      </c>
      <c r="C33">
        <v>1341</v>
      </c>
      <c r="E33">
        <v>2008</v>
      </c>
      <c r="F33" s="11">
        <v>40782</v>
      </c>
      <c r="G33">
        <v>1463</v>
      </c>
    </row>
    <row r="34" spans="1:7" x14ac:dyDescent="0.2">
      <c r="A34">
        <v>2011</v>
      </c>
      <c r="B34" s="11">
        <v>40788</v>
      </c>
      <c r="C34">
        <v>658</v>
      </c>
      <c r="E34">
        <v>2009</v>
      </c>
      <c r="F34" s="11">
        <v>40784</v>
      </c>
      <c r="G34">
        <v>3334</v>
      </c>
    </row>
    <row r="35" spans="1:7" x14ac:dyDescent="0.2">
      <c r="A35">
        <v>2004</v>
      </c>
      <c r="B35" s="11">
        <v>40790</v>
      </c>
      <c r="C35">
        <v>1611</v>
      </c>
      <c r="E35">
        <v>2010</v>
      </c>
      <c r="F35" s="11">
        <v>40796</v>
      </c>
      <c r="G35">
        <v>2533</v>
      </c>
    </row>
    <row r="36" spans="1:7" x14ac:dyDescent="0.2">
      <c r="A36">
        <v>2010</v>
      </c>
      <c r="B36" s="11">
        <v>40796</v>
      </c>
      <c r="C36">
        <v>2533</v>
      </c>
      <c r="E36">
        <v>2011</v>
      </c>
      <c r="F36" s="11">
        <v>40788</v>
      </c>
      <c r="G36">
        <v>658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3" workbookViewId="0">
      <selection activeCell="D32" sqref="D32"/>
    </sheetView>
  </sheetViews>
  <sheetFormatPr defaultRowHeight="12.75" x14ac:dyDescent="0.2"/>
  <cols>
    <col min="1" max="1" width="12.140625" customWidth="1"/>
    <col min="2" max="2" width="22.7109375" customWidth="1"/>
  </cols>
  <sheetData>
    <row r="1" spans="1:2" x14ac:dyDescent="0.2">
      <c r="A1" t="s">
        <v>214</v>
      </c>
    </row>
    <row r="2" spans="1:2" x14ac:dyDescent="0.2">
      <c r="A2" t="s">
        <v>4</v>
      </c>
      <c r="B2" s="1"/>
    </row>
    <row r="3" spans="1:2" x14ac:dyDescent="0.2">
      <c r="A3" t="s">
        <v>5</v>
      </c>
      <c r="B3" s="1"/>
    </row>
    <row r="4" spans="1:2" x14ac:dyDescent="0.2">
      <c r="B4" s="1"/>
    </row>
    <row r="5" spans="1:2" x14ac:dyDescent="0.2">
      <c r="B5" s="1"/>
    </row>
    <row r="6" spans="1:2" s="1" customFormat="1" x14ac:dyDescent="0.2">
      <c r="A6" s="67" t="s">
        <v>6</v>
      </c>
      <c r="B6" s="67" t="s">
        <v>7</v>
      </c>
    </row>
    <row r="7" spans="1:2" x14ac:dyDescent="0.2">
      <c r="A7" s="74">
        <v>1988</v>
      </c>
      <c r="B7" s="74">
        <v>2107</v>
      </c>
    </row>
    <row r="8" spans="1:2" x14ac:dyDescent="0.2">
      <c r="A8" s="74">
        <v>1989</v>
      </c>
      <c r="B8" s="74">
        <v>1115</v>
      </c>
    </row>
    <row r="9" spans="1:2" x14ac:dyDescent="0.2">
      <c r="A9" s="74">
        <v>1990</v>
      </c>
      <c r="B9" s="74">
        <v>1450</v>
      </c>
    </row>
    <row r="10" spans="1:2" x14ac:dyDescent="0.2">
      <c r="A10" s="74">
        <v>1991</v>
      </c>
      <c r="B10" s="74">
        <v>1974</v>
      </c>
    </row>
    <row r="11" spans="1:2" x14ac:dyDescent="0.2">
      <c r="A11" s="74">
        <v>1992</v>
      </c>
      <c r="B11" s="74">
        <v>768</v>
      </c>
    </row>
    <row r="12" spans="1:2" x14ac:dyDescent="0.2">
      <c r="A12" s="74">
        <v>1993</v>
      </c>
      <c r="B12" s="74">
        <v>3442</v>
      </c>
    </row>
    <row r="13" spans="1:2" x14ac:dyDescent="0.2">
      <c r="A13" s="74">
        <v>1995</v>
      </c>
      <c r="B13" s="74">
        <v>4282</v>
      </c>
    </row>
    <row r="14" spans="1:2" x14ac:dyDescent="0.2">
      <c r="A14" s="74">
        <v>1996</v>
      </c>
      <c r="B14" s="74">
        <v>1593</v>
      </c>
    </row>
    <row r="15" spans="1:2" x14ac:dyDescent="0.2">
      <c r="A15" s="74">
        <v>1997</v>
      </c>
      <c r="B15" s="74">
        <v>2240</v>
      </c>
    </row>
    <row r="16" spans="1:2" x14ac:dyDescent="0.2">
      <c r="A16" s="74">
        <v>1998</v>
      </c>
      <c r="B16" s="74">
        <v>1662</v>
      </c>
    </row>
    <row r="17" spans="1:2" x14ac:dyDescent="0.2">
      <c r="A17" s="74">
        <v>1999</v>
      </c>
      <c r="B17" s="74">
        <v>663</v>
      </c>
    </row>
    <row r="18" spans="1:2" x14ac:dyDescent="0.2">
      <c r="A18" s="75">
        <v>2000</v>
      </c>
      <c r="B18" s="74">
        <v>1571</v>
      </c>
    </row>
    <row r="19" spans="1:2" s="16" customFormat="1" x14ac:dyDescent="0.2">
      <c r="A19" s="76">
        <v>2001</v>
      </c>
      <c r="B19" s="75">
        <v>4034</v>
      </c>
    </row>
    <row r="20" spans="1:2" x14ac:dyDescent="0.2">
      <c r="A20" s="75">
        <v>2002</v>
      </c>
      <c r="B20" s="76">
        <v>2580</v>
      </c>
    </row>
    <row r="21" spans="1:2" x14ac:dyDescent="0.2">
      <c r="A21" s="76">
        <v>2003</v>
      </c>
      <c r="B21" s="76">
        <v>2778</v>
      </c>
    </row>
    <row r="22" spans="1:2" x14ac:dyDescent="0.2">
      <c r="A22" s="76">
        <v>2004</v>
      </c>
      <c r="B22" s="76">
        <v>1611</v>
      </c>
    </row>
    <row r="23" spans="1:2" x14ac:dyDescent="0.2">
      <c r="A23" s="76">
        <v>2005</v>
      </c>
      <c r="B23" s="76">
        <v>1341</v>
      </c>
    </row>
    <row r="24" spans="1:2" x14ac:dyDescent="0.2">
      <c r="A24" s="76">
        <v>2006</v>
      </c>
      <c r="B24" s="76">
        <v>1192</v>
      </c>
    </row>
    <row r="25" spans="1:2" x14ac:dyDescent="0.2">
      <c r="A25" s="76">
        <v>2007</v>
      </c>
      <c r="B25" s="76">
        <v>903</v>
      </c>
    </row>
    <row r="26" spans="1:2" x14ac:dyDescent="0.2">
      <c r="A26" s="76">
        <v>2008</v>
      </c>
      <c r="B26" s="76">
        <v>1463</v>
      </c>
    </row>
    <row r="27" spans="1:2" x14ac:dyDescent="0.2">
      <c r="A27" s="76">
        <v>2009</v>
      </c>
      <c r="B27" s="76">
        <v>3334</v>
      </c>
    </row>
    <row r="28" spans="1:2" x14ac:dyDescent="0.2">
      <c r="A28" s="76">
        <v>2010</v>
      </c>
      <c r="B28" s="76">
        <v>2532</v>
      </c>
    </row>
    <row r="29" spans="1:2" x14ac:dyDescent="0.2">
      <c r="A29" s="76">
        <v>2011</v>
      </c>
      <c r="B29" s="76">
        <v>658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2" workbookViewId="0">
      <selection activeCell="C33" sqref="C33"/>
    </sheetView>
  </sheetViews>
  <sheetFormatPr defaultRowHeight="12.75" x14ac:dyDescent="0.2"/>
  <cols>
    <col min="2" max="2" width="25.85546875" customWidth="1"/>
    <col min="3" max="3" width="16.85546875" customWidth="1"/>
  </cols>
  <sheetData>
    <row r="1" spans="1:5" ht="18.75" x14ac:dyDescent="0.3">
      <c r="A1" s="6" t="s">
        <v>8</v>
      </c>
      <c r="B1" s="6"/>
      <c r="C1" s="6"/>
      <c r="D1" s="7"/>
      <c r="E1" s="7"/>
    </row>
    <row r="2" spans="1:5" ht="18.75" x14ac:dyDescent="0.3">
      <c r="A2" s="8" t="s">
        <v>9</v>
      </c>
      <c r="B2" s="8"/>
      <c r="C2" s="8"/>
      <c r="D2" s="7"/>
      <c r="E2" s="7"/>
    </row>
    <row r="4" spans="1:5" ht="18.75" x14ac:dyDescent="0.3">
      <c r="A4" s="9" t="s">
        <v>10</v>
      </c>
      <c r="B4" s="9" t="s">
        <v>11</v>
      </c>
      <c r="C4" s="9" t="s">
        <v>12</v>
      </c>
      <c r="D4" s="10"/>
      <c r="E4" s="10"/>
    </row>
    <row r="5" spans="1:5" x14ac:dyDescent="0.2">
      <c r="A5" s="11">
        <v>37080</v>
      </c>
      <c r="B5">
        <v>4</v>
      </c>
      <c r="C5">
        <v>4</v>
      </c>
    </row>
    <row r="6" spans="1:5" x14ac:dyDescent="0.2">
      <c r="A6" s="11">
        <v>37082</v>
      </c>
      <c r="B6">
        <v>1</v>
      </c>
      <c r="C6">
        <f>+B5+B6</f>
        <v>5</v>
      </c>
    </row>
    <row r="7" spans="1:5" x14ac:dyDescent="0.2">
      <c r="A7" s="11">
        <v>37088</v>
      </c>
      <c r="B7">
        <v>0</v>
      </c>
      <c r="C7">
        <v>5</v>
      </c>
    </row>
    <row r="8" spans="1:5" x14ac:dyDescent="0.2">
      <c r="A8" s="11">
        <v>37092</v>
      </c>
      <c r="B8">
        <v>149</v>
      </c>
      <c r="C8">
        <f>+C7+B8</f>
        <v>154</v>
      </c>
    </row>
    <row r="9" spans="1:5" x14ac:dyDescent="0.2">
      <c r="A9" s="11">
        <v>37093</v>
      </c>
      <c r="B9">
        <v>133</v>
      </c>
      <c r="C9">
        <f t="shared" ref="C9:C32" si="0">+C8+B9</f>
        <v>287</v>
      </c>
    </row>
    <row r="10" spans="1:5" x14ac:dyDescent="0.2">
      <c r="A10" s="11">
        <v>37094</v>
      </c>
      <c r="B10">
        <v>285</v>
      </c>
      <c r="C10">
        <f t="shared" si="0"/>
        <v>572</v>
      </c>
    </row>
    <row r="11" spans="1:5" x14ac:dyDescent="0.2">
      <c r="A11" s="11">
        <v>37095</v>
      </c>
      <c r="B11">
        <v>300</v>
      </c>
      <c r="C11">
        <f t="shared" si="0"/>
        <v>872</v>
      </c>
    </row>
    <row r="12" spans="1:5" x14ac:dyDescent="0.2">
      <c r="A12" s="11">
        <v>37096</v>
      </c>
      <c r="B12">
        <v>1188</v>
      </c>
      <c r="C12">
        <f t="shared" si="0"/>
        <v>2060</v>
      </c>
    </row>
    <row r="13" spans="1:5" x14ac:dyDescent="0.2">
      <c r="A13" s="11">
        <v>37097</v>
      </c>
      <c r="B13">
        <v>405</v>
      </c>
      <c r="C13">
        <f t="shared" si="0"/>
        <v>2465</v>
      </c>
    </row>
    <row r="14" spans="1:5" x14ac:dyDescent="0.2">
      <c r="A14" s="11">
        <v>37098</v>
      </c>
      <c r="B14">
        <v>26</v>
      </c>
      <c r="C14">
        <f t="shared" si="0"/>
        <v>2491</v>
      </c>
    </row>
    <row r="15" spans="1:5" x14ac:dyDescent="0.2">
      <c r="A15" s="11">
        <v>37099</v>
      </c>
      <c r="B15">
        <v>130</v>
      </c>
      <c r="C15">
        <f t="shared" si="0"/>
        <v>2621</v>
      </c>
    </row>
    <row r="16" spans="1:5" x14ac:dyDescent="0.2">
      <c r="A16" s="11">
        <v>37100</v>
      </c>
      <c r="B16">
        <v>286</v>
      </c>
      <c r="C16">
        <f t="shared" si="0"/>
        <v>2907</v>
      </c>
    </row>
    <row r="17" spans="1:3" x14ac:dyDescent="0.2">
      <c r="A17" s="11">
        <v>37101</v>
      </c>
      <c r="B17">
        <v>297</v>
      </c>
      <c r="C17">
        <f t="shared" si="0"/>
        <v>3204</v>
      </c>
    </row>
    <row r="18" spans="1:3" x14ac:dyDescent="0.2">
      <c r="A18" s="11">
        <v>37102</v>
      </c>
      <c r="B18">
        <v>91</v>
      </c>
      <c r="C18">
        <f t="shared" si="0"/>
        <v>3295</v>
      </c>
    </row>
    <row r="19" spans="1:3" x14ac:dyDescent="0.2">
      <c r="A19" s="11">
        <v>37103</v>
      </c>
      <c r="B19">
        <v>305</v>
      </c>
      <c r="C19">
        <f t="shared" si="0"/>
        <v>3600</v>
      </c>
    </row>
    <row r="20" spans="1:3" x14ac:dyDescent="0.2">
      <c r="A20" s="11">
        <v>37104</v>
      </c>
      <c r="B20">
        <v>151</v>
      </c>
      <c r="C20">
        <f t="shared" si="0"/>
        <v>3751</v>
      </c>
    </row>
    <row r="21" spans="1:3" x14ac:dyDescent="0.2">
      <c r="A21" s="11">
        <v>37105</v>
      </c>
      <c r="B21">
        <v>59</v>
      </c>
      <c r="C21">
        <f t="shared" si="0"/>
        <v>3810</v>
      </c>
    </row>
    <row r="22" spans="1:3" x14ac:dyDescent="0.2">
      <c r="A22" s="11">
        <v>37106</v>
      </c>
      <c r="B22">
        <v>45</v>
      </c>
      <c r="C22">
        <f t="shared" si="0"/>
        <v>3855</v>
      </c>
    </row>
    <row r="23" spans="1:3" x14ac:dyDescent="0.2">
      <c r="A23" s="11">
        <v>37107</v>
      </c>
      <c r="B23">
        <v>70</v>
      </c>
      <c r="C23">
        <f t="shared" si="0"/>
        <v>3925</v>
      </c>
    </row>
    <row r="24" spans="1:3" x14ac:dyDescent="0.2">
      <c r="A24" s="11">
        <v>37108</v>
      </c>
      <c r="B24">
        <v>26</v>
      </c>
      <c r="C24">
        <f t="shared" si="0"/>
        <v>3951</v>
      </c>
    </row>
    <row r="25" spans="1:3" x14ac:dyDescent="0.2">
      <c r="A25" s="11">
        <v>37109</v>
      </c>
      <c r="B25">
        <v>11</v>
      </c>
      <c r="C25">
        <f t="shared" si="0"/>
        <v>3962</v>
      </c>
    </row>
    <row r="26" spans="1:3" x14ac:dyDescent="0.2">
      <c r="A26" s="11">
        <v>37110</v>
      </c>
      <c r="B26">
        <v>16</v>
      </c>
      <c r="C26">
        <f t="shared" si="0"/>
        <v>3978</v>
      </c>
    </row>
    <row r="27" spans="1:3" x14ac:dyDescent="0.2">
      <c r="A27" s="11">
        <v>37112</v>
      </c>
      <c r="B27">
        <v>13</v>
      </c>
      <c r="C27">
        <f t="shared" si="0"/>
        <v>3991</v>
      </c>
    </row>
    <row r="28" spans="1:3" x14ac:dyDescent="0.2">
      <c r="A28" s="11">
        <v>37114</v>
      </c>
      <c r="B28">
        <v>9</v>
      </c>
      <c r="C28">
        <f t="shared" si="0"/>
        <v>4000</v>
      </c>
    </row>
    <row r="29" spans="1:3" x14ac:dyDescent="0.2">
      <c r="A29" s="11">
        <v>37115</v>
      </c>
      <c r="B29">
        <v>2</v>
      </c>
      <c r="C29">
        <f t="shared" si="0"/>
        <v>4002</v>
      </c>
    </row>
    <row r="30" spans="1:3" x14ac:dyDescent="0.2">
      <c r="A30" s="11">
        <v>37119</v>
      </c>
      <c r="B30">
        <v>23</v>
      </c>
      <c r="C30">
        <f t="shared" si="0"/>
        <v>4025</v>
      </c>
    </row>
    <row r="31" spans="1:3" x14ac:dyDescent="0.2">
      <c r="A31" s="11">
        <v>37121</v>
      </c>
      <c r="B31">
        <v>4</v>
      </c>
      <c r="C31">
        <f t="shared" si="0"/>
        <v>4029</v>
      </c>
    </row>
    <row r="32" spans="1:3" x14ac:dyDescent="0.2">
      <c r="A32" s="12">
        <v>37122</v>
      </c>
      <c r="B32" s="2">
        <v>5</v>
      </c>
      <c r="C32" s="2">
        <f t="shared" si="0"/>
        <v>4034</v>
      </c>
    </row>
    <row r="33" spans="1:3" ht="15.75" x14ac:dyDescent="0.25">
      <c r="B33" s="13" t="s">
        <v>13</v>
      </c>
      <c r="C33" s="1">
        <v>4034</v>
      </c>
    </row>
    <row r="35" spans="1:3" x14ac:dyDescent="0.2">
      <c r="B35" t="s">
        <v>130</v>
      </c>
    </row>
    <row r="37" spans="1:3" x14ac:dyDescent="0.2">
      <c r="A37" t="s">
        <v>36</v>
      </c>
      <c r="B37">
        <v>951</v>
      </c>
    </row>
    <row r="38" spans="1:3" x14ac:dyDescent="0.2">
      <c r="A38" t="s">
        <v>37</v>
      </c>
      <c r="B38">
        <v>18</v>
      </c>
    </row>
    <row r="39" spans="1:3" x14ac:dyDescent="0.2">
      <c r="A39" t="s">
        <v>40</v>
      </c>
      <c r="B39">
        <v>23</v>
      </c>
    </row>
    <row r="40" spans="1:3" x14ac:dyDescent="0.2">
      <c r="A40" t="s">
        <v>39</v>
      </c>
      <c r="B40">
        <v>0</v>
      </c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5" workbookViewId="0">
      <selection activeCell="A34" sqref="A34"/>
    </sheetView>
  </sheetViews>
  <sheetFormatPr defaultRowHeight="12.75" x14ac:dyDescent="0.2"/>
  <cols>
    <col min="1" max="1" width="10.140625" customWidth="1"/>
    <col min="2" max="2" width="15" customWidth="1"/>
    <col min="3" max="3" width="15.7109375" customWidth="1"/>
    <col min="4" max="4" width="45.28515625" customWidth="1"/>
  </cols>
  <sheetData>
    <row r="1" spans="1:6" ht="20.25" x14ac:dyDescent="0.3">
      <c r="A1" s="28" t="s">
        <v>45</v>
      </c>
      <c r="B1" s="6"/>
      <c r="C1" s="6"/>
      <c r="D1" s="7"/>
      <c r="E1" s="7"/>
    </row>
    <row r="2" spans="1:6" ht="20.25" x14ac:dyDescent="0.3">
      <c r="A2" s="29" t="s">
        <v>46</v>
      </c>
      <c r="B2" s="30"/>
      <c r="C2" s="8"/>
      <c r="D2" s="14"/>
      <c r="E2" s="14"/>
    </row>
    <row r="3" spans="1:6" ht="15.75" x14ac:dyDescent="0.25">
      <c r="A3" s="31" t="s">
        <v>47</v>
      </c>
      <c r="B3" s="31"/>
      <c r="C3" s="31"/>
      <c r="D3" s="31"/>
      <c r="E3" s="32"/>
      <c r="F3" s="31"/>
    </row>
    <row r="4" spans="1:6" ht="15.75" x14ac:dyDescent="0.25">
      <c r="A4" s="33" t="s">
        <v>10</v>
      </c>
      <c r="B4" s="33" t="s">
        <v>11</v>
      </c>
      <c r="C4" s="33" t="s">
        <v>12</v>
      </c>
      <c r="D4" s="33" t="s">
        <v>14</v>
      </c>
      <c r="E4" s="33" t="s">
        <v>127</v>
      </c>
      <c r="F4" s="31"/>
    </row>
    <row r="5" spans="1:6" x14ac:dyDescent="0.2">
      <c r="A5" s="15">
        <v>37462</v>
      </c>
      <c r="B5">
        <v>210</v>
      </c>
      <c r="C5">
        <v>210</v>
      </c>
      <c r="D5" t="s">
        <v>20</v>
      </c>
    </row>
    <row r="6" spans="1:6" x14ac:dyDescent="0.2">
      <c r="A6" s="15">
        <v>37462</v>
      </c>
      <c r="B6">
        <v>118</v>
      </c>
      <c r="C6">
        <f>+C5+B6</f>
        <v>328</v>
      </c>
    </row>
    <row r="7" spans="1:6" x14ac:dyDescent="0.2">
      <c r="A7" s="15">
        <v>37463</v>
      </c>
      <c r="B7">
        <v>95</v>
      </c>
      <c r="C7">
        <f t="shared" ref="C7:C33" si="0">+C6+B7</f>
        <v>423</v>
      </c>
    </row>
    <row r="8" spans="1:6" x14ac:dyDescent="0.2">
      <c r="A8" s="15">
        <v>37463</v>
      </c>
      <c r="B8">
        <v>78</v>
      </c>
      <c r="C8">
        <f t="shared" si="0"/>
        <v>501</v>
      </c>
    </row>
    <row r="9" spans="1:6" x14ac:dyDescent="0.2">
      <c r="A9" s="15">
        <v>37464</v>
      </c>
      <c r="B9">
        <v>476</v>
      </c>
      <c r="C9">
        <f t="shared" si="0"/>
        <v>977</v>
      </c>
    </row>
    <row r="10" spans="1:6" x14ac:dyDescent="0.2">
      <c r="A10" s="15">
        <v>37465</v>
      </c>
      <c r="B10">
        <v>0</v>
      </c>
      <c r="C10">
        <f t="shared" si="0"/>
        <v>977</v>
      </c>
      <c r="D10" t="s">
        <v>134</v>
      </c>
    </row>
    <row r="11" spans="1:6" x14ac:dyDescent="0.2">
      <c r="A11" s="15">
        <v>37466</v>
      </c>
      <c r="B11">
        <v>262</v>
      </c>
      <c r="C11">
        <f t="shared" si="0"/>
        <v>1239</v>
      </c>
    </row>
    <row r="12" spans="1:6" x14ac:dyDescent="0.2">
      <c r="A12" s="15">
        <v>37466</v>
      </c>
      <c r="B12">
        <v>101</v>
      </c>
      <c r="C12">
        <f t="shared" si="0"/>
        <v>1340</v>
      </c>
    </row>
    <row r="13" spans="1:6" x14ac:dyDescent="0.2">
      <c r="A13" s="15">
        <v>37467</v>
      </c>
      <c r="B13">
        <v>132</v>
      </c>
      <c r="C13">
        <f t="shared" si="0"/>
        <v>1472</v>
      </c>
    </row>
    <row r="14" spans="1:6" x14ac:dyDescent="0.2">
      <c r="A14" s="15">
        <v>37467</v>
      </c>
      <c r="B14">
        <v>30</v>
      </c>
      <c r="C14">
        <f t="shared" si="0"/>
        <v>1502</v>
      </c>
    </row>
    <row r="15" spans="1:6" x14ac:dyDescent="0.2">
      <c r="A15" s="15">
        <v>37468</v>
      </c>
      <c r="B15">
        <v>59</v>
      </c>
      <c r="C15">
        <f t="shared" si="0"/>
        <v>1561</v>
      </c>
    </row>
    <row r="16" spans="1:6" x14ac:dyDescent="0.2">
      <c r="A16" s="15">
        <v>37469</v>
      </c>
      <c r="B16">
        <v>73</v>
      </c>
      <c r="C16">
        <f t="shared" si="0"/>
        <v>1634</v>
      </c>
    </row>
    <row r="17" spans="1:4" x14ac:dyDescent="0.2">
      <c r="A17" s="15">
        <v>37469</v>
      </c>
      <c r="B17">
        <v>18</v>
      </c>
      <c r="C17">
        <f t="shared" si="0"/>
        <v>1652</v>
      </c>
    </row>
    <row r="18" spans="1:4" x14ac:dyDescent="0.2">
      <c r="A18" s="15">
        <v>37470</v>
      </c>
      <c r="B18">
        <v>40</v>
      </c>
      <c r="C18">
        <f t="shared" si="0"/>
        <v>1692</v>
      </c>
    </row>
    <row r="19" spans="1:4" x14ac:dyDescent="0.2">
      <c r="A19" s="15">
        <v>37471</v>
      </c>
      <c r="B19">
        <v>86</v>
      </c>
      <c r="C19">
        <f t="shared" si="0"/>
        <v>1778</v>
      </c>
    </row>
    <row r="20" spans="1:4" x14ac:dyDescent="0.2">
      <c r="A20" s="15">
        <v>37472</v>
      </c>
      <c r="B20">
        <v>76</v>
      </c>
      <c r="C20">
        <f t="shared" si="0"/>
        <v>1854</v>
      </c>
    </row>
    <row r="21" spans="1:4" x14ac:dyDescent="0.2">
      <c r="A21" s="15">
        <v>37473</v>
      </c>
      <c r="B21">
        <v>65</v>
      </c>
      <c r="C21">
        <f t="shared" si="0"/>
        <v>1919</v>
      </c>
    </row>
    <row r="22" spans="1:4" x14ac:dyDescent="0.2">
      <c r="A22" s="15">
        <v>37474</v>
      </c>
      <c r="B22">
        <v>49</v>
      </c>
      <c r="C22">
        <f t="shared" si="0"/>
        <v>1968</v>
      </c>
    </row>
    <row r="23" spans="1:4" x14ac:dyDescent="0.2">
      <c r="A23" s="15">
        <v>37475</v>
      </c>
      <c r="B23">
        <v>67</v>
      </c>
      <c r="C23">
        <f t="shared" si="0"/>
        <v>2035</v>
      </c>
      <c r="D23" t="s">
        <v>15</v>
      </c>
    </row>
    <row r="24" spans="1:4" x14ac:dyDescent="0.2">
      <c r="A24" s="15">
        <v>37476</v>
      </c>
      <c r="B24">
        <v>2</v>
      </c>
      <c r="C24">
        <f t="shared" si="0"/>
        <v>2037</v>
      </c>
      <c r="D24" t="s">
        <v>16</v>
      </c>
    </row>
    <row r="25" spans="1:4" x14ac:dyDescent="0.2">
      <c r="A25" s="15">
        <v>37477</v>
      </c>
      <c r="B25">
        <v>60</v>
      </c>
      <c r="C25">
        <f t="shared" si="0"/>
        <v>2097</v>
      </c>
      <c r="D25" t="s">
        <v>15</v>
      </c>
    </row>
    <row r="26" spans="1:4" x14ac:dyDescent="0.2">
      <c r="A26" s="15">
        <v>37478</v>
      </c>
      <c r="B26">
        <v>28</v>
      </c>
      <c r="C26">
        <f t="shared" si="0"/>
        <v>2125</v>
      </c>
      <c r="D26" t="s">
        <v>15</v>
      </c>
    </row>
    <row r="27" spans="1:4" x14ac:dyDescent="0.2">
      <c r="A27" s="15">
        <v>37479</v>
      </c>
      <c r="B27">
        <v>30</v>
      </c>
      <c r="C27">
        <f t="shared" si="0"/>
        <v>2155</v>
      </c>
    </row>
    <row r="28" spans="1:4" x14ac:dyDescent="0.2">
      <c r="A28" s="15">
        <v>37481</v>
      </c>
      <c r="B28" s="16">
        <v>42</v>
      </c>
      <c r="C28">
        <f t="shared" si="0"/>
        <v>2197</v>
      </c>
      <c r="D28" t="s">
        <v>17</v>
      </c>
    </row>
    <row r="29" spans="1:4" x14ac:dyDescent="0.2">
      <c r="A29" s="15">
        <v>37486</v>
      </c>
      <c r="B29" s="4">
        <v>47</v>
      </c>
      <c r="C29">
        <f t="shared" si="0"/>
        <v>2244</v>
      </c>
    </row>
    <row r="30" spans="1:4" x14ac:dyDescent="0.2">
      <c r="A30" s="15">
        <v>37488</v>
      </c>
      <c r="B30" s="4">
        <v>19</v>
      </c>
      <c r="C30">
        <f t="shared" si="0"/>
        <v>2263</v>
      </c>
    </row>
    <row r="31" spans="1:4" x14ac:dyDescent="0.2">
      <c r="A31" s="15">
        <v>37490</v>
      </c>
      <c r="B31" s="4">
        <v>15</v>
      </c>
      <c r="C31">
        <f t="shared" si="0"/>
        <v>2278</v>
      </c>
    </row>
    <row r="32" spans="1:4" x14ac:dyDescent="0.2">
      <c r="A32" s="15">
        <v>37492</v>
      </c>
      <c r="B32" s="4">
        <v>1</v>
      </c>
      <c r="C32">
        <f t="shared" si="0"/>
        <v>2279</v>
      </c>
    </row>
    <row r="33" spans="1:6" x14ac:dyDescent="0.2">
      <c r="A33" s="15">
        <v>37496</v>
      </c>
      <c r="B33" s="4">
        <v>1</v>
      </c>
      <c r="C33">
        <f t="shared" si="0"/>
        <v>2280</v>
      </c>
      <c r="D33" t="s">
        <v>21</v>
      </c>
    </row>
    <row r="34" spans="1:6" x14ac:dyDescent="0.2">
      <c r="A34" s="15"/>
      <c r="B34" s="4"/>
    </row>
    <row r="35" spans="1:6" s="1" customFormat="1" x14ac:dyDescent="0.2">
      <c r="A35" s="18" t="s">
        <v>12</v>
      </c>
      <c r="C35" s="1">
        <v>2580</v>
      </c>
      <c r="D35" s="1" t="s">
        <v>22</v>
      </c>
      <c r="E35" s="1">
        <v>0</v>
      </c>
    </row>
    <row r="36" spans="1:6" x14ac:dyDescent="0.2">
      <c r="A36" s="18"/>
      <c r="B36" s="1"/>
      <c r="C36" s="1"/>
      <c r="D36" s="1"/>
      <c r="E36" s="1"/>
      <c r="F36" s="1"/>
    </row>
    <row r="37" spans="1:6" x14ac:dyDescent="0.2">
      <c r="A37" s="212" t="s">
        <v>48</v>
      </c>
      <c r="B37" s="212"/>
      <c r="C37" s="212"/>
      <c r="D37" s="212"/>
      <c r="E37" s="1"/>
      <c r="F37" s="1"/>
    </row>
    <row r="38" spans="1:6" x14ac:dyDescent="0.2">
      <c r="A38" s="17"/>
      <c r="B38" s="2"/>
      <c r="C38" s="26" t="s">
        <v>49</v>
      </c>
      <c r="D38" s="26"/>
      <c r="E38" s="2"/>
    </row>
    <row r="39" spans="1:6" x14ac:dyDescent="0.2">
      <c r="C39" s="1"/>
    </row>
    <row r="40" spans="1:6" ht="15.75" x14ac:dyDescent="0.25">
      <c r="A40" s="31" t="s">
        <v>50</v>
      </c>
      <c r="B40" s="31"/>
      <c r="C40" s="31"/>
      <c r="D40" s="31"/>
      <c r="E40" s="31"/>
      <c r="F40" s="31"/>
    </row>
    <row r="41" spans="1:6" ht="15.75" x14ac:dyDescent="0.25">
      <c r="A41" s="31" t="s">
        <v>51</v>
      </c>
      <c r="B41" s="31"/>
      <c r="C41" s="31"/>
      <c r="D41" s="31"/>
      <c r="E41" s="31"/>
      <c r="F41" s="31"/>
    </row>
    <row r="42" spans="1:6" ht="15.75" x14ac:dyDescent="0.25">
      <c r="A42" s="31" t="s">
        <v>52</v>
      </c>
      <c r="B42" s="31"/>
      <c r="C42" s="31"/>
      <c r="D42" s="31"/>
      <c r="E42" s="31"/>
      <c r="F42" s="31"/>
    </row>
    <row r="43" spans="1:6" ht="15.75" x14ac:dyDescent="0.25">
      <c r="A43" s="34" t="s">
        <v>53</v>
      </c>
      <c r="B43" s="34" t="s">
        <v>54</v>
      </c>
      <c r="C43" s="34" t="s">
        <v>55</v>
      </c>
      <c r="D43" s="33"/>
      <c r="E43" s="31"/>
      <c r="F43" s="31"/>
    </row>
    <row r="44" spans="1:6" x14ac:dyDescent="0.2">
      <c r="A44" s="80">
        <v>131</v>
      </c>
      <c r="B44" s="81">
        <v>1729</v>
      </c>
      <c r="C44" s="80">
        <v>102</v>
      </c>
      <c r="D44" s="35"/>
    </row>
    <row r="46" spans="1:6" ht="15.75" x14ac:dyDescent="0.25">
      <c r="A46" s="36" t="s">
        <v>56</v>
      </c>
    </row>
    <row r="47" spans="1:6" ht="15.75" x14ac:dyDescent="0.25">
      <c r="A47" s="34" t="s">
        <v>53</v>
      </c>
      <c r="B47" s="34" t="s">
        <v>54</v>
      </c>
      <c r="C47" s="34" t="s">
        <v>55</v>
      </c>
      <c r="D47" s="33"/>
      <c r="E47" s="31"/>
      <c r="F47" s="31"/>
    </row>
    <row r="49" spans="1:4" x14ac:dyDescent="0.2">
      <c r="A49" s="25">
        <v>2711</v>
      </c>
      <c r="B49" s="25">
        <v>1900</v>
      </c>
      <c r="C49" s="1">
        <v>120</v>
      </c>
      <c r="D49" s="1"/>
    </row>
  </sheetData>
  <mergeCells count="1">
    <mergeCell ref="A37:D37"/>
  </mergeCells>
  <phoneticPr fontId="0" type="noConversion"/>
  <pageMargins left="0.5" right="0.5" top="0.5" bottom="0.5" header="0.5" footer="0.5"/>
  <pageSetup scale="83" orientation="landscape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49" workbookViewId="0">
      <selection activeCell="A64" sqref="A64:F68"/>
    </sheetView>
  </sheetViews>
  <sheetFormatPr defaultRowHeight="12.75" x14ac:dyDescent="0.2"/>
  <cols>
    <col min="2" max="2" width="12.42578125" customWidth="1"/>
    <col min="3" max="3" width="14.5703125" customWidth="1"/>
    <col min="4" max="4" width="21.42578125" customWidth="1"/>
  </cols>
  <sheetData>
    <row r="1" spans="1:6" ht="18.75" x14ac:dyDescent="0.3">
      <c r="A1" s="49" t="s">
        <v>8</v>
      </c>
      <c r="B1" s="49"/>
      <c r="C1" s="49"/>
      <c r="D1" s="10"/>
    </row>
    <row r="2" spans="1:6" ht="18.75" x14ac:dyDescent="0.3">
      <c r="A2" s="50" t="s">
        <v>44</v>
      </c>
      <c r="B2" s="50"/>
      <c r="C2" s="50"/>
      <c r="D2" s="51"/>
    </row>
    <row r="3" spans="1:6" x14ac:dyDescent="0.2">
      <c r="A3" s="22"/>
      <c r="B3" s="22"/>
      <c r="C3" s="22"/>
      <c r="D3" s="22"/>
      <c r="E3" s="22"/>
      <c r="F3" s="22"/>
    </row>
    <row r="4" spans="1:6" ht="18.75" x14ac:dyDescent="0.3">
      <c r="A4" s="9" t="s">
        <v>10</v>
      </c>
      <c r="B4" s="9" t="s">
        <v>11</v>
      </c>
      <c r="C4" s="9" t="s">
        <v>12</v>
      </c>
      <c r="D4" s="9" t="s">
        <v>14</v>
      </c>
      <c r="E4" s="23" t="s">
        <v>23</v>
      </c>
      <c r="F4" s="23"/>
    </row>
    <row r="5" spans="1:6" x14ac:dyDescent="0.2">
      <c r="A5" s="11">
        <v>37811</v>
      </c>
      <c r="B5">
        <v>0</v>
      </c>
      <c r="C5">
        <v>0</v>
      </c>
      <c r="D5" t="s">
        <v>24</v>
      </c>
    </row>
    <row r="6" spans="1:6" x14ac:dyDescent="0.2">
      <c r="A6" s="11">
        <v>37812</v>
      </c>
      <c r="B6">
        <v>0</v>
      </c>
      <c r="C6">
        <f>C5+B6</f>
        <v>0</v>
      </c>
    </row>
    <row r="7" spans="1:6" x14ac:dyDescent="0.2">
      <c r="A7" s="11">
        <v>37813</v>
      </c>
      <c r="B7">
        <v>0</v>
      </c>
      <c r="C7">
        <f t="shared" ref="C7:C54" si="0">C6+B7</f>
        <v>0</v>
      </c>
    </row>
    <row r="8" spans="1:6" x14ac:dyDescent="0.2">
      <c r="A8" s="11">
        <v>37814</v>
      </c>
      <c r="B8">
        <v>0</v>
      </c>
      <c r="C8">
        <f t="shared" si="0"/>
        <v>0</v>
      </c>
    </row>
    <row r="9" spans="1:6" x14ac:dyDescent="0.2">
      <c r="A9" s="11">
        <v>37815</v>
      </c>
      <c r="B9">
        <v>0</v>
      </c>
      <c r="C9">
        <f t="shared" si="0"/>
        <v>0</v>
      </c>
    </row>
    <row r="10" spans="1:6" x14ac:dyDescent="0.2">
      <c r="A10" s="11">
        <v>37816</v>
      </c>
      <c r="B10">
        <v>0</v>
      </c>
      <c r="C10">
        <f t="shared" si="0"/>
        <v>0</v>
      </c>
    </row>
    <row r="11" spans="1:6" x14ac:dyDescent="0.2">
      <c r="A11" s="11">
        <v>37817</v>
      </c>
      <c r="B11">
        <v>0</v>
      </c>
      <c r="C11">
        <f>C10+B11</f>
        <v>0</v>
      </c>
      <c r="D11" t="s">
        <v>25</v>
      </c>
    </row>
    <row r="12" spans="1:6" x14ac:dyDescent="0.2">
      <c r="A12" s="11">
        <v>37818</v>
      </c>
      <c r="B12">
        <v>0</v>
      </c>
      <c r="C12">
        <f t="shared" si="0"/>
        <v>0</v>
      </c>
    </row>
    <row r="13" spans="1:6" x14ac:dyDescent="0.2">
      <c r="A13" s="11">
        <v>37819</v>
      </c>
      <c r="B13">
        <v>0</v>
      </c>
      <c r="C13">
        <f t="shared" si="0"/>
        <v>0</v>
      </c>
    </row>
    <row r="14" spans="1:6" x14ac:dyDescent="0.2">
      <c r="A14" s="11">
        <v>37820</v>
      </c>
      <c r="B14">
        <v>0</v>
      </c>
      <c r="C14">
        <f t="shared" si="0"/>
        <v>0</v>
      </c>
    </row>
    <row r="15" spans="1:6" x14ac:dyDescent="0.2">
      <c r="A15" s="11">
        <v>37821</v>
      </c>
      <c r="B15">
        <v>0</v>
      </c>
      <c r="C15">
        <f t="shared" si="0"/>
        <v>0</v>
      </c>
    </row>
    <row r="16" spans="1:6" x14ac:dyDescent="0.2">
      <c r="A16" s="11">
        <v>37822</v>
      </c>
      <c r="B16">
        <v>0</v>
      </c>
      <c r="C16">
        <f t="shared" si="0"/>
        <v>0</v>
      </c>
    </row>
    <row r="17" spans="1:5" x14ac:dyDescent="0.2">
      <c r="A17" s="11">
        <v>37823</v>
      </c>
      <c r="B17">
        <v>0</v>
      </c>
      <c r="C17">
        <f t="shared" si="0"/>
        <v>0</v>
      </c>
    </row>
    <row r="18" spans="1:5" x14ac:dyDescent="0.2">
      <c r="A18" s="11">
        <v>37824</v>
      </c>
      <c r="B18">
        <v>0</v>
      </c>
      <c r="C18">
        <f t="shared" si="0"/>
        <v>0</v>
      </c>
    </row>
    <row r="19" spans="1:5" x14ac:dyDescent="0.2">
      <c r="A19" s="11">
        <v>37825</v>
      </c>
      <c r="B19">
        <v>0</v>
      </c>
      <c r="C19">
        <f t="shared" si="0"/>
        <v>0</v>
      </c>
      <c r="D19" t="s">
        <v>61</v>
      </c>
    </row>
    <row r="20" spans="1:5" x14ac:dyDescent="0.2">
      <c r="A20" s="11">
        <v>37826</v>
      </c>
      <c r="B20">
        <v>0</v>
      </c>
      <c r="C20">
        <f t="shared" si="0"/>
        <v>0</v>
      </c>
      <c r="D20" t="s">
        <v>26</v>
      </c>
    </row>
    <row r="21" spans="1:5" x14ac:dyDescent="0.2">
      <c r="A21" s="11">
        <v>37827</v>
      </c>
      <c r="B21">
        <v>158</v>
      </c>
      <c r="C21">
        <f t="shared" si="0"/>
        <v>158</v>
      </c>
    </row>
    <row r="22" spans="1:5" x14ac:dyDescent="0.2">
      <c r="A22" s="11">
        <v>37828</v>
      </c>
      <c r="B22">
        <v>251</v>
      </c>
      <c r="C22">
        <f t="shared" si="0"/>
        <v>409</v>
      </c>
    </row>
    <row r="23" spans="1:5" x14ac:dyDescent="0.2">
      <c r="A23" s="11">
        <v>37829</v>
      </c>
      <c r="B23">
        <v>364</v>
      </c>
      <c r="C23">
        <f t="shared" si="0"/>
        <v>773</v>
      </c>
    </row>
    <row r="24" spans="1:5" x14ac:dyDescent="0.2">
      <c r="A24" s="11">
        <v>37830</v>
      </c>
      <c r="B24">
        <v>394</v>
      </c>
      <c r="C24">
        <f t="shared" si="0"/>
        <v>1167</v>
      </c>
    </row>
    <row r="25" spans="1:5" x14ac:dyDescent="0.2">
      <c r="A25" s="11">
        <v>37831</v>
      </c>
      <c r="B25">
        <v>279</v>
      </c>
      <c r="C25">
        <f t="shared" si="0"/>
        <v>1446</v>
      </c>
    </row>
    <row r="26" spans="1:5" x14ac:dyDescent="0.2">
      <c r="A26" s="11">
        <v>37832</v>
      </c>
      <c r="B26">
        <v>132</v>
      </c>
      <c r="C26">
        <f t="shared" si="0"/>
        <v>1578</v>
      </c>
    </row>
    <row r="27" spans="1:5" x14ac:dyDescent="0.2">
      <c r="A27" s="11">
        <v>37833</v>
      </c>
      <c r="B27">
        <v>176</v>
      </c>
      <c r="C27">
        <f t="shared" si="0"/>
        <v>1754</v>
      </c>
    </row>
    <row r="28" spans="1:5" x14ac:dyDescent="0.2">
      <c r="A28" s="11">
        <v>37834</v>
      </c>
      <c r="B28">
        <v>95</v>
      </c>
      <c r="C28">
        <f t="shared" si="0"/>
        <v>1849</v>
      </c>
    </row>
    <row r="29" spans="1:5" x14ac:dyDescent="0.2">
      <c r="A29" s="11">
        <v>37835</v>
      </c>
      <c r="B29">
        <v>44</v>
      </c>
      <c r="C29">
        <f t="shared" si="0"/>
        <v>1893</v>
      </c>
    </row>
    <row r="30" spans="1:5" x14ac:dyDescent="0.2">
      <c r="A30" s="11">
        <v>37836</v>
      </c>
      <c r="B30">
        <v>88</v>
      </c>
      <c r="C30">
        <f t="shared" si="0"/>
        <v>1981</v>
      </c>
    </row>
    <row r="31" spans="1:5" x14ac:dyDescent="0.2">
      <c r="A31" s="11">
        <v>37837</v>
      </c>
      <c r="B31">
        <v>86</v>
      </c>
      <c r="C31">
        <f t="shared" si="0"/>
        <v>2067</v>
      </c>
      <c r="D31" t="s">
        <v>28</v>
      </c>
      <c r="E31" t="s">
        <v>29</v>
      </c>
    </row>
    <row r="32" spans="1:5" x14ac:dyDescent="0.2">
      <c r="A32" s="11">
        <v>37838</v>
      </c>
      <c r="B32">
        <v>128</v>
      </c>
      <c r="C32">
        <f t="shared" si="0"/>
        <v>2195</v>
      </c>
    </row>
    <row r="33" spans="1:5" x14ac:dyDescent="0.2">
      <c r="A33" s="11">
        <v>37839</v>
      </c>
      <c r="B33">
        <v>70</v>
      </c>
      <c r="C33">
        <f t="shared" si="0"/>
        <v>2265</v>
      </c>
    </row>
    <row r="34" spans="1:5" x14ac:dyDescent="0.2">
      <c r="A34" s="11">
        <v>37840</v>
      </c>
      <c r="B34">
        <v>83</v>
      </c>
      <c r="C34">
        <f t="shared" si="0"/>
        <v>2348</v>
      </c>
      <c r="E34" t="s">
        <v>30</v>
      </c>
    </row>
    <row r="35" spans="1:5" x14ac:dyDescent="0.2">
      <c r="A35" s="11">
        <v>37841</v>
      </c>
      <c r="B35">
        <v>34</v>
      </c>
      <c r="C35">
        <f t="shared" si="0"/>
        <v>2382</v>
      </c>
    </row>
    <row r="36" spans="1:5" x14ac:dyDescent="0.2">
      <c r="A36" s="11">
        <v>37842</v>
      </c>
      <c r="B36">
        <v>58</v>
      </c>
      <c r="C36">
        <f t="shared" si="0"/>
        <v>2440</v>
      </c>
    </row>
    <row r="37" spans="1:5" x14ac:dyDescent="0.2">
      <c r="A37" s="11">
        <v>37843</v>
      </c>
      <c r="B37">
        <v>18</v>
      </c>
      <c r="C37">
        <f t="shared" si="0"/>
        <v>2458</v>
      </c>
    </row>
    <row r="38" spans="1:5" x14ac:dyDescent="0.2">
      <c r="A38" s="11">
        <v>37844</v>
      </c>
      <c r="B38">
        <v>11</v>
      </c>
      <c r="C38">
        <f t="shared" si="0"/>
        <v>2469</v>
      </c>
    </row>
    <row r="39" spans="1:5" x14ac:dyDescent="0.2">
      <c r="A39" s="11">
        <v>37845</v>
      </c>
      <c r="B39">
        <v>82</v>
      </c>
      <c r="C39">
        <f t="shared" si="0"/>
        <v>2551</v>
      </c>
      <c r="E39" t="s">
        <v>31</v>
      </c>
    </row>
    <row r="40" spans="1:5" x14ac:dyDescent="0.2">
      <c r="A40" s="11">
        <v>37846</v>
      </c>
      <c r="B40">
        <v>22</v>
      </c>
      <c r="C40">
        <f t="shared" si="0"/>
        <v>2573</v>
      </c>
    </row>
    <row r="41" spans="1:5" x14ac:dyDescent="0.2">
      <c r="A41" s="11">
        <v>37847</v>
      </c>
      <c r="B41">
        <v>40</v>
      </c>
      <c r="C41">
        <f t="shared" si="0"/>
        <v>2613</v>
      </c>
    </row>
    <row r="42" spans="1:5" x14ac:dyDescent="0.2">
      <c r="A42" s="11">
        <v>37848</v>
      </c>
      <c r="B42">
        <v>41</v>
      </c>
      <c r="C42">
        <f t="shared" si="0"/>
        <v>2654</v>
      </c>
      <c r="E42" t="s">
        <v>31</v>
      </c>
    </row>
    <row r="43" spans="1:5" x14ac:dyDescent="0.2">
      <c r="A43" s="11">
        <v>37849</v>
      </c>
      <c r="B43">
        <v>44</v>
      </c>
      <c r="C43">
        <f t="shared" si="0"/>
        <v>2698</v>
      </c>
    </row>
    <row r="44" spans="1:5" x14ac:dyDescent="0.2">
      <c r="A44" s="11">
        <v>37850</v>
      </c>
      <c r="B44">
        <v>32</v>
      </c>
      <c r="C44">
        <f t="shared" si="0"/>
        <v>2730</v>
      </c>
    </row>
    <row r="45" spans="1:5" x14ac:dyDescent="0.2">
      <c r="A45" s="11">
        <v>37851</v>
      </c>
      <c r="B45">
        <v>15</v>
      </c>
      <c r="C45">
        <f t="shared" si="0"/>
        <v>2745</v>
      </c>
    </row>
    <row r="46" spans="1:5" x14ac:dyDescent="0.2">
      <c r="A46" s="11">
        <v>37852</v>
      </c>
      <c r="B46">
        <v>9</v>
      </c>
      <c r="C46">
        <f t="shared" si="0"/>
        <v>2754</v>
      </c>
      <c r="E46" t="s">
        <v>32</v>
      </c>
    </row>
    <row r="47" spans="1:5" x14ac:dyDescent="0.2">
      <c r="A47" s="11">
        <v>37853</v>
      </c>
      <c r="B47">
        <v>3</v>
      </c>
      <c r="C47">
        <f t="shared" si="0"/>
        <v>2757</v>
      </c>
      <c r="E47" t="s">
        <v>31</v>
      </c>
    </row>
    <row r="48" spans="1:5" x14ac:dyDescent="0.2">
      <c r="A48" s="11">
        <v>37854</v>
      </c>
      <c r="C48">
        <f t="shared" si="0"/>
        <v>2757</v>
      </c>
    </row>
    <row r="49" spans="1:6" x14ac:dyDescent="0.2">
      <c r="A49" s="11">
        <v>37855</v>
      </c>
      <c r="B49">
        <v>2</v>
      </c>
      <c r="C49">
        <f t="shared" si="0"/>
        <v>2759</v>
      </c>
    </row>
    <row r="50" spans="1:6" x14ac:dyDescent="0.2">
      <c r="A50" s="11">
        <v>37856</v>
      </c>
      <c r="C50">
        <f t="shared" si="0"/>
        <v>2759</v>
      </c>
    </row>
    <row r="51" spans="1:6" x14ac:dyDescent="0.2">
      <c r="A51" s="11">
        <v>37857</v>
      </c>
      <c r="C51">
        <f t="shared" si="0"/>
        <v>2759</v>
      </c>
    </row>
    <row r="52" spans="1:6" x14ac:dyDescent="0.2">
      <c r="A52" s="11">
        <v>37858</v>
      </c>
      <c r="B52">
        <v>10</v>
      </c>
      <c r="C52">
        <f t="shared" si="0"/>
        <v>2769</v>
      </c>
      <c r="E52" t="s">
        <v>31</v>
      </c>
    </row>
    <row r="53" spans="1:6" x14ac:dyDescent="0.2">
      <c r="A53" s="11">
        <v>37859</v>
      </c>
      <c r="C53">
        <f t="shared" si="0"/>
        <v>2769</v>
      </c>
      <c r="D53" t="s">
        <v>34</v>
      </c>
    </row>
    <row r="54" spans="1:6" x14ac:dyDescent="0.2">
      <c r="A54" s="11">
        <v>37860</v>
      </c>
      <c r="B54">
        <v>9</v>
      </c>
      <c r="C54">
        <f t="shared" si="0"/>
        <v>2778</v>
      </c>
      <c r="D54" t="s">
        <v>33</v>
      </c>
      <c r="E54" t="s">
        <v>31</v>
      </c>
    </row>
    <row r="55" spans="1:6" x14ac:dyDescent="0.2">
      <c r="A55" s="37" t="s">
        <v>58</v>
      </c>
      <c r="C55" s="1">
        <v>2778</v>
      </c>
      <c r="E55" s="1" t="s">
        <v>59</v>
      </c>
      <c r="F55" s="1" t="s">
        <v>60</v>
      </c>
    </row>
    <row r="56" spans="1:6" x14ac:dyDescent="0.2">
      <c r="A56" s="11"/>
    </row>
    <row r="57" spans="1:6" ht="15.75" x14ac:dyDescent="0.25">
      <c r="A57" s="38" t="s">
        <v>35</v>
      </c>
      <c r="B57" s="31"/>
      <c r="C57" s="31"/>
      <c r="D57" s="31"/>
      <c r="E57" s="31" t="s">
        <v>57</v>
      </c>
      <c r="F57" s="31"/>
    </row>
    <row r="58" spans="1:6" x14ac:dyDescent="0.2">
      <c r="A58" s="11"/>
      <c r="C58" s="1" t="s">
        <v>36</v>
      </c>
      <c r="D58" s="24"/>
      <c r="E58" s="24">
        <v>1340</v>
      </c>
    </row>
    <row r="59" spans="1:6" x14ac:dyDescent="0.2">
      <c r="C59" s="1" t="s">
        <v>37</v>
      </c>
      <c r="E59">
        <v>186</v>
      </c>
    </row>
    <row r="60" spans="1:6" x14ac:dyDescent="0.2">
      <c r="C60" s="1" t="s">
        <v>38</v>
      </c>
      <c r="E60">
        <v>26</v>
      </c>
    </row>
    <row r="61" spans="1:6" x14ac:dyDescent="0.2">
      <c r="C61" s="1" t="s">
        <v>39</v>
      </c>
      <c r="E61">
        <v>3</v>
      </c>
    </row>
    <row r="62" spans="1:6" x14ac:dyDescent="0.2">
      <c r="C62" s="1" t="s">
        <v>129</v>
      </c>
      <c r="E62">
        <v>100</v>
      </c>
    </row>
    <row r="63" spans="1:6" ht="13.5" thickBot="1" x14ac:dyDescent="0.25"/>
    <row r="64" spans="1:6" ht="15.75" x14ac:dyDescent="0.25">
      <c r="A64" s="39" t="s">
        <v>42</v>
      </c>
      <c r="B64" s="40"/>
      <c r="C64" s="40"/>
      <c r="D64" s="40"/>
      <c r="E64" s="40"/>
      <c r="F64" s="41"/>
    </row>
    <row r="65" spans="1:6" ht="15.75" x14ac:dyDescent="0.25">
      <c r="A65" s="42"/>
      <c r="B65" s="43"/>
      <c r="C65" s="43"/>
      <c r="D65" s="43" t="s">
        <v>37</v>
      </c>
      <c r="E65" s="44">
        <f>C54+E59</f>
        <v>2964</v>
      </c>
      <c r="F65" s="45"/>
    </row>
    <row r="66" spans="1:6" ht="15.75" x14ac:dyDescent="0.25">
      <c r="A66" s="42"/>
      <c r="B66" s="43"/>
      <c r="C66" s="43"/>
      <c r="D66" s="43" t="s">
        <v>36</v>
      </c>
      <c r="E66" s="44">
        <v>1341</v>
      </c>
      <c r="F66" s="45"/>
    </row>
    <row r="67" spans="1:6" ht="15.75" x14ac:dyDescent="0.25">
      <c r="A67" s="42"/>
      <c r="B67" s="43"/>
      <c r="C67" s="43"/>
      <c r="D67" s="43" t="s">
        <v>40</v>
      </c>
      <c r="E67" s="43">
        <v>34</v>
      </c>
      <c r="F67" s="45"/>
    </row>
    <row r="68" spans="1:6" ht="16.5" thickBot="1" x14ac:dyDescent="0.3">
      <c r="A68" s="46"/>
      <c r="B68" s="47"/>
      <c r="C68" s="47"/>
      <c r="D68" s="47" t="s">
        <v>41</v>
      </c>
      <c r="E68" s="47">
        <v>3</v>
      </c>
      <c r="F68" s="48"/>
    </row>
  </sheetData>
  <phoneticPr fontId="0" type="noConversion"/>
  <pageMargins left="0.75" right="0.75" top="1" bottom="1" header="0.5" footer="0.5"/>
  <pageSetup scale="73" orientation="portrait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67" workbookViewId="0">
      <selection activeCell="A86" sqref="A86:F91"/>
    </sheetView>
  </sheetViews>
  <sheetFormatPr defaultRowHeight="12.75" x14ac:dyDescent="0.2"/>
  <cols>
    <col min="1" max="1" width="9.140625" style="59"/>
    <col min="2" max="2" width="12.42578125" customWidth="1"/>
    <col min="4" max="4" width="16.7109375" customWidth="1"/>
  </cols>
  <sheetData>
    <row r="1" spans="1:9" ht="18.75" x14ac:dyDescent="0.3">
      <c r="A1" s="52" t="s">
        <v>8</v>
      </c>
      <c r="B1" s="52"/>
      <c r="C1" s="52"/>
      <c r="D1" s="52"/>
      <c r="E1" s="59"/>
      <c r="F1" s="59"/>
    </row>
    <row r="2" spans="1:9" ht="18.75" x14ac:dyDescent="0.3">
      <c r="A2" s="53" t="s">
        <v>62</v>
      </c>
      <c r="B2" s="55"/>
      <c r="C2" s="53"/>
      <c r="D2" s="53"/>
      <c r="E2" s="59"/>
    </row>
    <row r="3" spans="1:9" x14ac:dyDescent="0.2">
      <c r="A3" s="54"/>
      <c r="B3" s="16"/>
      <c r="C3" s="22"/>
      <c r="D3" s="22"/>
      <c r="E3" s="22"/>
      <c r="F3" s="22"/>
      <c r="G3" s="22"/>
      <c r="H3" s="22"/>
      <c r="I3" s="16"/>
    </row>
    <row r="4" spans="1:9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6"/>
      <c r="F4" s="23"/>
      <c r="G4" s="2"/>
      <c r="H4" s="64" t="s">
        <v>23</v>
      </c>
      <c r="I4" s="16"/>
    </row>
    <row r="5" spans="1:9" x14ac:dyDescent="0.2">
      <c r="A5" s="65">
        <v>38177</v>
      </c>
      <c r="B5" s="63">
        <v>0</v>
      </c>
      <c r="C5" s="63">
        <v>0</v>
      </c>
    </row>
    <row r="6" spans="1:9" x14ac:dyDescent="0.2">
      <c r="A6" s="65">
        <v>38178</v>
      </c>
      <c r="B6" s="63">
        <v>0</v>
      </c>
      <c r="C6" s="63">
        <f>C5+B6</f>
        <v>0</v>
      </c>
    </row>
    <row r="7" spans="1:9" x14ac:dyDescent="0.2">
      <c r="A7" s="65">
        <v>38179</v>
      </c>
      <c r="B7" s="63">
        <v>0</v>
      </c>
      <c r="C7" s="63">
        <f t="shared" ref="C7:C57" si="0">C6+B7</f>
        <v>0</v>
      </c>
    </row>
    <row r="8" spans="1:9" x14ac:dyDescent="0.2">
      <c r="A8" s="65">
        <v>38180</v>
      </c>
      <c r="B8" s="63">
        <v>0</v>
      </c>
      <c r="C8" s="63">
        <f t="shared" si="0"/>
        <v>0</v>
      </c>
    </row>
    <row r="9" spans="1:9" x14ac:dyDescent="0.2">
      <c r="A9" s="65">
        <v>38181</v>
      </c>
      <c r="B9" s="63">
        <v>0</v>
      </c>
      <c r="C9" s="63">
        <f t="shared" si="0"/>
        <v>0</v>
      </c>
    </row>
    <row r="10" spans="1:9" x14ac:dyDescent="0.2">
      <c r="A10" s="65">
        <v>38182</v>
      </c>
      <c r="B10" s="63">
        <v>1</v>
      </c>
      <c r="C10" s="63">
        <v>1</v>
      </c>
    </row>
    <row r="11" spans="1:9" x14ac:dyDescent="0.2">
      <c r="A11" s="65">
        <v>38183</v>
      </c>
      <c r="B11" s="63">
        <v>0</v>
      </c>
      <c r="C11" s="63">
        <f>C10+B11</f>
        <v>1</v>
      </c>
    </row>
    <row r="12" spans="1:9" x14ac:dyDescent="0.2">
      <c r="A12" s="65">
        <v>38184</v>
      </c>
      <c r="B12" s="63">
        <v>0</v>
      </c>
      <c r="C12" s="63">
        <f t="shared" si="0"/>
        <v>1</v>
      </c>
    </row>
    <row r="13" spans="1:9" x14ac:dyDescent="0.2">
      <c r="A13" s="65">
        <v>38185</v>
      </c>
      <c r="B13" s="63">
        <v>0</v>
      </c>
      <c r="C13" s="63">
        <f t="shared" si="0"/>
        <v>1</v>
      </c>
    </row>
    <row r="14" spans="1:9" x14ac:dyDescent="0.2">
      <c r="A14" s="65">
        <v>38186</v>
      </c>
      <c r="B14" s="63">
        <v>0</v>
      </c>
      <c r="C14" s="63">
        <f t="shared" si="0"/>
        <v>1</v>
      </c>
    </row>
    <row r="15" spans="1:9" x14ac:dyDescent="0.2">
      <c r="A15" s="65">
        <v>38187</v>
      </c>
      <c r="B15" s="63">
        <v>0</v>
      </c>
      <c r="C15" s="63">
        <f t="shared" si="0"/>
        <v>1</v>
      </c>
    </row>
    <row r="16" spans="1:9" x14ac:dyDescent="0.2">
      <c r="A16" s="65">
        <v>38188</v>
      </c>
      <c r="B16" s="63">
        <v>0</v>
      </c>
      <c r="C16" s="63">
        <f t="shared" si="0"/>
        <v>1</v>
      </c>
    </row>
    <row r="17" spans="1:4" x14ac:dyDescent="0.2">
      <c r="A17" s="65">
        <v>38189</v>
      </c>
      <c r="B17" s="63">
        <v>5</v>
      </c>
      <c r="C17" s="63">
        <f t="shared" si="0"/>
        <v>6</v>
      </c>
    </row>
    <row r="18" spans="1:4" x14ac:dyDescent="0.2">
      <c r="A18" s="65">
        <v>38190</v>
      </c>
      <c r="B18" s="63">
        <v>107</v>
      </c>
      <c r="C18" s="63">
        <f t="shared" si="0"/>
        <v>113</v>
      </c>
    </row>
    <row r="19" spans="1:4" x14ac:dyDescent="0.2">
      <c r="A19" s="65">
        <v>38191</v>
      </c>
      <c r="B19" s="63">
        <v>100</v>
      </c>
      <c r="C19" s="63">
        <f t="shared" si="0"/>
        <v>213</v>
      </c>
    </row>
    <row r="20" spans="1:4" x14ac:dyDescent="0.2">
      <c r="A20" s="65">
        <v>38192</v>
      </c>
      <c r="B20" s="63">
        <v>18</v>
      </c>
      <c r="C20" s="63">
        <f t="shared" si="0"/>
        <v>231</v>
      </c>
    </row>
    <row r="21" spans="1:4" x14ac:dyDescent="0.2">
      <c r="A21" s="65">
        <v>38193</v>
      </c>
      <c r="B21" s="63">
        <v>0</v>
      </c>
      <c r="C21" s="63">
        <f t="shared" si="0"/>
        <v>231</v>
      </c>
      <c r="D21" t="s">
        <v>64</v>
      </c>
    </row>
    <row r="22" spans="1:4" x14ac:dyDescent="0.2">
      <c r="A22" s="65">
        <v>38194</v>
      </c>
      <c r="B22" s="63">
        <v>2</v>
      </c>
      <c r="C22" s="63">
        <f t="shared" si="0"/>
        <v>233</v>
      </c>
    </row>
    <row r="23" spans="1:4" x14ac:dyDescent="0.2">
      <c r="A23" s="65">
        <v>38195</v>
      </c>
      <c r="B23" s="63">
        <v>2</v>
      </c>
      <c r="C23" s="63">
        <f t="shared" si="0"/>
        <v>235</v>
      </c>
    </row>
    <row r="24" spans="1:4" x14ac:dyDescent="0.2">
      <c r="A24" s="65">
        <v>38196</v>
      </c>
      <c r="B24" s="63">
        <v>13</v>
      </c>
      <c r="C24" s="63">
        <f t="shared" si="0"/>
        <v>248</v>
      </c>
    </row>
    <row r="25" spans="1:4" x14ac:dyDescent="0.2">
      <c r="A25" s="65">
        <v>38197</v>
      </c>
      <c r="B25" s="63">
        <v>24</v>
      </c>
      <c r="C25" s="63">
        <f t="shared" si="0"/>
        <v>272</v>
      </c>
    </row>
    <row r="26" spans="1:4" x14ac:dyDescent="0.2">
      <c r="A26" s="65">
        <v>38198</v>
      </c>
      <c r="B26" s="63">
        <v>321</v>
      </c>
      <c r="C26" s="63">
        <f t="shared" si="0"/>
        <v>593</v>
      </c>
    </row>
    <row r="27" spans="1:4" x14ac:dyDescent="0.2">
      <c r="A27" s="65">
        <v>38199</v>
      </c>
      <c r="B27" s="63">
        <v>301</v>
      </c>
      <c r="C27" s="63">
        <f t="shared" si="0"/>
        <v>894</v>
      </c>
    </row>
    <row r="28" spans="1:4" x14ac:dyDescent="0.2">
      <c r="A28" s="65">
        <v>38200</v>
      </c>
      <c r="B28" s="63">
        <v>43</v>
      </c>
      <c r="C28" s="63">
        <f t="shared" si="0"/>
        <v>937</v>
      </c>
    </row>
    <row r="29" spans="1:4" x14ac:dyDescent="0.2">
      <c r="A29" s="65">
        <v>38201</v>
      </c>
      <c r="B29" s="63">
        <v>26</v>
      </c>
      <c r="C29" s="63">
        <f t="shared" si="0"/>
        <v>963</v>
      </c>
    </row>
    <row r="30" spans="1:4" x14ac:dyDescent="0.2">
      <c r="A30" s="65">
        <v>38202</v>
      </c>
      <c r="B30" s="63">
        <v>41</v>
      </c>
      <c r="C30" s="63">
        <f t="shared" si="0"/>
        <v>1004</v>
      </c>
    </row>
    <row r="31" spans="1:4" x14ac:dyDescent="0.2">
      <c r="A31" s="65">
        <v>38203</v>
      </c>
      <c r="B31" s="63">
        <v>59</v>
      </c>
      <c r="C31" s="63">
        <f t="shared" si="0"/>
        <v>1063</v>
      </c>
      <c r="D31" s="59" t="s">
        <v>66</v>
      </c>
    </row>
    <row r="32" spans="1:4" x14ac:dyDescent="0.2">
      <c r="A32" s="65">
        <v>38204</v>
      </c>
      <c r="B32" s="63">
        <v>30</v>
      </c>
      <c r="C32" s="63">
        <f t="shared" si="0"/>
        <v>1093</v>
      </c>
      <c r="D32" t="s">
        <v>68</v>
      </c>
    </row>
    <row r="33" spans="1:8" x14ac:dyDescent="0.2">
      <c r="A33" s="65">
        <v>38205</v>
      </c>
      <c r="B33" s="63">
        <v>9</v>
      </c>
      <c r="C33" s="63">
        <f t="shared" si="0"/>
        <v>1102</v>
      </c>
      <c r="D33" t="s">
        <v>69</v>
      </c>
    </row>
    <row r="34" spans="1:8" x14ac:dyDescent="0.2">
      <c r="A34" s="65">
        <v>38206</v>
      </c>
      <c r="B34" s="63">
        <v>17</v>
      </c>
      <c r="C34" s="63">
        <f t="shared" si="0"/>
        <v>1119</v>
      </c>
      <c r="D34" t="s">
        <v>70</v>
      </c>
    </row>
    <row r="35" spans="1:8" x14ac:dyDescent="0.2">
      <c r="A35" s="65">
        <v>38207</v>
      </c>
      <c r="B35" s="63">
        <v>62</v>
      </c>
      <c r="C35" s="63">
        <f t="shared" si="0"/>
        <v>1181</v>
      </c>
      <c r="D35" t="s">
        <v>70</v>
      </c>
    </row>
    <row r="36" spans="1:8" x14ac:dyDescent="0.2">
      <c r="A36" s="65">
        <v>38208</v>
      </c>
      <c r="B36" s="63">
        <v>39</v>
      </c>
      <c r="C36" s="63">
        <f t="shared" si="0"/>
        <v>1220</v>
      </c>
      <c r="D36" t="s">
        <v>71</v>
      </c>
    </row>
    <row r="37" spans="1:8" x14ac:dyDescent="0.2">
      <c r="A37" s="65">
        <v>38209</v>
      </c>
      <c r="B37" s="63">
        <v>147</v>
      </c>
      <c r="C37" s="63">
        <f t="shared" si="0"/>
        <v>1367</v>
      </c>
      <c r="D37" t="s">
        <v>72</v>
      </c>
    </row>
    <row r="38" spans="1:8" x14ac:dyDescent="0.2">
      <c r="A38" s="65">
        <v>38210</v>
      </c>
      <c r="B38" s="63">
        <v>38</v>
      </c>
      <c r="C38" s="63">
        <f t="shared" si="0"/>
        <v>1405</v>
      </c>
      <c r="D38" t="s">
        <v>73</v>
      </c>
    </row>
    <row r="39" spans="1:8" x14ac:dyDescent="0.2">
      <c r="A39" s="65">
        <v>38211</v>
      </c>
      <c r="B39" s="63">
        <v>22</v>
      </c>
      <c r="C39" s="63">
        <f t="shared" si="0"/>
        <v>1427</v>
      </c>
      <c r="D39" t="s">
        <v>72</v>
      </c>
      <c r="H39" t="s">
        <v>65</v>
      </c>
    </row>
    <row r="40" spans="1:8" x14ac:dyDescent="0.2">
      <c r="A40" s="65">
        <v>38212</v>
      </c>
      <c r="B40" s="63">
        <v>31</v>
      </c>
      <c r="C40" s="63">
        <f t="shared" si="0"/>
        <v>1458</v>
      </c>
      <c r="D40" t="s">
        <v>71</v>
      </c>
    </row>
    <row r="41" spans="1:8" x14ac:dyDescent="0.2">
      <c r="A41" s="65">
        <v>38213</v>
      </c>
      <c r="B41" s="63">
        <v>12</v>
      </c>
      <c r="C41" s="63">
        <f t="shared" si="0"/>
        <v>1470</v>
      </c>
      <c r="D41" t="s">
        <v>70</v>
      </c>
    </row>
    <row r="42" spans="1:8" x14ac:dyDescent="0.2">
      <c r="A42" s="65">
        <v>38214</v>
      </c>
      <c r="B42" s="63">
        <v>21</v>
      </c>
      <c r="C42" s="63">
        <f t="shared" si="0"/>
        <v>1491</v>
      </c>
      <c r="D42" t="s">
        <v>74</v>
      </c>
    </row>
    <row r="43" spans="1:8" x14ac:dyDescent="0.2">
      <c r="A43" s="65">
        <v>38215</v>
      </c>
      <c r="B43" s="63">
        <v>9</v>
      </c>
      <c r="C43" s="63">
        <f t="shared" si="0"/>
        <v>1500</v>
      </c>
      <c r="D43" t="s">
        <v>75</v>
      </c>
    </row>
    <row r="44" spans="1:8" x14ac:dyDescent="0.2">
      <c r="A44" s="65">
        <v>38216</v>
      </c>
      <c r="B44" s="63">
        <v>14</v>
      </c>
      <c r="C44" s="63">
        <f t="shared" si="0"/>
        <v>1514</v>
      </c>
      <c r="D44" t="s">
        <v>69</v>
      </c>
    </row>
    <row r="45" spans="1:8" x14ac:dyDescent="0.2">
      <c r="A45" s="65">
        <v>38217</v>
      </c>
      <c r="B45" s="63">
        <v>6</v>
      </c>
      <c r="C45" s="63">
        <f t="shared" si="0"/>
        <v>1520</v>
      </c>
      <c r="D45" t="s">
        <v>75</v>
      </c>
    </row>
    <row r="46" spans="1:8" x14ac:dyDescent="0.2">
      <c r="A46" s="65">
        <v>38218</v>
      </c>
      <c r="B46" s="63">
        <v>1</v>
      </c>
      <c r="C46" s="63">
        <f t="shared" si="0"/>
        <v>1521</v>
      </c>
      <c r="D46" t="s">
        <v>76</v>
      </c>
    </row>
    <row r="47" spans="1:8" x14ac:dyDescent="0.2">
      <c r="A47" s="65">
        <v>38219</v>
      </c>
      <c r="B47" s="63">
        <v>7</v>
      </c>
      <c r="C47" s="63">
        <f t="shared" si="0"/>
        <v>1528</v>
      </c>
      <c r="D47" t="s">
        <v>76</v>
      </c>
    </row>
    <row r="48" spans="1:8" x14ac:dyDescent="0.2">
      <c r="A48" s="65">
        <v>38220</v>
      </c>
      <c r="B48" s="63">
        <v>7</v>
      </c>
      <c r="C48" s="63">
        <f t="shared" si="0"/>
        <v>1535</v>
      </c>
      <c r="D48" t="s">
        <v>77</v>
      </c>
    </row>
    <row r="49" spans="1:8" x14ac:dyDescent="0.2">
      <c r="A49" s="65">
        <v>38221</v>
      </c>
      <c r="B49" s="63">
        <v>0</v>
      </c>
      <c r="C49" s="63">
        <f t="shared" si="0"/>
        <v>1535</v>
      </c>
      <c r="D49" t="s">
        <v>70</v>
      </c>
    </row>
    <row r="50" spans="1:8" x14ac:dyDescent="0.2">
      <c r="A50" s="65">
        <v>38222</v>
      </c>
      <c r="B50" s="63">
        <v>1</v>
      </c>
      <c r="C50" s="63">
        <f t="shared" si="0"/>
        <v>1536</v>
      </c>
      <c r="D50" t="s">
        <v>74</v>
      </c>
    </row>
    <row r="51" spans="1:8" x14ac:dyDescent="0.2">
      <c r="A51" s="54"/>
      <c r="B51" s="22"/>
      <c r="C51" s="22"/>
      <c r="D51" s="22"/>
      <c r="E51" s="22"/>
      <c r="F51" s="22"/>
      <c r="G51" s="22"/>
      <c r="H51" s="22"/>
    </row>
    <row r="52" spans="1:8" ht="18.75" x14ac:dyDescent="0.3">
      <c r="A52" s="64" t="s">
        <v>10</v>
      </c>
      <c r="B52" s="9" t="s">
        <v>11</v>
      </c>
      <c r="C52" s="64" t="s">
        <v>12</v>
      </c>
      <c r="D52" s="64" t="s">
        <v>14</v>
      </c>
      <c r="E52" s="66"/>
      <c r="F52" s="23"/>
      <c r="G52" s="2"/>
      <c r="H52" s="64" t="s">
        <v>23</v>
      </c>
    </row>
    <row r="53" spans="1:8" x14ac:dyDescent="0.2">
      <c r="A53" s="65"/>
      <c r="B53" s="63"/>
      <c r="C53" s="63"/>
    </row>
    <row r="54" spans="1:8" x14ac:dyDescent="0.2">
      <c r="A54" s="65">
        <v>38223</v>
      </c>
      <c r="B54" s="63">
        <v>7</v>
      </c>
      <c r="C54" s="63">
        <f>C50+B54</f>
        <v>1543</v>
      </c>
      <c r="D54" t="s">
        <v>78</v>
      </c>
    </row>
    <row r="55" spans="1:8" x14ac:dyDescent="0.2">
      <c r="A55" s="65">
        <v>38224</v>
      </c>
      <c r="B55" s="63">
        <v>0</v>
      </c>
      <c r="C55" s="63">
        <f t="shared" si="0"/>
        <v>1543</v>
      </c>
      <c r="D55" t="s">
        <v>79</v>
      </c>
    </row>
    <row r="56" spans="1:8" x14ac:dyDescent="0.2">
      <c r="A56" s="65">
        <v>38225</v>
      </c>
      <c r="B56" s="63">
        <v>13</v>
      </c>
      <c r="C56" s="63">
        <f t="shared" si="0"/>
        <v>1556</v>
      </c>
      <c r="D56" t="s">
        <v>80</v>
      </c>
    </row>
    <row r="57" spans="1:8" x14ac:dyDescent="0.2">
      <c r="A57" s="65">
        <v>38226</v>
      </c>
      <c r="B57" s="63">
        <v>28</v>
      </c>
      <c r="C57" s="63">
        <f t="shared" si="0"/>
        <v>1584</v>
      </c>
      <c r="D57" t="s">
        <v>81</v>
      </c>
    </row>
    <row r="58" spans="1:8" x14ac:dyDescent="0.2">
      <c r="A58" s="65">
        <v>38227</v>
      </c>
      <c r="B58" s="63">
        <v>15</v>
      </c>
      <c r="C58" s="63">
        <f>C57+B58</f>
        <v>1599</v>
      </c>
      <c r="D58" t="s">
        <v>80</v>
      </c>
    </row>
    <row r="59" spans="1:8" x14ac:dyDescent="0.2">
      <c r="A59" s="65">
        <v>38228</v>
      </c>
      <c r="B59" s="63">
        <v>3</v>
      </c>
      <c r="C59" s="63">
        <f>C58+B59</f>
        <v>1602</v>
      </c>
      <c r="D59" t="s">
        <v>80</v>
      </c>
    </row>
    <row r="60" spans="1:8" x14ac:dyDescent="0.2">
      <c r="A60" s="65">
        <v>38229</v>
      </c>
      <c r="B60" s="63">
        <v>4</v>
      </c>
      <c r="C60" s="63">
        <v>1606</v>
      </c>
      <c r="D60" t="s">
        <v>81</v>
      </c>
      <c r="H60" t="s">
        <v>83</v>
      </c>
    </row>
    <row r="61" spans="1:8" x14ac:dyDescent="0.2">
      <c r="A61" s="65">
        <v>38230</v>
      </c>
      <c r="B61" s="63">
        <v>0</v>
      </c>
      <c r="C61" s="63">
        <v>1606</v>
      </c>
      <c r="D61" t="s">
        <v>81</v>
      </c>
    </row>
    <row r="62" spans="1:8" x14ac:dyDescent="0.2">
      <c r="A62" s="65">
        <v>38231</v>
      </c>
      <c r="B62" s="63">
        <v>1</v>
      </c>
      <c r="C62" s="63">
        <v>1607</v>
      </c>
      <c r="D62" t="s">
        <v>81</v>
      </c>
    </row>
    <row r="63" spans="1:8" x14ac:dyDescent="0.2">
      <c r="A63" s="65">
        <v>38232</v>
      </c>
      <c r="B63" s="63">
        <v>0</v>
      </c>
      <c r="C63" s="63">
        <v>1607</v>
      </c>
      <c r="D63" t="s">
        <v>81</v>
      </c>
    </row>
    <row r="64" spans="1:8" x14ac:dyDescent="0.2">
      <c r="A64" s="65">
        <v>38233</v>
      </c>
      <c r="B64" s="63">
        <v>3</v>
      </c>
      <c r="C64" s="63">
        <v>1610</v>
      </c>
      <c r="D64" t="s">
        <v>82</v>
      </c>
    </row>
    <row r="65" spans="1:6" x14ac:dyDescent="0.2">
      <c r="A65" s="65">
        <v>38234</v>
      </c>
      <c r="B65" s="63">
        <v>1</v>
      </c>
      <c r="C65" s="63">
        <v>1611</v>
      </c>
      <c r="D65" t="s">
        <v>82</v>
      </c>
    </row>
    <row r="66" spans="1:6" x14ac:dyDescent="0.2">
      <c r="A66" s="65">
        <v>38235</v>
      </c>
      <c r="B66" s="63">
        <v>0</v>
      </c>
      <c r="C66" s="63">
        <v>1611</v>
      </c>
      <c r="D66" t="s">
        <v>82</v>
      </c>
    </row>
    <row r="67" spans="1:6" x14ac:dyDescent="0.2">
      <c r="A67" s="65">
        <v>38236</v>
      </c>
      <c r="B67" s="63">
        <v>0</v>
      </c>
      <c r="C67" s="63">
        <v>1611</v>
      </c>
    </row>
    <row r="68" spans="1:6" x14ac:dyDescent="0.2">
      <c r="A68" s="65">
        <v>38237</v>
      </c>
      <c r="B68" s="63">
        <v>0</v>
      </c>
      <c r="C68" s="63">
        <v>1611</v>
      </c>
    </row>
    <row r="69" spans="1:6" x14ac:dyDescent="0.2">
      <c r="A69" s="65">
        <v>38238</v>
      </c>
      <c r="B69" s="63">
        <v>0</v>
      </c>
      <c r="C69" s="63">
        <v>1611</v>
      </c>
      <c r="D69" t="s">
        <v>84</v>
      </c>
    </row>
    <row r="70" spans="1:6" x14ac:dyDescent="0.2">
      <c r="A70" s="65"/>
      <c r="B70" s="63"/>
      <c r="C70" s="63"/>
    </row>
    <row r="71" spans="1:6" x14ac:dyDescent="0.2">
      <c r="A71" s="57" t="s">
        <v>90</v>
      </c>
      <c r="C71" s="67">
        <v>1611</v>
      </c>
      <c r="E71" s="67" t="s">
        <v>83</v>
      </c>
      <c r="F71" s="67" t="s">
        <v>65</v>
      </c>
    </row>
    <row r="72" spans="1:6" x14ac:dyDescent="0.2">
      <c r="A72" s="56"/>
    </row>
    <row r="73" spans="1:6" ht="15.75" x14ac:dyDescent="0.25">
      <c r="A73" s="58" t="s">
        <v>67</v>
      </c>
      <c r="B73" s="31"/>
      <c r="C73" s="31"/>
      <c r="D73" s="31"/>
      <c r="E73" s="31" t="s">
        <v>85</v>
      </c>
      <c r="F73" s="31"/>
    </row>
    <row r="74" spans="1:6" ht="15.75" x14ac:dyDescent="0.25">
      <c r="A74" s="58"/>
      <c r="B74" s="31"/>
      <c r="C74" s="31"/>
      <c r="D74" s="31"/>
      <c r="E74" s="31"/>
      <c r="F74" s="31"/>
    </row>
    <row r="75" spans="1:6" ht="15.75" x14ac:dyDescent="0.25">
      <c r="A75" s="58"/>
      <c r="B75" s="31" t="s">
        <v>86</v>
      </c>
      <c r="C75" s="31"/>
      <c r="D75" s="31"/>
      <c r="E75" s="31" t="s">
        <v>87</v>
      </c>
      <c r="F75" s="31"/>
    </row>
    <row r="76" spans="1:6" ht="15.75" x14ac:dyDescent="0.25">
      <c r="A76" s="58"/>
      <c r="B76" s="31"/>
      <c r="C76" s="31"/>
      <c r="D76" s="31"/>
      <c r="E76" s="31"/>
      <c r="F76" s="31"/>
    </row>
    <row r="77" spans="1:6" x14ac:dyDescent="0.2">
      <c r="A77" s="56"/>
      <c r="B77" s="67" t="s">
        <v>36</v>
      </c>
      <c r="C77" s="68">
        <v>174</v>
      </c>
      <c r="D77" s="24"/>
      <c r="E77" s="67" t="s">
        <v>36</v>
      </c>
      <c r="F77" s="68">
        <v>116</v>
      </c>
    </row>
    <row r="78" spans="1:6" x14ac:dyDescent="0.2">
      <c r="B78" s="67" t="s">
        <v>37</v>
      </c>
      <c r="C78" s="67">
        <v>14</v>
      </c>
      <c r="E78" s="67" t="s">
        <v>37</v>
      </c>
      <c r="F78" s="67">
        <v>16</v>
      </c>
    </row>
    <row r="79" spans="1:6" x14ac:dyDescent="0.2">
      <c r="B79" s="67" t="s">
        <v>38</v>
      </c>
      <c r="C79" s="67">
        <v>85</v>
      </c>
      <c r="E79" s="67" t="s">
        <v>38</v>
      </c>
      <c r="F79" s="67">
        <v>1</v>
      </c>
    </row>
    <row r="80" spans="1:6" x14ac:dyDescent="0.2">
      <c r="B80" s="67" t="s">
        <v>39</v>
      </c>
      <c r="C80" s="67">
        <v>3</v>
      </c>
      <c r="E80" s="67" t="s">
        <v>39</v>
      </c>
      <c r="F80" s="67">
        <v>0</v>
      </c>
    </row>
    <row r="81" spans="1:8" x14ac:dyDescent="0.2">
      <c r="B81" s="67"/>
      <c r="C81" s="67"/>
      <c r="E81" s="67" t="s">
        <v>88</v>
      </c>
      <c r="F81" s="67">
        <v>28</v>
      </c>
    </row>
    <row r="82" spans="1:8" x14ac:dyDescent="0.2">
      <c r="B82" s="67"/>
      <c r="C82" s="67"/>
      <c r="E82" s="67"/>
      <c r="F82" s="67"/>
    </row>
    <row r="83" spans="1:8" x14ac:dyDescent="0.2">
      <c r="A83" s="72" t="s">
        <v>89</v>
      </c>
      <c r="B83" s="71"/>
      <c r="C83" s="70"/>
      <c r="D83" s="73"/>
      <c r="E83" s="70"/>
      <c r="F83" s="70"/>
      <c r="G83" s="73"/>
      <c r="H83" s="73"/>
    </row>
    <row r="84" spans="1:8" x14ac:dyDescent="0.2">
      <c r="A84" s="72" t="s">
        <v>91</v>
      </c>
      <c r="B84" s="71"/>
      <c r="C84" s="70"/>
      <c r="D84" s="73"/>
      <c r="E84" s="70"/>
      <c r="F84" s="70"/>
      <c r="G84" s="73"/>
      <c r="H84" s="73"/>
    </row>
    <row r="85" spans="1:8" ht="13.5" thickBot="1" x14ac:dyDescent="0.25"/>
    <row r="86" spans="1:8" ht="15.75" x14ac:dyDescent="0.25">
      <c r="A86" s="60" t="s">
        <v>63</v>
      </c>
      <c r="B86" s="40"/>
      <c r="C86" s="40"/>
      <c r="D86" s="40"/>
      <c r="E86" s="40"/>
      <c r="F86" s="41"/>
    </row>
    <row r="87" spans="1:8" ht="15.75" x14ac:dyDescent="0.25">
      <c r="A87" s="61"/>
      <c r="B87" s="16"/>
      <c r="C87" s="16"/>
      <c r="D87" s="16"/>
      <c r="E87" s="16"/>
      <c r="F87" s="69"/>
    </row>
    <row r="88" spans="1:8" ht="15.75" x14ac:dyDescent="0.25">
      <c r="A88" s="61"/>
      <c r="B88" s="43"/>
      <c r="C88" s="43"/>
      <c r="D88" s="43" t="s">
        <v>37</v>
      </c>
      <c r="E88" s="44">
        <v>1625</v>
      </c>
      <c r="F88" s="45"/>
    </row>
    <row r="89" spans="1:8" ht="15.75" x14ac:dyDescent="0.25">
      <c r="A89" s="61"/>
      <c r="B89" s="43"/>
      <c r="C89" s="43"/>
      <c r="D89" s="43" t="s">
        <v>36</v>
      </c>
      <c r="E89" s="44">
        <v>291</v>
      </c>
      <c r="F89" s="45"/>
    </row>
    <row r="90" spans="1:8" ht="15.75" x14ac:dyDescent="0.25">
      <c r="A90" s="61"/>
      <c r="B90" s="43"/>
      <c r="C90" s="43"/>
      <c r="D90" s="43" t="s">
        <v>40</v>
      </c>
      <c r="E90" s="43">
        <v>87</v>
      </c>
      <c r="F90" s="45"/>
    </row>
    <row r="91" spans="1:8" ht="16.5" thickBot="1" x14ac:dyDescent="0.3">
      <c r="A91" s="62"/>
      <c r="B91" s="47"/>
      <c r="C91" s="47"/>
      <c r="D91" s="47" t="s">
        <v>41</v>
      </c>
      <c r="E91" s="47">
        <v>3</v>
      </c>
      <c r="F91" s="48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opLeftCell="A19" workbookViewId="0">
      <selection activeCell="D27" sqref="D27"/>
    </sheetView>
  </sheetViews>
  <sheetFormatPr defaultRowHeight="12.75" x14ac:dyDescent="0.2"/>
  <cols>
    <col min="1" max="1" width="10.85546875" customWidth="1"/>
    <col min="2" max="2" width="13.28515625" customWidth="1"/>
    <col min="4" max="4" width="50.5703125" customWidth="1"/>
  </cols>
  <sheetData>
    <row r="1" spans="1:6" ht="18.75" x14ac:dyDescent="0.3">
      <c r="A1" s="52" t="s">
        <v>8</v>
      </c>
      <c r="B1" s="52"/>
      <c r="C1" s="52"/>
      <c r="D1" s="52"/>
      <c r="E1" s="59"/>
      <c r="F1" s="59"/>
    </row>
    <row r="2" spans="1:6" ht="18.75" x14ac:dyDescent="0.3">
      <c r="A2" s="53" t="s">
        <v>93</v>
      </c>
      <c r="B2" s="55"/>
      <c r="C2" s="53"/>
      <c r="D2" s="53"/>
      <c r="E2" s="59"/>
    </row>
    <row r="3" spans="1:6" x14ac:dyDescent="0.2">
      <c r="A3" s="54"/>
      <c r="B3" s="16"/>
      <c r="C3" s="22"/>
      <c r="D3" s="22"/>
      <c r="E3" s="22"/>
      <c r="F3" s="16"/>
    </row>
    <row r="4" spans="1:6" ht="18.75" x14ac:dyDescent="0.3">
      <c r="A4" s="64" t="s">
        <v>10</v>
      </c>
      <c r="B4" s="9" t="s">
        <v>11</v>
      </c>
      <c r="C4" s="64" t="s">
        <v>12</v>
      </c>
      <c r="D4" s="64" t="s">
        <v>14</v>
      </c>
      <c r="E4" s="64" t="s">
        <v>23</v>
      </c>
      <c r="F4" s="16"/>
    </row>
    <row r="5" spans="1:6" x14ac:dyDescent="0.2">
      <c r="A5" s="65">
        <v>38558</v>
      </c>
      <c r="B5" s="63">
        <v>276</v>
      </c>
      <c r="C5" s="63">
        <v>276</v>
      </c>
      <c r="D5" t="s">
        <v>98</v>
      </c>
    </row>
    <row r="6" spans="1:6" x14ac:dyDescent="0.2">
      <c r="A6" s="65">
        <v>38559</v>
      </c>
      <c r="B6" s="63">
        <v>124</v>
      </c>
      <c r="C6" s="63">
        <f t="shared" ref="C6:C38" si="0">C5+B6</f>
        <v>400</v>
      </c>
      <c r="D6" t="s">
        <v>100</v>
      </c>
    </row>
    <row r="7" spans="1:6" x14ac:dyDescent="0.2">
      <c r="A7" s="65">
        <v>38560</v>
      </c>
      <c r="B7" s="63">
        <v>22</v>
      </c>
      <c r="C7" s="63">
        <f t="shared" si="0"/>
        <v>422</v>
      </c>
      <c r="D7" t="s">
        <v>101</v>
      </c>
      <c r="E7" t="s">
        <v>99</v>
      </c>
    </row>
    <row r="8" spans="1:6" x14ac:dyDescent="0.2">
      <c r="A8" s="65">
        <v>38561</v>
      </c>
      <c r="B8" s="63">
        <v>2</v>
      </c>
      <c r="C8" s="63">
        <f t="shared" si="0"/>
        <v>424</v>
      </c>
      <c r="D8" t="s">
        <v>102</v>
      </c>
    </row>
    <row r="9" spans="1:6" x14ac:dyDescent="0.2">
      <c r="A9" s="65">
        <v>38562</v>
      </c>
      <c r="B9" s="63">
        <v>2</v>
      </c>
      <c r="C9" s="63">
        <f t="shared" si="0"/>
        <v>426</v>
      </c>
    </row>
    <row r="10" spans="1:6" x14ac:dyDescent="0.2">
      <c r="A10" s="65">
        <v>38563</v>
      </c>
      <c r="B10" s="63">
        <v>31</v>
      </c>
      <c r="C10" s="63">
        <f t="shared" si="0"/>
        <v>457</v>
      </c>
      <c r="D10" t="s">
        <v>103</v>
      </c>
      <c r="E10" t="s">
        <v>104</v>
      </c>
    </row>
    <row r="11" spans="1:6" x14ac:dyDescent="0.2">
      <c r="A11" s="65">
        <v>38564</v>
      </c>
      <c r="B11" s="63">
        <v>160</v>
      </c>
      <c r="C11" s="63">
        <f t="shared" si="0"/>
        <v>617</v>
      </c>
      <c r="D11" t="s">
        <v>125</v>
      </c>
    </row>
    <row r="12" spans="1:6" x14ac:dyDescent="0.2">
      <c r="A12" s="65">
        <v>38565</v>
      </c>
      <c r="B12" s="63">
        <v>92</v>
      </c>
      <c r="C12" s="63">
        <f t="shared" si="0"/>
        <v>709</v>
      </c>
    </row>
    <row r="13" spans="1:6" x14ac:dyDescent="0.2">
      <c r="A13" s="65">
        <v>38566</v>
      </c>
      <c r="B13" s="63">
        <v>72</v>
      </c>
      <c r="C13" s="63">
        <f t="shared" si="0"/>
        <v>781</v>
      </c>
      <c r="D13" t="s">
        <v>117</v>
      </c>
    </row>
    <row r="14" spans="1:6" x14ac:dyDescent="0.2">
      <c r="A14" s="65">
        <v>38567</v>
      </c>
      <c r="B14" s="63">
        <v>40</v>
      </c>
      <c r="C14" s="63">
        <f t="shared" si="0"/>
        <v>821</v>
      </c>
    </row>
    <row r="15" spans="1:6" x14ac:dyDescent="0.2">
      <c r="A15" s="65">
        <v>38568</v>
      </c>
      <c r="B15" s="63">
        <v>35</v>
      </c>
      <c r="C15" s="63">
        <f t="shared" si="0"/>
        <v>856</v>
      </c>
      <c r="D15" s="59"/>
    </row>
    <row r="16" spans="1:6" x14ac:dyDescent="0.2">
      <c r="A16" s="65">
        <v>38569</v>
      </c>
      <c r="B16" s="63">
        <v>50</v>
      </c>
      <c r="C16" s="63">
        <f t="shared" si="0"/>
        <v>906</v>
      </c>
      <c r="D16" t="s">
        <v>106</v>
      </c>
    </row>
    <row r="17" spans="1:5" x14ac:dyDescent="0.2">
      <c r="A17" s="65">
        <v>38570</v>
      </c>
      <c r="B17" s="63">
        <v>21</v>
      </c>
      <c r="C17" s="63">
        <f t="shared" si="0"/>
        <v>927</v>
      </c>
      <c r="D17" t="s">
        <v>108</v>
      </c>
      <c r="E17" t="s">
        <v>107</v>
      </c>
    </row>
    <row r="18" spans="1:5" x14ac:dyDescent="0.2">
      <c r="A18" s="65">
        <v>38571</v>
      </c>
      <c r="B18" s="63">
        <v>51</v>
      </c>
      <c r="C18" s="63">
        <f t="shared" si="0"/>
        <v>978</v>
      </c>
    </row>
    <row r="19" spans="1:5" x14ac:dyDescent="0.2">
      <c r="A19" s="65">
        <v>38572</v>
      </c>
      <c r="B19" s="63">
        <v>14</v>
      </c>
      <c r="C19" s="63">
        <f t="shared" si="0"/>
        <v>992</v>
      </c>
    </row>
    <row r="20" spans="1:5" x14ac:dyDescent="0.2">
      <c r="A20" s="65">
        <v>38573</v>
      </c>
      <c r="B20" s="63">
        <v>28</v>
      </c>
      <c r="C20" s="63">
        <f t="shared" si="0"/>
        <v>1020</v>
      </c>
      <c r="E20" t="s">
        <v>99</v>
      </c>
    </row>
    <row r="21" spans="1:5" x14ac:dyDescent="0.2">
      <c r="A21" s="65">
        <v>38574</v>
      </c>
      <c r="B21" s="63">
        <v>37</v>
      </c>
      <c r="C21" s="63">
        <f t="shared" si="0"/>
        <v>1057</v>
      </c>
    </row>
    <row r="22" spans="1:5" x14ac:dyDescent="0.2">
      <c r="A22" s="65">
        <v>38575</v>
      </c>
      <c r="B22" s="63">
        <v>14</v>
      </c>
      <c r="C22" s="63">
        <f t="shared" si="0"/>
        <v>1071</v>
      </c>
    </row>
    <row r="23" spans="1:5" x14ac:dyDescent="0.2">
      <c r="A23" s="65">
        <v>38576</v>
      </c>
      <c r="B23" s="63">
        <v>16</v>
      </c>
      <c r="C23" s="63">
        <f t="shared" si="0"/>
        <v>1087</v>
      </c>
    </row>
    <row r="24" spans="1:5" x14ac:dyDescent="0.2">
      <c r="A24" s="65">
        <v>38577</v>
      </c>
      <c r="B24" s="63">
        <v>16</v>
      </c>
      <c r="C24" s="63">
        <f t="shared" si="0"/>
        <v>1103</v>
      </c>
    </row>
    <row r="25" spans="1:5" x14ac:dyDescent="0.2">
      <c r="A25" s="65">
        <v>38578</v>
      </c>
      <c r="B25" s="63">
        <v>65</v>
      </c>
      <c r="C25" s="63">
        <f t="shared" si="0"/>
        <v>1168</v>
      </c>
    </row>
    <row r="26" spans="1:5" x14ac:dyDescent="0.2">
      <c r="A26" s="65">
        <v>38579</v>
      </c>
      <c r="B26" s="63">
        <v>18</v>
      </c>
      <c r="C26" s="63">
        <f t="shared" si="0"/>
        <v>1186</v>
      </c>
    </row>
    <row r="27" spans="1:5" x14ac:dyDescent="0.2">
      <c r="A27" s="65">
        <v>38580</v>
      </c>
      <c r="B27" s="63">
        <v>18</v>
      </c>
      <c r="C27" s="63">
        <f t="shared" si="0"/>
        <v>1204</v>
      </c>
    </row>
    <row r="28" spans="1:5" x14ac:dyDescent="0.2">
      <c r="A28" s="65">
        <v>38581</v>
      </c>
      <c r="B28" s="63">
        <v>7</v>
      </c>
      <c r="C28" s="63">
        <f t="shared" si="0"/>
        <v>1211</v>
      </c>
    </row>
    <row r="29" spans="1:5" x14ac:dyDescent="0.2">
      <c r="A29" s="65">
        <v>38582</v>
      </c>
      <c r="B29" s="63">
        <v>41</v>
      </c>
      <c r="C29" s="63">
        <f t="shared" si="0"/>
        <v>1252</v>
      </c>
      <c r="D29" t="s">
        <v>109</v>
      </c>
    </row>
    <row r="30" spans="1:5" x14ac:dyDescent="0.2">
      <c r="A30" s="65">
        <v>38583</v>
      </c>
      <c r="B30" s="63">
        <v>17</v>
      </c>
      <c r="C30" s="63">
        <f t="shared" si="0"/>
        <v>1269</v>
      </c>
    </row>
    <row r="31" spans="1:5" x14ac:dyDescent="0.2">
      <c r="A31" s="65">
        <v>38584</v>
      </c>
      <c r="B31" s="63">
        <v>9</v>
      </c>
      <c r="C31" s="63">
        <f>C30+B31</f>
        <v>1278</v>
      </c>
      <c r="D31" t="s">
        <v>110</v>
      </c>
    </row>
    <row r="32" spans="1:5" x14ac:dyDescent="0.2">
      <c r="A32" s="65">
        <v>38585</v>
      </c>
      <c r="B32" s="63">
        <v>7</v>
      </c>
      <c r="C32" s="63">
        <f t="shared" si="0"/>
        <v>1285</v>
      </c>
    </row>
    <row r="33" spans="1:5" x14ac:dyDescent="0.2">
      <c r="A33" s="65">
        <v>38586</v>
      </c>
      <c r="B33" s="63">
        <v>9</v>
      </c>
      <c r="C33" s="63">
        <f t="shared" si="0"/>
        <v>1294</v>
      </c>
      <c r="D33" t="s">
        <v>111</v>
      </c>
      <c r="E33" t="s">
        <v>112</v>
      </c>
    </row>
    <row r="34" spans="1:5" x14ac:dyDescent="0.2">
      <c r="A34" s="65">
        <v>38587</v>
      </c>
      <c r="B34" s="63">
        <v>12</v>
      </c>
      <c r="C34" s="63">
        <f t="shared" si="0"/>
        <v>1306</v>
      </c>
    </row>
    <row r="35" spans="1:5" x14ac:dyDescent="0.2">
      <c r="A35" s="65">
        <v>38588</v>
      </c>
      <c r="B35" s="63">
        <v>3</v>
      </c>
      <c r="C35" s="63">
        <f>C34+B35</f>
        <v>1309</v>
      </c>
      <c r="E35" t="s">
        <v>99</v>
      </c>
    </row>
    <row r="36" spans="1:5" x14ac:dyDescent="0.2">
      <c r="A36" s="65">
        <v>38589</v>
      </c>
      <c r="B36" s="63">
        <v>10</v>
      </c>
      <c r="C36" s="63">
        <f t="shared" si="0"/>
        <v>1319</v>
      </c>
      <c r="D36" t="s">
        <v>114</v>
      </c>
      <c r="E36" t="s">
        <v>113</v>
      </c>
    </row>
    <row r="37" spans="1:5" x14ac:dyDescent="0.2">
      <c r="A37" s="65">
        <v>38590</v>
      </c>
      <c r="B37" s="63">
        <v>6</v>
      </c>
      <c r="C37" s="63">
        <f t="shared" si="0"/>
        <v>1325</v>
      </c>
      <c r="E37" t="s">
        <v>99</v>
      </c>
    </row>
    <row r="38" spans="1:5" x14ac:dyDescent="0.2">
      <c r="A38" s="65">
        <v>38591</v>
      </c>
      <c r="B38" s="63">
        <v>5</v>
      </c>
      <c r="C38" s="63">
        <f t="shared" si="0"/>
        <v>1330</v>
      </c>
    </row>
    <row r="39" spans="1:5" x14ac:dyDescent="0.2">
      <c r="A39" s="65">
        <v>38592</v>
      </c>
      <c r="B39" s="63">
        <v>0</v>
      </c>
      <c r="C39" s="63">
        <f>C38+B39</f>
        <v>1330</v>
      </c>
    </row>
    <row r="40" spans="1:5" x14ac:dyDescent="0.2">
      <c r="A40" s="65">
        <v>38593</v>
      </c>
      <c r="B40" s="63">
        <v>4</v>
      </c>
      <c r="C40" s="63">
        <f>C39+B40</f>
        <v>1334</v>
      </c>
    </row>
    <row r="41" spans="1:5" x14ac:dyDescent="0.2">
      <c r="A41" s="65">
        <v>38594</v>
      </c>
      <c r="B41" s="63">
        <v>2</v>
      </c>
      <c r="C41" s="63">
        <f>C40+B41</f>
        <v>1336</v>
      </c>
    </row>
    <row r="42" spans="1:5" x14ac:dyDescent="0.2">
      <c r="A42" s="65">
        <v>38595</v>
      </c>
      <c r="B42" s="63">
        <v>5</v>
      </c>
      <c r="C42" s="63">
        <f>C41+B42</f>
        <v>1341</v>
      </c>
      <c r="D42" t="s">
        <v>118</v>
      </c>
      <c r="E42" t="s">
        <v>115</v>
      </c>
    </row>
    <row r="43" spans="1:5" x14ac:dyDescent="0.2">
      <c r="A43" s="65"/>
      <c r="B43" s="63"/>
      <c r="C43" s="63"/>
    </row>
    <row r="44" spans="1:5" x14ac:dyDescent="0.2">
      <c r="A44" s="84" t="s">
        <v>131</v>
      </c>
      <c r="B44" s="63"/>
      <c r="C44" s="67">
        <v>1341</v>
      </c>
      <c r="D44" s="1" t="s">
        <v>132</v>
      </c>
    </row>
    <row r="45" spans="1:5" x14ac:dyDescent="0.2">
      <c r="A45" s="65"/>
      <c r="B45" s="63"/>
      <c r="C45" s="63"/>
    </row>
    <row r="46" spans="1:5" x14ac:dyDescent="0.2">
      <c r="A46" s="65"/>
      <c r="B46" s="63"/>
      <c r="C46" s="63"/>
    </row>
    <row r="47" spans="1:5" x14ac:dyDescent="0.2">
      <c r="A47" s="65"/>
      <c r="B47" s="63"/>
      <c r="C47" s="63"/>
    </row>
    <row r="48" spans="1:5" x14ac:dyDescent="0.2">
      <c r="A48" s="65"/>
      <c r="B48" s="63"/>
      <c r="C48" s="63"/>
    </row>
    <row r="49" spans="1:6" x14ac:dyDescent="0.2">
      <c r="A49" s="65"/>
      <c r="B49" s="63"/>
      <c r="C49" s="63"/>
    </row>
    <row r="50" spans="1:6" x14ac:dyDescent="0.2">
      <c r="A50" s="65"/>
      <c r="B50" s="63"/>
      <c r="C50" s="63"/>
    </row>
    <row r="51" spans="1:6" x14ac:dyDescent="0.2">
      <c r="A51" s="65"/>
      <c r="B51" s="63"/>
      <c r="C51" s="63"/>
    </row>
    <row r="52" spans="1:6" x14ac:dyDescent="0.2">
      <c r="A52" s="57"/>
      <c r="C52" s="67"/>
      <c r="E52" s="67"/>
      <c r="F52" s="67"/>
    </row>
    <row r="53" spans="1:6" x14ac:dyDescent="0.2">
      <c r="A53" s="56"/>
    </row>
    <row r="54" spans="1:6" ht="15.75" x14ac:dyDescent="0.25">
      <c r="A54" s="58" t="s">
        <v>119</v>
      </c>
      <c r="B54" s="31"/>
      <c r="C54" s="31"/>
      <c r="D54" s="31"/>
      <c r="E54" s="31" t="s">
        <v>94</v>
      </c>
      <c r="F54" s="31"/>
    </row>
    <row r="55" spans="1:6" ht="15.75" x14ac:dyDescent="0.25">
      <c r="A55" s="58"/>
      <c r="B55" s="31"/>
      <c r="C55" s="31"/>
      <c r="D55" s="31"/>
      <c r="E55" s="31"/>
      <c r="F55" s="31"/>
    </row>
    <row r="56" spans="1:6" ht="15.75" x14ac:dyDescent="0.25">
      <c r="A56" s="58"/>
      <c r="B56" s="31" t="s">
        <v>121</v>
      </c>
      <c r="C56" s="31"/>
      <c r="D56" s="31"/>
      <c r="E56" s="31" t="s">
        <v>87</v>
      </c>
      <c r="F56" s="31"/>
    </row>
    <row r="57" spans="1:6" ht="15.75" x14ac:dyDescent="0.25">
      <c r="A57" s="58"/>
      <c r="B57" s="31"/>
      <c r="C57" s="31"/>
      <c r="D57" s="31"/>
      <c r="E57" s="31"/>
      <c r="F57" s="31"/>
    </row>
    <row r="58" spans="1:6" x14ac:dyDescent="0.2">
      <c r="A58" s="56"/>
      <c r="B58" s="67" t="s">
        <v>36</v>
      </c>
      <c r="C58" s="68">
        <v>718</v>
      </c>
      <c r="D58" s="24"/>
      <c r="E58" s="67" t="s">
        <v>36</v>
      </c>
      <c r="F58" s="68">
        <v>100</v>
      </c>
    </row>
    <row r="59" spans="1:6" x14ac:dyDescent="0.2">
      <c r="A59" s="59"/>
      <c r="B59" s="67" t="s">
        <v>37</v>
      </c>
      <c r="C59" s="67">
        <v>40</v>
      </c>
      <c r="E59" s="67" t="s">
        <v>37</v>
      </c>
      <c r="F59" s="67"/>
    </row>
    <row r="60" spans="1:6" x14ac:dyDescent="0.2">
      <c r="A60" s="59"/>
      <c r="B60" s="67" t="s">
        <v>38</v>
      </c>
      <c r="C60" s="67">
        <v>0</v>
      </c>
      <c r="E60" s="67" t="s">
        <v>38</v>
      </c>
      <c r="F60" s="67"/>
    </row>
    <row r="61" spans="1:6" x14ac:dyDescent="0.2">
      <c r="A61" s="59"/>
      <c r="B61" s="67" t="s">
        <v>39</v>
      </c>
      <c r="C61" s="67">
        <v>0</v>
      </c>
      <c r="E61" s="67" t="s">
        <v>39</v>
      </c>
      <c r="F61" s="67"/>
    </row>
    <row r="62" spans="1:6" x14ac:dyDescent="0.2">
      <c r="A62" s="59"/>
      <c r="B62" s="67"/>
      <c r="C62" s="67"/>
      <c r="E62" s="67" t="s">
        <v>88</v>
      </c>
      <c r="F62" s="67">
        <v>27</v>
      </c>
    </row>
    <row r="63" spans="1:6" x14ac:dyDescent="0.2">
      <c r="A63" s="59"/>
      <c r="B63" s="67"/>
      <c r="C63" s="67"/>
      <c r="E63" s="67"/>
      <c r="F63" s="67"/>
    </row>
    <row r="64" spans="1:6" ht="15.75" x14ac:dyDescent="0.25">
      <c r="A64" s="58" t="s">
        <v>120</v>
      </c>
      <c r="B64" s="31"/>
      <c r="C64" s="31"/>
      <c r="D64" s="31"/>
      <c r="E64" s="31" t="s">
        <v>116</v>
      </c>
      <c r="F64" s="31"/>
    </row>
    <row r="65" spans="1:8" x14ac:dyDescent="0.2">
      <c r="A65" s="59"/>
      <c r="B65" s="67"/>
      <c r="C65" s="67"/>
      <c r="E65" s="67"/>
      <c r="F65" s="67"/>
    </row>
    <row r="66" spans="1:8" ht="15.75" x14ac:dyDescent="0.25">
      <c r="A66" s="72"/>
      <c r="B66" s="31" t="s">
        <v>122</v>
      </c>
      <c r="C66" s="31"/>
      <c r="D66" s="31"/>
      <c r="E66" s="31" t="s">
        <v>87</v>
      </c>
      <c r="F66" s="31"/>
      <c r="G66" s="73"/>
    </row>
    <row r="67" spans="1:8" ht="15.75" x14ac:dyDescent="0.25">
      <c r="A67" s="72" t="s">
        <v>95</v>
      </c>
      <c r="B67" s="31"/>
      <c r="C67" s="31"/>
      <c r="D67" s="31"/>
      <c r="E67" s="31"/>
      <c r="F67" s="31"/>
      <c r="G67" s="73"/>
    </row>
    <row r="68" spans="1:8" x14ac:dyDescent="0.2">
      <c r="A68" s="72"/>
      <c r="B68" s="67" t="s">
        <v>36</v>
      </c>
      <c r="C68" s="68">
        <v>642</v>
      </c>
      <c r="D68" s="24"/>
      <c r="E68" s="67" t="s">
        <v>36</v>
      </c>
      <c r="F68" s="68"/>
      <c r="G68" s="73"/>
    </row>
    <row r="69" spans="1:8" x14ac:dyDescent="0.2">
      <c r="A69" s="72"/>
      <c r="B69" s="67" t="s">
        <v>37</v>
      </c>
      <c r="C69" s="67">
        <v>12</v>
      </c>
      <c r="E69" s="67" t="s">
        <v>37</v>
      </c>
      <c r="F69" s="67"/>
      <c r="G69" s="73"/>
    </row>
    <row r="70" spans="1:8" x14ac:dyDescent="0.2">
      <c r="A70" s="72"/>
      <c r="B70" s="67" t="s">
        <v>38</v>
      </c>
      <c r="C70" s="67">
        <v>15</v>
      </c>
      <c r="E70" s="67" t="s">
        <v>38</v>
      </c>
      <c r="F70" s="67"/>
      <c r="G70" s="73"/>
    </row>
    <row r="71" spans="1:8" x14ac:dyDescent="0.2">
      <c r="A71" s="72"/>
      <c r="B71" s="67" t="s">
        <v>39</v>
      </c>
      <c r="C71" s="67">
        <v>3</v>
      </c>
      <c r="E71" s="67" t="s">
        <v>39</v>
      </c>
      <c r="F71" s="67"/>
      <c r="G71" s="73"/>
    </row>
    <row r="72" spans="1:8" x14ac:dyDescent="0.2">
      <c r="A72" s="72"/>
      <c r="B72" s="67"/>
      <c r="C72" s="67"/>
      <c r="E72" s="67" t="s">
        <v>88</v>
      </c>
      <c r="F72" s="67">
        <v>141</v>
      </c>
      <c r="G72" s="73"/>
    </row>
    <row r="73" spans="1:8" x14ac:dyDescent="0.2">
      <c r="A73" s="72"/>
      <c r="B73" s="71"/>
      <c r="C73" s="70"/>
      <c r="D73" s="73"/>
      <c r="E73" s="70"/>
      <c r="F73" s="70"/>
      <c r="G73" s="73"/>
    </row>
    <row r="74" spans="1:8" ht="13.5" thickBot="1" x14ac:dyDescent="0.25">
      <c r="A74" s="59"/>
      <c r="H74" s="73"/>
    </row>
    <row r="75" spans="1:8" ht="15.75" x14ac:dyDescent="0.25">
      <c r="A75" s="60" t="s">
        <v>126</v>
      </c>
      <c r="B75" s="40"/>
      <c r="C75" s="40"/>
      <c r="D75" s="79"/>
      <c r="E75" s="16"/>
      <c r="F75" s="16"/>
      <c r="H75" s="73"/>
    </row>
    <row r="76" spans="1:8" ht="15.75" x14ac:dyDescent="0.25">
      <c r="A76" s="61"/>
      <c r="B76" s="16"/>
      <c r="C76" s="16"/>
      <c r="D76" s="69"/>
      <c r="E76" s="16"/>
      <c r="F76" s="16"/>
    </row>
    <row r="77" spans="1:8" ht="15.75" x14ac:dyDescent="0.25">
      <c r="B77" s="43" t="s">
        <v>105</v>
      </c>
      <c r="C77" s="43"/>
      <c r="D77" s="69"/>
      <c r="E77" s="44"/>
      <c r="F77" s="43"/>
    </row>
    <row r="78" spans="1:8" ht="15.75" x14ac:dyDescent="0.25">
      <c r="B78" s="43" t="s">
        <v>133</v>
      </c>
      <c r="C78" s="43"/>
      <c r="D78" s="69"/>
      <c r="E78" s="44"/>
      <c r="F78" s="43"/>
    </row>
    <row r="79" spans="1:8" ht="15.75" x14ac:dyDescent="0.25">
      <c r="B79" s="43" t="s">
        <v>96</v>
      </c>
      <c r="C79" s="43"/>
      <c r="D79" s="69"/>
      <c r="E79" s="43"/>
      <c r="F79" s="43"/>
    </row>
    <row r="80" spans="1:8" ht="16.5" thickBot="1" x14ac:dyDescent="0.3">
      <c r="A80" s="77"/>
      <c r="B80" s="47" t="s">
        <v>97</v>
      </c>
      <c r="C80" s="47"/>
      <c r="D80" s="78"/>
      <c r="E80" s="43"/>
      <c r="F80" s="43"/>
    </row>
    <row r="81" spans="1:4" x14ac:dyDescent="0.2">
      <c r="A81" s="59"/>
      <c r="D81" s="16"/>
    </row>
  </sheetData>
  <phoneticPr fontId="0" type="noConversion"/>
  <pageMargins left="0.5" right="0.5" top="0.5" bottom="0.5" header="0.5" footer="0.5"/>
  <pageSetup fitToWidth="2" fitToHeight="2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7</vt:i4>
      </vt:variant>
    </vt:vector>
  </HeadingPairs>
  <TitlesOfParts>
    <vt:vector size="26" baseType="lpstr">
      <vt:lpstr>Sockeye Historical Counts</vt:lpstr>
      <vt:lpstr>Coho Historical Counts </vt:lpstr>
      <vt:lpstr>2001-2011 trend</vt:lpstr>
      <vt:lpstr>Weir Summary Counts</vt:lpstr>
      <vt:lpstr>Escapement 2001</vt:lpstr>
      <vt:lpstr>Escapement 2002</vt:lpstr>
      <vt:lpstr>Escapement 2003</vt:lpstr>
      <vt:lpstr>Escapement 2004</vt:lpstr>
      <vt:lpstr>Escapement 2005</vt:lpstr>
      <vt:lpstr>Escapement 2006</vt:lpstr>
      <vt:lpstr>Escapement 2007</vt:lpstr>
      <vt:lpstr>Escapement 2008</vt:lpstr>
      <vt:lpstr>Escapement 2011</vt:lpstr>
      <vt:lpstr>Escapement 2012</vt:lpstr>
      <vt:lpstr>Escapement 2013</vt:lpstr>
      <vt:lpstr>Escapement 2014</vt:lpstr>
      <vt:lpstr>Escapement 2015</vt:lpstr>
      <vt:lpstr>Escapement 2016</vt:lpstr>
      <vt:lpstr>Sheet1</vt:lpstr>
      <vt:lpstr>98-12 avg. cum</vt:lpstr>
      <vt:lpstr>88-12 Cum</vt:lpstr>
      <vt:lpstr>2002 Sockeye chart</vt:lpstr>
      <vt:lpstr>Historical Comparison</vt:lpstr>
      <vt:lpstr>Bridge daily</vt:lpstr>
      <vt:lpstr>2001-2008 Cum Comparison</vt:lpstr>
      <vt:lpstr>Weir Summary Chart</vt:lpstr>
    </vt:vector>
  </TitlesOfParts>
  <Company>Alaska Natural Heritage Program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</dc:creator>
  <cp:lastModifiedBy>JOHNSON, JESSICA J CTR DOD PACAF 673 CES/CEIEC</cp:lastModifiedBy>
  <cp:lastPrinted>2015-04-21T19:09:55Z</cp:lastPrinted>
  <dcterms:created xsi:type="dcterms:W3CDTF">2001-06-04T09:23:25Z</dcterms:created>
  <dcterms:modified xsi:type="dcterms:W3CDTF">2017-02-10T21:19:19Z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-245595917</vt:i4>
  </property>
  <property fmtid="{D5CDD505-2E9C-101B-9397-08002B2CF9AE}" pid="3" name="_EmailSubject">
    <vt:lpwstr>Six-mile Creek Salmon escapement files</vt:lpwstr>
  </property>
  <property fmtid="{D5CDD505-2E9C-101B-9397-08002B2CF9AE}" pid="4" name="_AuthorEmail">
    <vt:lpwstr>Herman.Griese@ELMENDORF.af.mil</vt:lpwstr>
  </property>
  <property fmtid="{D5CDD505-2E9C-101B-9397-08002B2CF9AE}" pid="5" name="_AuthorEmailDisplayName">
    <vt:lpwstr>Griese Herman J Civ 3 CES/CEVP</vt:lpwstr>
  </property>
  <property fmtid="{D5CDD505-2E9C-101B-9397-08002B2CF9AE}" pid="6" name="_ReviewingToolsShownOnce">
    <vt:lpwstr/>
  </property>
</Properties>
</file>