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all my files\documents\uvm\5_masters\hive\github_directory\results\marker_sizing\24-03-18_marker-sizing-test\"/>
    </mc:Choice>
  </mc:AlternateContent>
  <xr:revisionPtr revIDLastSave="0" documentId="13_ncr:1_{F8E74D03-6BF0-4940-844E-1918AEC82E6C}" xr6:coauthVersionLast="47" xr6:coauthVersionMax="47" xr10:uidLastSave="{00000000-0000-0000-0000-000000000000}"/>
  <bookViews>
    <workbookView xWindow="-120" yWindow="-120" windowWidth="38640" windowHeight="15840" xr2:uid="{8CE0953D-CCFE-4D6F-99ED-C5F9A62F855B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2" l="1"/>
  <c r="I3" i="2" s="1"/>
  <c r="G4" i="2"/>
  <c r="I4" i="2" s="1"/>
  <c r="G5" i="2"/>
  <c r="I5" i="2" s="1"/>
  <c r="G2" i="2"/>
  <c r="I2" i="2" s="1"/>
  <c r="A3" i="2"/>
  <c r="E3" i="1"/>
  <c r="E4" i="1"/>
  <c r="E5" i="1"/>
  <c r="E2" i="1"/>
  <c r="D3" i="1"/>
  <c r="D4" i="1"/>
  <c r="D5" i="1"/>
  <c r="D2" i="1"/>
  <c r="A11" i="1"/>
  <c r="C3" i="1"/>
  <c r="C4" i="1"/>
  <c r="C5" i="1"/>
  <c r="C2" i="1"/>
</calcChain>
</file>

<file path=xl/sharedStrings.xml><?xml version="1.0" encoding="utf-8"?>
<sst xmlns="http://schemas.openxmlformats.org/spreadsheetml/2006/main" count="16" uniqueCount="16">
  <si>
    <t>angle at max [deg]</t>
  </si>
  <si>
    <t>angle at max [rad]</t>
  </si>
  <si>
    <t>max dist [mm]</t>
  </si>
  <si>
    <t>marker size [mm]</t>
  </si>
  <si>
    <t>expected pixel size</t>
  </si>
  <si>
    <t>camera specs</t>
  </si>
  <si>
    <t>image width [px]</t>
  </si>
  <si>
    <t>FOV [rad]</t>
  </si>
  <si>
    <t>actual pixel size (counted from image)</t>
  </si>
  <si>
    <t>width of image</t>
  </si>
  <si>
    <t>minimum resolvable pixel width</t>
  </si>
  <si>
    <t>theta fov</t>
  </si>
  <si>
    <t>marker size</t>
  </si>
  <si>
    <t>expected max distance resolvable</t>
  </si>
  <si>
    <t>actual max resolved</t>
  </si>
  <si>
    <t>%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</si>
</sst>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 dist [mm]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Sheet1!$A$2:$A$5</c:f>
              <c:numCache>
                <c:formatCode>General</c:formatCode>
                <c:ptCount val="4"/>
                <c:pt idx="0">
                  <c:v>30</c:v>
                </c:pt>
                <c:pt idx="1">
                  <c:v>38</c:v>
                </c:pt>
                <c:pt idx="2">
                  <c:v>45</c:v>
                </c:pt>
                <c:pt idx="3">
                  <c:v>50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886</c:v>
                </c:pt>
                <c:pt idx="1">
                  <c:v>1137</c:v>
                </c:pt>
                <c:pt idx="2">
                  <c:v>1381</c:v>
                </c:pt>
                <c:pt idx="3">
                  <c:v>1531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D3-47C6-A436-07F4F86CFB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6031088"/>
        <c:axId val="866031448"/>
      </c:scatterChart>
      <c:valAx>
        <c:axId val="86603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031448"/>
        <c:crosses val="autoZero"/>
        <c:crossBetween val="midCat"/>
      </c:valAx>
      <c:valAx>
        <c:axId val="866031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03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angle at max [deg]</c:v>
                </c:pt>
              </c:strCache>
            </c:strRef>
          </c:tx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30</c:v>
                </c:pt>
                <c:pt idx="1">
                  <c:v>38</c:v>
                </c:pt>
                <c:pt idx="2">
                  <c:v>45</c:v>
                </c:pt>
                <c:pt idx="3">
                  <c:v>50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1.9398523580367741</c:v>
                </c:pt>
                <c:pt idx="1">
                  <c:v>1.9147203113003646</c:v>
                </c:pt>
                <c:pt idx="2">
                  <c:v>1.8668225775521008</c:v>
                </c:pt>
                <c:pt idx="3">
                  <c:v>1.8710218101873164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ED-44BC-AB1B-145D8B0BD0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7601904"/>
        <c:axId val="667600824"/>
      </c:scatterChart>
      <c:valAx>
        <c:axId val="66760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00824"/>
        <c:crosses val="autoZero"/>
        <c:crossBetween val="midCat"/>
      </c:valAx>
      <c:valAx>
        <c:axId val="667600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760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Sheet2!$G$1</c:f>
              <c:strCache>
                <c:ptCount val="1"/>
                <c:pt idx="0">
                  <c:v>expected max distance resolvable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Sheet2!$F$2:$F$5</c:f>
              <c:numCache>
                <c:formatCode>General</c:formatCode>
                <c:ptCount val="4"/>
                <c:pt idx="0">
                  <c:v>30</c:v>
                </c:pt>
                <c:pt idx="1">
                  <c:v>38</c:v>
                </c:pt>
                <c:pt idx="2">
                  <c:v>45</c:v>
                </c:pt>
                <c:pt idx="3">
                  <c:v>50</c:v>
                </c:pt>
              </c:numCache>
            </c:numRef>
          </c:xVal>
          <c:yVal>
            <c:numRef>
              <c:f>Sheet2!$G$2:$G$5</c:f>
              <c:numCache>
                <c:formatCode>0.00</c:formatCode>
                <c:ptCount val="4"/>
                <c:pt idx="0">
                  <c:v>919.66265479065805</c:v>
                </c:pt>
                <c:pt idx="1">
                  <c:v>1164.9060294015003</c:v>
                </c:pt>
                <c:pt idx="2">
                  <c:v>1379.4939821859871</c:v>
                </c:pt>
                <c:pt idx="3">
                  <c:v>1532.7710913177634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8C-48B2-8C92-8F9795ABC089}"/>
            </c:ext>
          </c:extLst>
        </c:ser>
        <c:ser>
          <c:idx val="1"/>
          <c:order val="1"/>
          <c:tx>
            <c:strRef>
              <c:f>Sheet2!$H$1</c:f>
              <c:strCache>
                <c:ptCount val="1"/>
                <c:pt idx="0">
                  <c:v>actual max resolved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Sheet2!$F$2:$F$5</c:f>
              <c:numCache>
                <c:formatCode>General</c:formatCode>
                <c:ptCount val="4"/>
                <c:pt idx="0">
                  <c:v>30</c:v>
                </c:pt>
                <c:pt idx="1">
                  <c:v>38</c:v>
                </c:pt>
                <c:pt idx="2">
                  <c:v>45</c:v>
                </c:pt>
                <c:pt idx="3">
                  <c:v>50</c:v>
                </c:pt>
              </c:numCache>
            </c:numRef>
          </c:xVal>
          <c:yVal>
            <c:numRef>
              <c:f>Sheet2!$H$2:$H$5</c:f>
              <c:numCache>
                <c:formatCode>General</c:formatCode>
                <c:ptCount val="4"/>
                <c:pt idx="0">
                  <c:v>886</c:v>
                </c:pt>
                <c:pt idx="1">
                  <c:v>1137</c:v>
                </c:pt>
                <c:pt idx="2">
                  <c:v>1381</c:v>
                </c:pt>
                <c:pt idx="3">
                  <c:v>1531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8C-48B2-8C92-8F9795ABC0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3487888"/>
        <c:axId val="613491488"/>
      </c:scatterChart>
      <c:valAx>
        <c:axId val="613487888"/>
        <c:scaling>
          <c:orientation val="minMax"/>
          <c:max val="50"/>
          <c:min val="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91488"/>
        <c:crosses val="autoZero"/>
        <c:crossBetween val="midCat"/>
      </c:valAx>
      <c:valAx>
        <c:axId val="613491488"/>
        <c:scaling>
          <c:orientation val="minMax"/>
          <c:min val="8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4878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133350</xdr:colOff>
      <xdr:row>1</xdr:row>
      <xdr:rowOff>14287</xdr:rowOff>
    </xdr:from>
    <xdr:to>
      <xdr:col>14</xdr:col>
      <xdr:colOff>438150</xdr:colOff>
      <xdr:row>15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DF2F96-1F2D-503F-1C3A-C4F66C5A108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52387</xdr:colOff>
      <xdr:row>1</xdr:row>
      <xdr:rowOff>33337</xdr:rowOff>
    </xdr:from>
    <xdr:to>
      <xdr:col>22</xdr:col>
      <xdr:colOff>357187</xdr:colOff>
      <xdr:row>15</xdr:row>
      <xdr:rowOff>109537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1D3E3A1-35F2-39C1-52D5-ABEE791CBB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533401</xdr:colOff>
      <xdr:row>5</xdr:row>
      <xdr:rowOff>180975</xdr:rowOff>
    </xdr:from>
    <xdr:to>
      <xdr:col>10</xdr:col>
      <xdr:colOff>466726</xdr:colOff>
      <xdr:row>22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8B509B-84BA-638C-7BCC-5729C4D72E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25651-0775-4550-ACDA-40153B2C3039}">
  <dimension ref="A1:F11"/>
  <sheetViews>
    <sheetView tabSelected="1" workbookViewId="0">
      <selection activeCell="E10" sqref="E10"/>
    </sheetView>
  </sheetViews>
  <sheetFormatPr defaultRowHeight="15" x14ac:dyDescent="0.25"/>
  <sheetData>
    <row r="1" spans="1:6" x14ac:dyDescent="0.25">
      <c r="A1" t="s">
        <v>3</v>
      </c>
      <c r="B1" t="s">
        <v>2</v>
      </c>
      <c r="C1" t="s">
        <v>1</v>
      </c>
      <c r="D1" t="s">
        <v>0</v>
      </c>
      <c r="E1" t="s">
        <v>4</v>
      </c>
      <c r="F1" t="s">
        <v>8</v>
      </c>
    </row>
    <row r="2" spans="1:6" x14ac:dyDescent="0.25">
      <c r="A2">
        <v>30</v>
      </c>
      <c r="B2">
        <v>886</v>
      </c>
      <c r="C2">
        <f>2*ATAN(A2/2/B2)</f>
        <v>3.3856810650317593E-2</v>
      </c>
      <c r="D2">
        <f>DEGREES(C2)</f>
        <v>1.9398523580367741</v>
      </c>
      <c r="E2">
        <f>A2*$A$10/(2*B2*TAN($A$11/2))</f>
        <v>11.4179336373558</v>
      </c>
      <c r="F2">
        <v>11.5</v>
      </c>
    </row>
    <row r="3" spans="1:6" x14ac:dyDescent="0.25">
      <c r="A3">
        <v>38</v>
      </c>
      <c r="B3">
        <v>1137</v>
      </c>
      <c r="C3">
        <f t="shared" ref="C3:C5" si="0">2*ATAN(A3/2/B3)</f>
        <v>3.3418173687002152E-2</v>
      </c>
      <c r="D3">
        <f t="shared" ref="D3:D5" si="1">DEGREES(C3)</f>
        <v>1.9147203113003646</v>
      </c>
      <c r="E3">
        <f t="shared" ref="E3:E5" si="2">A3*$A$10/(2*B3*TAN($A$11/2))</f>
        <v>11.26997917626781</v>
      </c>
      <c r="F3">
        <v>11</v>
      </c>
    </row>
    <row r="4" spans="1:6" x14ac:dyDescent="0.25">
      <c r="A4">
        <v>45</v>
      </c>
      <c r="B4">
        <v>1381</v>
      </c>
      <c r="C4">
        <f t="shared" si="0"/>
        <v>3.2582200528851343E-2</v>
      </c>
      <c r="D4">
        <f t="shared" si="1"/>
        <v>1.8668225775521008</v>
      </c>
      <c r="E4">
        <f t="shared" si="2"/>
        <v>10.988004202784836</v>
      </c>
      <c r="F4">
        <v>11.5</v>
      </c>
    </row>
    <row r="5" spans="1:6" x14ac:dyDescent="0.25">
      <c r="A5">
        <v>50</v>
      </c>
      <c r="B5">
        <v>1531</v>
      </c>
      <c r="C5">
        <f t="shared" si="0"/>
        <v>3.2655490964393054E-2</v>
      </c>
      <c r="D5">
        <f t="shared" si="1"/>
        <v>1.8710218101873164</v>
      </c>
      <c r="E5">
        <f t="shared" si="2"/>
        <v>11.012725019265446</v>
      </c>
      <c r="F5">
        <v>12.5</v>
      </c>
    </row>
    <row r="9" spans="1:6" x14ac:dyDescent="0.25">
      <c r="A9" t="s">
        <v>5</v>
      </c>
    </row>
    <row r="10" spans="1:6" x14ac:dyDescent="0.25">
      <c r="A10">
        <v>640</v>
      </c>
      <c r="B10" t="s">
        <v>6</v>
      </c>
    </row>
    <row r="11" spans="1:6" x14ac:dyDescent="0.25">
      <c r="A11">
        <f>RADIANS(87)</f>
        <v>1.5184364492350666</v>
      </c>
      <c r="B11" t="s">
        <v>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FDFB9F-E760-4316-A543-C0C4B4ECF872}">
  <dimension ref="A1:I5"/>
  <sheetViews>
    <sheetView workbookViewId="0">
      <selection activeCell="Q27" sqref="Q27"/>
    </sheetView>
  </sheetViews>
  <sheetFormatPr defaultRowHeight="15" x14ac:dyDescent="0.25"/>
  <cols>
    <col min="6" max="6" width="11.140625" bestFit="1" customWidth="1"/>
    <col min="7" max="7" width="18.42578125" bestFit="1" customWidth="1"/>
    <col min="8" max="8" width="10.7109375" bestFit="1" customWidth="1"/>
    <col min="9" max="9" width="8.42578125" customWidth="1"/>
  </cols>
  <sheetData>
    <row r="1" spans="1:9" ht="30.75" customHeight="1" x14ac:dyDescent="0.25">
      <c r="A1">
        <v>640</v>
      </c>
      <c r="B1" t="s">
        <v>9</v>
      </c>
      <c r="F1" s="2" t="s">
        <v>12</v>
      </c>
      <c r="G1" s="2" t="s">
        <v>13</v>
      </c>
      <c r="H1" s="2" t="s">
        <v>14</v>
      </c>
      <c r="I1" s="2" t="s">
        <v>15</v>
      </c>
    </row>
    <row r="2" spans="1:9" x14ac:dyDescent="0.25">
      <c r="A2">
        <v>11</v>
      </c>
      <c r="B2" t="s">
        <v>10</v>
      </c>
      <c r="F2">
        <v>30</v>
      </c>
      <c r="G2" s="3">
        <f>F2*$A$1/(2*$A$2*TAN($A$3/2))</f>
        <v>919.66265479065805</v>
      </c>
      <c r="H2">
        <v>886</v>
      </c>
      <c r="I2" s="1">
        <f>(G2-H2)/G2</f>
        <v>3.6603263832998258E-2</v>
      </c>
    </row>
    <row r="3" spans="1:9" x14ac:dyDescent="0.25">
      <c r="A3">
        <f>RADIANS(87)</f>
        <v>1.5184364492350666</v>
      </c>
      <c r="B3" t="s">
        <v>11</v>
      </c>
      <c r="F3">
        <v>38</v>
      </c>
      <c r="G3" s="3">
        <f t="shared" ref="G3:G5" si="0">F3*$A$1/(2*$A$2*TAN($A$3/2))</f>
        <v>1164.9060294015003</v>
      </c>
      <c r="H3">
        <v>1137</v>
      </c>
      <c r="I3" s="1">
        <f t="shared" ref="I3:I5" si="1">(G3-H3)/G3</f>
        <v>2.3955605600082364E-2</v>
      </c>
    </row>
    <row r="4" spans="1:9" x14ac:dyDescent="0.25">
      <c r="F4">
        <v>45</v>
      </c>
      <c r="G4" s="3">
        <f t="shared" si="0"/>
        <v>1379.4939821859871</v>
      </c>
      <c r="H4">
        <v>1381</v>
      </c>
      <c r="I4" s="1">
        <f t="shared" si="1"/>
        <v>-1.0917175670650194E-3</v>
      </c>
    </row>
    <row r="5" spans="1:9" x14ac:dyDescent="0.25">
      <c r="F5">
        <v>50</v>
      </c>
      <c r="G5" s="3">
        <f t="shared" si="0"/>
        <v>1532.7710913177634</v>
      </c>
      <c r="H5">
        <v>1531</v>
      </c>
      <c r="I5" s="1">
        <f t="shared" si="1"/>
        <v>1.1554832471695219E-3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Brandon Gamble</dc:creator>
  <cp:lastModifiedBy>Brandon Gamble</cp:lastModifiedBy>
  <dcterms:created xsi:type="dcterms:W3CDTF">2024-03-18T21:51:16Z</dcterms:created>
  <dcterms:modified xsi:type="dcterms:W3CDTF">2024-03-21T16:28:25Z</dcterms:modified>
</cp:coreProperties>
</file>