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BICSA/Optimización/2022/"/>
    </mc:Choice>
  </mc:AlternateContent>
  <xr:revisionPtr revIDLastSave="21" documentId="8_{78795B58-ED74-4D84-AA10-EDEF56F7D8AC}" xr6:coauthVersionLast="47" xr6:coauthVersionMax="47" xr10:uidLastSave="{1BDB651B-1570-42BA-A67D-6D303CDE711B}"/>
  <bookViews>
    <workbookView xWindow="23880" yWindow="-120" windowWidth="21840" windowHeight="13140" tabRatio="812" activeTab="7" xr2:uid="{86A4D6B5-931F-40DF-AA93-E5890FC3B8B6}"/>
  </bookViews>
  <sheets>
    <sheet name="Iventario de VMs" sheetId="12" r:id="rId1"/>
    <sheet name="Optimización" sheetId="13" r:id="rId2"/>
    <sheet name="Disco IR" sheetId="10" r:id="rId3"/>
    <sheet name="Disco huérfanos" sheetId="14" r:id="rId4"/>
    <sheet name="MySQL" sheetId="9" r:id="rId5"/>
    <sheet name="Snapshot" sheetId="5" r:id="rId6"/>
    <sheet name="Storage Account" sheetId="8" r:id="rId7"/>
    <sheet name="Detalle" sheetId="15" r:id="rId8"/>
    <sheet name="Compra de IR" sheetId="16" state="hidden" r:id="rId9"/>
  </sheets>
  <definedNames>
    <definedName name="_xlnm._FilterDatabase" localSheetId="0" hidden="1">'Iventario de VMs'!$A$11:$O$11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9" l="1"/>
  <c r="J11" i="10"/>
  <c r="Q191" i="13"/>
  <c r="P191" i="13"/>
  <c r="E14" i="16"/>
  <c r="B16" i="16"/>
  <c r="P204" i="13"/>
  <c r="H206" i="13"/>
  <c r="G9" i="15"/>
  <c r="G7" i="15"/>
  <c r="E9" i="15"/>
  <c r="E7" i="15"/>
  <c r="C11" i="15"/>
  <c r="C10" i="15"/>
  <c r="C9" i="15"/>
  <c r="C7" i="15"/>
  <c r="H22" i="5"/>
  <c r="H4" i="9"/>
  <c r="I4" i="9"/>
  <c r="I10" i="14"/>
  <c r="I10" i="10"/>
  <c r="J10" i="10"/>
  <c r="Q181" i="8"/>
  <c r="Q162" i="8"/>
  <c r="Q95" i="8"/>
  <c r="Q44" i="8"/>
  <c r="Q11" i="8"/>
  <c r="Q190" i="13"/>
  <c r="G6" i="15" s="1"/>
  <c r="G14" i="15" l="1"/>
  <c r="P190" i="13"/>
  <c r="E6" i="15" s="1"/>
  <c r="E14" i="15" s="1"/>
  <c r="I190" i="13" l="1"/>
  <c r="C6" i="15" s="1"/>
  <c r="C14" i="15" s="1"/>
  <c r="G17" i="15" l="1"/>
  <c r="E17" i="15"/>
  <c r="E21" i="15" l="1"/>
  <c r="E18" i="15"/>
  <c r="G21" i="15"/>
  <c r="G18" i="15"/>
</calcChain>
</file>

<file path=xl/sharedStrings.xml><?xml version="1.0" encoding="utf-8"?>
<sst xmlns="http://schemas.openxmlformats.org/spreadsheetml/2006/main" count="3192" uniqueCount="740">
  <si>
    <t>Jerec</t>
  </si>
  <si>
    <t>S11DES004</t>
  </si>
  <si>
    <t>Fell</t>
  </si>
  <si>
    <t>Breha</t>
  </si>
  <si>
    <t>S11CLT002</t>
  </si>
  <si>
    <t>Caleria</t>
  </si>
  <si>
    <t>AZR-FW-01</t>
  </si>
  <si>
    <t>Jaden</t>
  </si>
  <si>
    <t>Garazeb</t>
  </si>
  <si>
    <t>S11PRD023</t>
  </si>
  <si>
    <t>Dooku2</t>
  </si>
  <si>
    <t>Ignus</t>
  </si>
  <si>
    <t>Janus</t>
  </si>
  <si>
    <t>ANGRENE</t>
  </si>
  <si>
    <t>JOELLE</t>
  </si>
  <si>
    <t>Endor</t>
  </si>
  <si>
    <t>Crovax</t>
  </si>
  <si>
    <t>AAYLA</t>
  </si>
  <si>
    <t>Leia</t>
  </si>
  <si>
    <t>Inquisitor</t>
  </si>
  <si>
    <t>DarthMaul</t>
  </si>
  <si>
    <t>Nordom</t>
  </si>
  <si>
    <t>KADANN</t>
  </si>
  <si>
    <t>Jarael</t>
  </si>
  <si>
    <t>Jawa</t>
  </si>
  <si>
    <t>Jan</t>
  </si>
  <si>
    <t>Dunwell</t>
  </si>
  <si>
    <t>K-Atom</t>
  </si>
  <si>
    <t>S11PRD002</t>
  </si>
  <si>
    <t>Blount</t>
  </si>
  <si>
    <t>BARRISS</t>
  </si>
  <si>
    <t>PADME</t>
  </si>
  <si>
    <t>Hiram</t>
  </si>
  <si>
    <t>HARRAR</t>
  </si>
  <si>
    <t>S01PRD023</t>
  </si>
  <si>
    <t>S01ACH002</t>
  </si>
  <si>
    <t>Rebel</t>
  </si>
  <si>
    <t>S02PRD001</t>
  </si>
  <si>
    <t>S01PRD006</t>
  </si>
  <si>
    <t>S01QAS006</t>
  </si>
  <si>
    <t>S02PRD007</t>
  </si>
  <si>
    <t>S01PRD034</t>
  </si>
  <si>
    <t>Orrelios</t>
  </si>
  <si>
    <t>S01PRD037</t>
  </si>
  <si>
    <t>S02PRD006</t>
  </si>
  <si>
    <t>S01ACH001</t>
  </si>
  <si>
    <t>S01PRD044</t>
  </si>
  <si>
    <t>S01RPA001</t>
  </si>
  <si>
    <t>S01GCE001</t>
  </si>
  <si>
    <t>S01PRD027</t>
  </si>
  <si>
    <t>S01PRD046</t>
  </si>
  <si>
    <t>S01PRD004</t>
  </si>
  <si>
    <t>S02PRD004</t>
  </si>
  <si>
    <t>S01PRD005</t>
  </si>
  <si>
    <t>S02PRD005</t>
  </si>
  <si>
    <t>S01PRD001</t>
  </si>
  <si>
    <t>S01PRD030</t>
  </si>
  <si>
    <t>S01PRD003</t>
  </si>
  <si>
    <t>S01PRD024</t>
  </si>
  <si>
    <t>S01PRD028</t>
  </si>
  <si>
    <t>S01PRD031</t>
  </si>
  <si>
    <t>S01PRD009</t>
  </si>
  <si>
    <t>S01PRD038</t>
  </si>
  <si>
    <t>Syndulla</t>
  </si>
  <si>
    <t>S01PRD039</t>
  </si>
  <si>
    <t>S01PRD026</t>
  </si>
  <si>
    <t>Teneniel</t>
  </si>
  <si>
    <t>S01PRD014</t>
  </si>
  <si>
    <t>S01PRD035</t>
  </si>
  <si>
    <t>S11PRD032</t>
  </si>
  <si>
    <t>S01PRD013</t>
  </si>
  <si>
    <t>S01PRD033</t>
  </si>
  <si>
    <t>SENATOR</t>
  </si>
  <si>
    <t>S11PRD031</t>
  </si>
  <si>
    <t>WVD-BICSA-0</t>
  </si>
  <si>
    <t>S11QA001</t>
  </si>
  <si>
    <t>S11QA006</t>
  </si>
  <si>
    <t>S11DES001</t>
  </si>
  <si>
    <t>S11DES002</t>
  </si>
  <si>
    <t>S11QA002</t>
  </si>
  <si>
    <t>S11DES003</t>
  </si>
  <si>
    <t>S11PRD025</t>
  </si>
  <si>
    <t>TS1</t>
  </si>
  <si>
    <t>S11PRD030</t>
  </si>
  <si>
    <t>S11PRD024</t>
  </si>
  <si>
    <t>S11PRD017</t>
  </si>
  <si>
    <t>Tiplee</t>
  </si>
  <si>
    <t>KARNESS</t>
  </si>
  <si>
    <t>MAGNUS</t>
  </si>
  <si>
    <t>S01PRD019</t>
  </si>
  <si>
    <t>S01PRD032</t>
  </si>
  <si>
    <t>S02PRD009</t>
  </si>
  <si>
    <t>S02PRD010</t>
  </si>
  <si>
    <t>S11CLT004</t>
  </si>
  <si>
    <t>S11PRD015</t>
  </si>
  <si>
    <t>S11PRD016</t>
  </si>
  <si>
    <t>S11PRD018</t>
  </si>
  <si>
    <t>S11PRD019</t>
  </si>
  <si>
    <t>S11PRD021</t>
  </si>
  <si>
    <t>S11PRD034</t>
  </si>
  <si>
    <t>S11PRD035</t>
  </si>
  <si>
    <t>S11QAS011</t>
  </si>
  <si>
    <t>S11QAS012</t>
  </si>
  <si>
    <t>S11QAS013</t>
  </si>
  <si>
    <t>S11QAS014</t>
  </si>
  <si>
    <t>S11QAS015</t>
  </si>
  <si>
    <t>S11QAS016</t>
  </si>
  <si>
    <t>S11prd036</t>
  </si>
  <si>
    <t>VESTARA</t>
  </si>
  <si>
    <t>WVD-BICSAPA-0</t>
  </si>
  <si>
    <t>joruus</t>
  </si>
  <si>
    <t>sio</t>
  </si>
  <si>
    <t>WVD-BIC-ACH-0</t>
  </si>
  <si>
    <t>S11DES011</t>
  </si>
  <si>
    <t>S11QAS020</t>
  </si>
  <si>
    <t>S11QAS021</t>
  </si>
  <si>
    <t>S11QAS022</t>
  </si>
  <si>
    <t>WVD-BICSA-1</t>
  </si>
  <si>
    <t>AZR-FMG-FMG-A</t>
  </si>
  <si>
    <t>Karador</t>
  </si>
  <si>
    <t>S01PRD040</t>
  </si>
  <si>
    <t>S11QAS023</t>
  </si>
  <si>
    <t>S11QAS025</t>
  </si>
  <si>
    <t>shado</t>
  </si>
  <si>
    <t>S11PRD037</t>
  </si>
  <si>
    <t>S11PRD038</t>
  </si>
  <si>
    <t>S11PRD039</t>
  </si>
  <si>
    <t>S11PRD040</t>
  </si>
  <si>
    <t>tibor</t>
  </si>
  <si>
    <t>walon</t>
  </si>
  <si>
    <t>Wyrpuuk</t>
  </si>
  <si>
    <t>S01QA003</t>
  </si>
  <si>
    <t>SSQLCAL001</t>
  </si>
  <si>
    <t>astri</t>
  </si>
  <si>
    <t>s01des003</t>
  </si>
  <si>
    <t>s01des004</t>
  </si>
  <si>
    <t>S11PRD041</t>
  </si>
  <si>
    <t>S11PRD045</t>
  </si>
  <si>
    <t>S11TPC004</t>
  </si>
  <si>
    <t>WVD-BICSAQA-0</t>
  </si>
  <si>
    <t>DARTHCOGNUS</t>
  </si>
  <si>
    <t>S01QAS005</t>
  </si>
  <si>
    <t>S01QAS011</t>
  </si>
  <si>
    <t>Tills</t>
  </si>
  <si>
    <t>VM-WVDBICSA-0</t>
  </si>
  <si>
    <t>VM-WVDBICSA-1</t>
  </si>
  <si>
    <t>s01qas001</t>
  </si>
  <si>
    <t>s01qas002</t>
  </si>
  <si>
    <t>S11TPC005</t>
  </si>
  <si>
    <t>S11TPC006</t>
  </si>
  <si>
    <t>S11PRD042</t>
  </si>
  <si>
    <t>WVD-BICSABT-0</t>
  </si>
  <si>
    <t>WVD-EXTERNO-1</t>
  </si>
  <si>
    <t>Akroma</t>
  </si>
  <si>
    <t>Alema</t>
  </si>
  <si>
    <t>Aurra</t>
  </si>
  <si>
    <t>Hondo</t>
  </si>
  <si>
    <t>SUGI</t>
  </si>
  <si>
    <t>Zuckuss</t>
  </si>
  <si>
    <t>AZR-FAC-01</t>
  </si>
  <si>
    <t>S11DES005</t>
  </si>
  <si>
    <t>S11PRD033</t>
  </si>
  <si>
    <t>S11PRD043</t>
  </si>
  <si>
    <t>AZR-FW-02</t>
  </si>
  <si>
    <t>Charal</t>
  </si>
  <si>
    <t>Faro</t>
  </si>
  <si>
    <t>Gungi</t>
  </si>
  <si>
    <t>S01DES001</t>
  </si>
  <si>
    <t>S01DES007</t>
  </si>
  <si>
    <t>S01DES008</t>
  </si>
  <si>
    <t>S01DES010</t>
  </si>
  <si>
    <t>S11DES006</t>
  </si>
  <si>
    <t>S11DES008</t>
  </si>
  <si>
    <t>S11PRD046</t>
  </si>
  <si>
    <t>ZAM</t>
  </si>
  <si>
    <t>N°</t>
  </si>
  <si>
    <t>S01DES013</t>
  </si>
  <si>
    <t>S11DES015</t>
  </si>
  <si>
    <t>S11PRD050</t>
  </si>
  <si>
    <t>S11QAS026</t>
  </si>
  <si>
    <t>S11QAS027</t>
  </si>
  <si>
    <t>S11QAS028</t>
  </si>
  <si>
    <t>WVD-BICSAPA-2</t>
  </si>
  <si>
    <t>Windows</t>
  </si>
  <si>
    <t>Linux</t>
  </si>
  <si>
    <t>S01PRD029</t>
  </si>
  <si>
    <t>NOMBRE</t>
  </si>
  <si>
    <t>SISTEMA OPERATIVO</t>
  </si>
  <si>
    <t>PLANTILLA</t>
  </si>
  <si>
    <t>CPU AVG %</t>
  </si>
  <si>
    <t>CPU MAX %</t>
  </si>
  <si>
    <t>RAM AVG %</t>
  </si>
  <si>
    <t>RAM MAX %</t>
  </si>
  <si>
    <t>SQL</t>
  </si>
  <si>
    <t>SQL2008R2-WS2008R2</t>
  </si>
  <si>
    <t>SQL2008R2-WS2012R2</t>
  </si>
  <si>
    <t>SQL2008-WS2008</t>
  </si>
  <si>
    <t>SQL2014-WS2012R2</t>
  </si>
  <si>
    <t>SQL2012-WS2012R2</t>
  </si>
  <si>
    <t>SQL2016-WS2016</t>
  </si>
  <si>
    <t>SQL2008-WS2008R2</t>
  </si>
  <si>
    <t>SQL2017-WS2016</t>
  </si>
  <si>
    <t xml:space="preserve">
SQL2016-WS2019</t>
  </si>
  <si>
    <t>SQL2019-WS2019</t>
  </si>
  <si>
    <t>SQL2017-WS2019</t>
  </si>
  <si>
    <t>SQL2019-WS2016</t>
  </si>
  <si>
    <t>SQL2016-WS2019</t>
  </si>
  <si>
    <t>SQL2019-WS2022</t>
  </si>
  <si>
    <t>adevtestlabnoprod2511</t>
  </si>
  <si>
    <t>adtlbicsa2518</t>
  </si>
  <si>
    <t>NAME</t>
  </si>
  <si>
    <t>STORAGE ACCOUNT TYPE</t>
  </si>
  <si>
    <t>SIZE (GIB)</t>
  </si>
  <si>
    <t>OWNER</t>
  </si>
  <si>
    <t>RESOURCE GROUP</t>
  </si>
  <si>
    <t>LOCATION</t>
  </si>
  <si>
    <t>Standard HDD LRS</t>
  </si>
  <si>
    <t>rg02-sap</t>
  </si>
  <si>
    <t>East US 2</t>
  </si>
  <si>
    <t>-</t>
  </si>
  <si>
    <t>rg01-network</t>
  </si>
  <si>
    <t>rg05-ebanking</t>
  </si>
  <si>
    <t>AZR-FMG-FMG-A_disk2_ac931fb9fe2042cda88d6c7047147a4d</t>
  </si>
  <si>
    <t>Premium SSD LRS</t>
  </si>
  <si>
    <t>rg01-notificaciones</t>
  </si>
  <si>
    <t>rg02-eflujo</t>
  </si>
  <si>
    <t>rg01-web</t>
  </si>
  <si>
    <t>rg11-monitor</t>
  </si>
  <si>
    <t>rg05-eflujos</t>
  </si>
  <si>
    <t>rg21-sql</t>
  </si>
  <si>
    <t>rg01-reporting</t>
  </si>
  <si>
    <t>rg02-web</t>
  </si>
  <si>
    <t>rg11-atomos</t>
  </si>
  <si>
    <t>rg15-sinpe</t>
  </si>
  <si>
    <t>rg01-sap</t>
  </si>
  <si>
    <t>rg11-caseware</t>
  </si>
  <si>
    <t>rg11-clave</t>
  </si>
  <si>
    <t>rg01-autoalertas</t>
  </si>
  <si>
    <t>rg01-onbase</t>
  </si>
  <si>
    <t>rg01-callrex</t>
  </si>
  <si>
    <t>rg11-fileon</t>
  </si>
  <si>
    <t>rg11-ofac</t>
  </si>
  <si>
    <t>rg01-sql</t>
  </si>
  <si>
    <t>rg01-architech</t>
  </si>
  <si>
    <t>rg01-conozca</t>
  </si>
  <si>
    <t>rg01-servicedesk</t>
  </si>
  <si>
    <t>rg11-swift</t>
  </si>
  <si>
    <t>rg11-fileserver</t>
  </si>
  <si>
    <t>rg01-dbmoto</t>
  </si>
  <si>
    <t>rg21-ofac</t>
  </si>
  <si>
    <t>rg11-ach</t>
  </si>
  <si>
    <t>rg22-eibs</t>
  </si>
  <si>
    <t>rg11-canales</t>
  </si>
  <si>
    <t>PHYSICALDRIVE0-S01PRD001</t>
  </si>
  <si>
    <t>rg01-iis</t>
  </si>
  <si>
    <t>rg01-eflujo</t>
  </si>
  <si>
    <t>rg01-sqlbi</t>
  </si>
  <si>
    <t>rg11-usuarios</t>
  </si>
  <si>
    <t>rg01-teammate</t>
  </si>
  <si>
    <t>rg11-credidscoring</t>
  </si>
  <si>
    <t>rg11-epower</t>
  </si>
  <si>
    <t>rg01-ebanking</t>
  </si>
  <si>
    <t>rg11-assist</t>
  </si>
  <si>
    <t>rg11-acl</t>
  </si>
  <si>
    <t>rg12-ofac</t>
  </si>
  <si>
    <t>rg12-ach</t>
  </si>
  <si>
    <t>rg11-rpa</t>
  </si>
  <si>
    <t>rg21-swift</t>
  </si>
  <si>
    <t>rg21-eibs</t>
  </si>
  <si>
    <t>rg01-compleo</t>
  </si>
  <si>
    <t>rg12-monitor</t>
  </si>
  <si>
    <t>rg11-onbase</t>
  </si>
  <si>
    <t>rg01-colaboradores</t>
  </si>
  <si>
    <t>PHYSICALDRIVE2-TEEBO</t>
  </si>
  <si>
    <t>rg15-atomos</t>
  </si>
  <si>
    <t>rg05-network</t>
  </si>
  <si>
    <t>s01prd001diskdata</t>
  </si>
  <si>
    <t>rg12-atomos</t>
  </si>
  <si>
    <t>s02prd009-datadisk-000-20210909-035558</t>
  </si>
  <si>
    <t>s02prd009-datadisk-001-20210909-035558</t>
  </si>
  <si>
    <t>s02prd009-datadisk-002-20210909-035558</t>
  </si>
  <si>
    <t>s02prd009-osdisk-20210909-035558</t>
  </si>
  <si>
    <t>rg01-usuarios</t>
  </si>
  <si>
    <t>rg15-ofac</t>
  </si>
  <si>
    <t>rg35-bicsacapital</t>
  </si>
  <si>
    <t>rg15-mindex</t>
  </si>
  <si>
    <t>rg11-sinpe</t>
  </si>
  <si>
    <t>rg11-tdc</t>
  </si>
  <si>
    <t>rg05-total_access</t>
  </si>
  <si>
    <t>rg01-siem</t>
  </si>
  <si>
    <t>rg01-aris</t>
  </si>
  <si>
    <t>rg11-riesgoop</t>
  </si>
  <si>
    <t>rg11-mindex</t>
  </si>
  <si>
    <t>rg12-sinpe</t>
  </si>
  <si>
    <t>rg15-tekins</t>
  </si>
  <si>
    <t>rg12-tekins</t>
  </si>
  <si>
    <t>rg02-ebanking</t>
  </si>
  <si>
    <t>rg12-tdc</t>
  </si>
  <si>
    <t>rg02-sql</t>
  </si>
  <si>
    <t>rg02-ofac</t>
  </si>
  <si>
    <t>rg02-fileon</t>
  </si>
  <si>
    <t>rg12-mindex</t>
  </si>
  <si>
    <t>rg01-externos</t>
  </si>
  <si>
    <t>rg01-wvd</t>
  </si>
  <si>
    <t>wvdpana0disk</t>
  </si>
  <si>
    <t>SNAPSHOT TYPE</t>
  </si>
  <si>
    <t>TIME CREATED</t>
  </si>
  <si>
    <t>SOURCE DISK SIZE (GIB)</t>
  </si>
  <si>
    <t>SUBSCRIPTION</t>
  </si>
  <si>
    <t>Full</t>
  </si>
  <si>
    <t>Microsoft Azure</t>
  </si>
  <si>
    <t>Darthcognus-SO-18ABRIL</t>
  </si>
  <si>
    <t>4/18/2022, 9:16:55 AM</t>
  </si>
  <si>
    <t>JOCLAD-backup-20-enero-7pm</t>
  </si>
  <si>
    <t>1/20/2022, 7:09:50 PM</t>
  </si>
  <si>
    <t>PHYSICALDRIVE0-s01des003-SO_pacrhado</t>
  </si>
  <si>
    <t>4/11/2022, 6:16:16 PM</t>
  </si>
  <si>
    <t>PHYSICALDRIVE0-Tills_pacrhado</t>
  </si>
  <si>
    <t>4/11/2022, 6:29:09 PM</t>
  </si>
  <si>
    <t>S01QAS001-DISK-SO1</t>
  </si>
  <si>
    <t>4/11/2022, 12:19:21 PM</t>
  </si>
  <si>
    <t>Microsoft Azure NO-PROD</t>
  </si>
  <si>
    <r>
      <t>bicsacalidaddiag</t>
    </r>
    <r>
      <rPr>
        <sz val="9"/>
        <color rgb="FF323130"/>
        <rFont val="Segoe UI"/>
        <family val="2"/>
      </rPr>
      <t> </t>
    </r>
  </si>
  <si>
    <r>
      <t>ebankingdiag152</t>
    </r>
    <r>
      <rPr>
        <sz val="9"/>
        <color rgb="FF323130"/>
        <rFont val="Segoe UI"/>
        <family val="2"/>
      </rPr>
      <t> </t>
    </r>
  </si>
  <si>
    <r>
      <t>rgbicsaproducciondiag</t>
    </r>
    <r>
      <rPr>
        <sz val="9"/>
        <color rgb="FF323130"/>
        <rFont val="Segoe UI"/>
        <family val="2"/>
      </rPr>
      <t> </t>
    </r>
  </si>
  <si>
    <r>
      <t>rgwvdbicsadiag</t>
    </r>
    <r>
      <rPr>
        <sz val="9"/>
        <color rgb="FF323130"/>
        <rFont val="Segoe UI"/>
        <family val="2"/>
      </rPr>
      <t> </t>
    </r>
  </si>
  <si>
    <r>
      <t>sabicsao365</t>
    </r>
    <r>
      <rPr>
        <sz val="9"/>
        <color rgb="FF323130"/>
        <rFont val="Segoe UI"/>
        <family val="2"/>
      </rPr>
      <t> </t>
    </r>
  </si>
  <si>
    <t>Standard F4s v2 (4 vcpus, 8 GiB memory IOPS 6400)</t>
  </si>
  <si>
    <t>Standard E4-2s v3 (2 vcpus, 32 GiB memory  IOPS 6400)</t>
  </si>
  <si>
    <t>Standard B4ms (4 vcpus, 16 GiB memory  IOPS 2880)</t>
  </si>
  <si>
    <t>Standard D4s v3 (4 vcpus, 16 GiB memory  IOPS 6400)</t>
  </si>
  <si>
    <t>Standard A4 v2 (4 vcpus, 8 GiB memory  IOPS 8X500)</t>
  </si>
  <si>
    <t>Standard D2s v3 (2 vcpus, 8 GiB memory  IOPS 3200)</t>
  </si>
  <si>
    <t>Standard D8s v3 (8 vcpus, 32 GiB memory  IOPS 12800)</t>
  </si>
  <si>
    <t>Standard F8s v2 (8 vcpus, 16 GiB memory  IOPS 12800)</t>
  </si>
  <si>
    <t>Standard B2ms (2 vcpus, 8 GiB memory  IOPS 1920)</t>
  </si>
  <si>
    <t>Standard F2s v2 (2 vcpus, 4 GiB memory  IOPS 3200)</t>
  </si>
  <si>
    <t>Standard L4s (4 vcpus, 32 GiB memory  IOPS 5000)</t>
  </si>
  <si>
    <t>Standard E4-2s v3 (2 vcpus, 32 GiB memory IOPS 6400)</t>
  </si>
  <si>
    <t>Standard A2 v2 (2 vcpus, 4 GiB memory  IOPS 4x500)</t>
  </si>
  <si>
    <t>Standard A2m v2 (2 vcpus, 16 GiB memory  IOPS 4x500)</t>
  </si>
  <si>
    <t>Standard D1 v2 (1 vcpu, 3.5 GiB memory  IOPS 25600)</t>
  </si>
  <si>
    <t>Standard B2s (2 vcpus, 4 GiB memory  IOPS 1280)</t>
  </si>
  <si>
    <t>Standard F4 (4 vcpus, 8 GiB memory  IOPS 16x500)</t>
  </si>
  <si>
    <t>Standard D2 v2 (2 vcpus, 7 GiB memory  IOPS 8x500)</t>
  </si>
  <si>
    <t>Standard DS11-1 v2 (1 vcpu, 14 GiB memory  IOPS 6400)</t>
  </si>
  <si>
    <t>Standard D4s v4 (4 vcpus, 16 GiB memory  IOPS 6400)</t>
  </si>
  <si>
    <t>Standard D8ds v4 (8 vcpus, 32 GiB memory  IOPS 12800)</t>
  </si>
  <si>
    <t>Standard D8as v4 (8 vcpus, 32 GiB memory  IOPS 12800)</t>
  </si>
  <si>
    <t>Standard E2s v3 (2 vcpus, 16 GiB memory  IOPS 3200)</t>
  </si>
  <si>
    <t>Standard D11 v2 (2 vcpus, 14 GiB memory  IOPS 8x500)</t>
  </si>
  <si>
    <t>Standard D4as v4 (4 vcpus, 16 GiB memory  IOPS 6400)</t>
  </si>
  <si>
    <t>Standard F16s v2 (16 vcpus, 32 GiB memory  IOPS 25600)</t>
  </si>
  <si>
    <t>Standard F8s (8 vcpus, 16 GiB memory  IOPS 25600)</t>
  </si>
  <si>
    <t>Standard D2 v3 (2 vcpus, 8 GiB memory  IOPS 4x500)</t>
  </si>
  <si>
    <t>Standard D4 v3 (4 vcpus, 16 GiB memory  IOPS 8x500)</t>
  </si>
  <si>
    <t>Encendido - Apagado</t>
  </si>
  <si>
    <t>E-A</t>
  </si>
  <si>
    <t>Encendido bajo demanda</t>
  </si>
  <si>
    <t>Apagado</t>
  </si>
  <si>
    <t>Encendido 24 horas</t>
  </si>
  <si>
    <t>TYPE</t>
  </si>
  <si>
    <t>STATUS</t>
  </si>
  <si>
    <t>HIGH AVAILABILITY</t>
  </si>
  <si>
    <t>s11wa006-mysqldbserver</t>
  </si>
  <si>
    <t>Azure Database for MySQL single server</t>
  </si>
  <si>
    <t>Available</t>
  </si>
  <si>
    <t>--</t>
  </si>
  <si>
    <t>rg01-appservices</t>
  </si>
  <si>
    <t>Plantilla recomendada</t>
  </si>
  <si>
    <t>S11PRD047</t>
  </si>
  <si>
    <t>rg05-rpa</t>
  </si>
  <si>
    <t>3,3 GIB</t>
  </si>
  <si>
    <t>6,8 GIB</t>
  </si>
  <si>
    <t>3,7 GIB</t>
  </si>
  <si>
    <t>8 GIB</t>
  </si>
  <si>
    <t>Basic A4 (8 vcpus, 14 GiB memory  IOPS 16x500)</t>
  </si>
  <si>
    <t>Standard B8ms (8 vcpus, 32 GiB memory  IOPS 4320)</t>
  </si>
  <si>
    <t>2,1 GIB</t>
  </si>
  <si>
    <t>4,2 GIB</t>
  </si>
  <si>
    <t>19 GIB</t>
  </si>
  <si>
    <t>22,7 GIB</t>
  </si>
  <si>
    <t>Horas mensuales</t>
  </si>
  <si>
    <t>129.09</t>
  </si>
  <si>
    <t>57.92</t>
  </si>
  <si>
    <t>43.02</t>
  </si>
  <si>
    <t>62.43</t>
  </si>
  <si>
    <t>333.68</t>
  </si>
  <si>
    <t>35.43</t>
  </si>
  <si>
    <t>80.43</t>
  </si>
  <si>
    <t>203.28</t>
  </si>
  <si>
    <t>1.40</t>
  </si>
  <si>
    <t>365.17</t>
  </si>
  <si>
    <t>82.52</t>
  </si>
  <si>
    <t>95.31</t>
  </si>
  <si>
    <t>38.35</t>
  </si>
  <si>
    <t>13.88</t>
  </si>
  <si>
    <t>41.08</t>
  </si>
  <si>
    <t>35.29</t>
  </si>
  <si>
    <t>185.53</t>
  </si>
  <si>
    <t>213.78</t>
  </si>
  <si>
    <t>120.16</t>
  </si>
  <si>
    <t>149.74</t>
  </si>
  <si>
    <t>152.57</t>
  </si>
  <si>
    <t>191.65</t>
  </si>
  <si>
    <t>105.24</t>
  </si>
  <si>
    <t>23.59</t>
  </si>
  <si>
    <t>70.52</t>
  </si>
  <si>
    <t>142.13</t>
  </si>
  <si>
    <t>44.47</t>
  </si>
  <si>
    <t>106.55</t>
  </si>
  <si>
    <t>12.33</t>
  </si>
  <si>
    <t>103.65</t>
  </si>
  <si>
    <t>10.44</t>
  </si>
  <si>
    <t>226.07</t>
  </si>
  <si>
    <t>117.17</t>
  </si>
  <si>
    <t>101.61</t>
  </si>
  <si>
    <t>422.50</t>
  </si>
  <si>
    <t>511.53</t>
  </si>
  <si>
    <t>540.17</t>
  </si>
  <si>
    <t>270.09</t>
  </si>
  <si>
    <t>386.10</t>
  </si>
  <si>
    <t>139.87</t>
  </si>
  <si>
    <t>1.19</t>
  </si>
  <si>
    <t>355.12</t>
  </si>
  <si>
    <t>46.72</t>
  </si>
  <si>
    <t>463.74</t>
  </si>
  <si>
    <t>333.48</t>
  </si>
  <si>
    <t>302.16</t>
  </si>
  <si>
    <t>145.12</t>
  </si>
  <si>
    <t>401.15</t>
  </si>
  <si>
    <t>332.29</t>
  </si>
  <si>
    <t>636.42</t>
  </si>
  <si>
    <t>27.88</t>
  </si>
  <si>
    <t>208.55</t>
  </si>
  <si>
    <t>203.08</t>
  </si>
  <si>
    <t>203.09</t>
  </si>
  <si>
    <t>243.12</t>
  </si>
  <si>
    <t>242.33</t>
  </si>
  <si>
    <t>60.09</t>
  </si>
  <si>
    <t>369.05</t>
  </si>
  <si>
    <t>248.35</t>
  </si>
  <si>
    <t>382.57</t>
  </si>
  <si>
    <t>409.23</t>
  </si>
  <si>
    <t>256.02</t>
  </si>
  <si>
    <t>202.49</t>
  </si>
  <si>
    <t>266.54</t>
  </si>
  <si>
    <t>116.24</t>
  </si>
  <si>
    <t>236.31</t>
  </si>
  <si>
    <t>283.37</t>
  </si>
  <si>
    <t>279.16</t>
  </si>
  <si>
    <t>333.52</t>
  </si>
  <si>
    <t>178.48</t>
  </si>
  <si>
    <t>148.40</t>
  </si>
  <si>
    <t>192.07</t>
  </si>
  <si>
    <t>191.06</t>
  </si>
  <si>
    <t>205.40</t>
  </si>
  <si>
    <t>332.79</t>
  </si>
  <si>
    <t>409.25</t>
  </si>
  <si>
    <t>409.15</t>
  </si>
  <si>
    <t>160.94</t>
  </si>
  <si>
    <t>409.17</t>
  </si>
  <si>
    <t>409.28</t>
  </si>
  <si>
    <t>285.23</t>
  </si>
  <si>
    <t>256.33</t>
  </si>
  <si>
    <t>296.75</t>
  </si>
  <si>
    <t>253.65</t>
  </si>
  <si>
    <t>BLANK</t>
  </si>
  <si>
    <t>243.92</t>
  </si>
  <si>
    <t>249.34</t>
  </si>
  <si>
    <t>226.52</t>
  </si>
  <si>
    <t>514.74</t>
  </si>
  <si>
    <t>306.05</t>
  </si>
  <si>
    <t>312.03</t>
  </si>
  <si>
    <t>356.09</t>
  </si>
  <si>
    <t>292.76</t>
  </si>
  <si>
    <t>129.38</t>
  </si>
  <si>
    <t>190.10</t>
  </si>
  <si>
    <t>285.62</t>
  </si>
  <si>
    <t>349.56</t>
  </si>
  <si>
    <t>349.46</t>
  </si>
  <si>
    <t>264.26</t>
  </si>
  <si>
    <t>414.02</t>
  </si>
  <si>
    <t>209.44</t>
  </si>
  <si>
    <t>490.23</t>
  </si>
  <si>
    <t>221.87</t>
  </si>
  <si>
    <t>232.75</t>
  </si>
  <si>
    <t>182.40</t>
  </si>
  <si>
    <t>210.13</t>
  </si>
  <si>
    <t>254.82</t>
  </si>
  <si>
    <t>209.38</t>
  </si>
  <si>
    <t>439.92</t>
  </si>
  <si>
    <t>371.10</t>
  </si>
  <si>
    <t>294.42</t>
  </si>
  <si>
    <t>300.38</t>
  </si>
  <si>
    <t>147.08</t>
  </si>
  <si>
    <t>160.54</t>
  </si>
  <si>
    <t>177.82</t>
  </si>
  <si>
    <t>179.53</t>
  </si>
  <si>
    <t>305.25</t>
  </si>
  <si>
    <t>PVP MENSUAL</t>
  </si>
  <si>
    <t>146.20</t>
  </si>
  <si>
    <t>24.59</t>
  </si>
  <si>
    <t>64.59</t>
  </si>
  <si>
    <t>120.84</t>
  </si>
  <si>
    <t>188.67</t>
  </si>
  <si>
    <t>121.85</t>
  </si>
  <si>
    <t>54.25</t>
  </si>
  <si>
    <t>162.16</t>
  </si>
  <si>
    <t>126.66</t>
  </si>
  <si>
    <t>521.98</t>
  </si>
  <si>
    <t>297.31</t>
  </si>
  <si>
    <t>61.81</t>
  </si>
  <si>
    <t>111.83</t>
  </si>
  <si>
    <t>302.43</t>
  </si>
  <si>
    <t>64.08</t>
  </si>
  <si>
    <t>64.50</t>
  </si>
  <si>
    <t>121.78</t>
  </si>
  <si>
    <t>149.06</t>
  </si>
  <si>
    <t>74.17</t>
  </si>
  <si>
    <t>291.70</t>
  </si>
  <si>
    <t>223.38</t>
  </si>
  <si>
    <t>13.90</t>
  </si>
  <si>
    <t>100.56</t>
  </si>
  <si>
    <t>495.15</t>
  </si>
  <si>
    <t>77.46</t>
  </si>
  <si>
    <t>235.13</t>
  </si>
  <si>
    <t>86.78</t>
  </si>
  <si>
    <t>121.50</t>
  </si>
  <si>
    <t>190.47</t>
  </si>
  <si>
    <t>340.27</t>
  </si>
  <si>
    <t>110.63</t>
  </si>
  <si>
    <t>267.10</t>
  </si>
  <si>
    <t>116.59</t>
  </si>
  <si>
    <t>389.96</t>
  </si>
  <si>
    <t>175.67</t>
  </si>
  <si>
    <t>256.32</t>
  </si>
  <si>
    <t>123.11</t>
  </si>
  <si>
    <t>194.67</t>
  </si>
  <si>
    <t>218.63</t>
  </si>
  <si>
    <t>167.88</t>
  </si>
  <si>
    <t>29.04</t>
  </si>
  <si>
    <t>206.29</t>
  </si>
  <si>
    <t>22.35</t>
  </si>
  <si>
    <t>166.68</t>
  </si>
  <si>
    <t>191.49</t>
  </si>
  <si>
    <t>427.29</t>
  </si>
  <si>
    <t>40.22</t>
  </si>
  <si>
    <t>75.56</t>
  </si>
  <si>
    <t>140.17</t>
  </si>
  <si>
    <t>67.65</t>
  </si>
  <si>
    <t>37.25</t>
  </si>
  <si>
    <t>14.65</t>
  </si>
  <si>
    <t>11.32</t>
  </si>
  <si>
    <t>200.21</t>
  </si>
  <si>
    <t>79.87</t>
  </si>
  <si>
    <t>9.92</t>
  </si>
  <si>
    <t>4.18</t>
  </si>
  <si>
    <t>147.38</t>
  </si>
  <si>
    <t>235.10</t>
  </si>
  <si>
    <t>5.77</t>
  </si>
  <si>
    <t>126.39</t>
  </si>
  <si>
    <t>414.18</t>
  </si>
  <si>
    <t>87.15</t>
  </si>
  <si>
    <t>67.25</t>
  </si>
  <si>
    <t>16.95</t>
  </si>
  <si>
    <t>154.38</t>
  </si>
  <si>
    <t>176.35</t>
  </si>
  <si>
    <t>79.14</t>
  </si>
  <si>
    <t>236.80</t>
  </si>
  <si>
    <t>148.13</t>
  </si>
  <si>
    <t>393.25</t>
  </si>
  <si>
    <t>102.67</t>
  </si>
  <si>
    <t>393.21</t>
  </si>
  <si>
    <t>470.18</t>
  </si>
  <si>
    <t>236.55</t>
  </si>
  <si>
    <t>175.91</t>
  </si>
  <si>
    <t>87.22</t>
  </si>
  <si>
    <t>102.13</t>
  </si>
  <si>
    <t>92.33</t>
  </si>
  <si>
    <t>39.23</t>
  </si>
  <si>
    <t>18.21</t>
  </si>
  <si>
    <t>17.40</t>
  </si>
  <si>
    <t>8.8</t>
  </si>
  <si>
    <t>247.24</t>
  </si>
  <si>
    <t>19.30</t>
  </si>
  <si>
    <t>23.28</t>
  </si>
  <si>
    <t>528.34</t>
  </si>
  <si>
    <t>166.78</t>
  </si>
  <si>
    <t>308.94</t>
  </si>
  <si>
    <t>345.23</t>
  </si>
  <si>
    <t>165.65</t>
  </si>
  <si>
    <t>200.02</t>
  </si>
  <si>
    <t>61.84</t>
  </si>
  <si>
    <t>241.96</t>
  </si>
  <si>
    <t>64.48</t>
  </si>
  <si>
    <t>152.77</t>
  </si>
  <si>
    <t>360.95</t>
  </si>
  <si>
    <t>5.20</t>
  </si>
  <si>
    <t>92.59</t>
  </si>
  <si>
    <t>203.26</t>
  </si>
  <si>
    <t>236.79</t>
  </si>
  <si>
    <t>166.60</t>
  </si>
  <si>
    <t>158.45</t>
  </si>
  <si>
    <t>158.54</t>
  </si>
  <si>
    <t>158.56</t>
  </si>
  <si>
    <t>164.52</t>
  </si>
  <si>
    <t>1,620.91</t>
  </si>
  <si>
    <t>201.26</t>
  </si>
  <si>
    <t>172.77</t>
  </si>
  <si>
    <t>5.25</t>
  </si>
  <si>
    <t>237.60</t>
  </si>
  <si>
    <t>461.53</t>
  </si>
  <si>
    <t>237.46</t>
  </si>
  <si>
    <t>201.24</t>
  </si>
  <si>
    <t>109.01</t>
  </si>
  <si>
    <t>339.47</t>
  </si>
  <si>
    <t>157.39</t>
  </si>
  <si>
    <t>181.16</t>
  </si>
  <si>
    <t>1,373.98</t>
  </si>
  <si>
    <t>548.40</t>
  </si>
  <si>
    <t>629.10</t>
  </si>
  <si>
    <t>28.82</t>
  </si>
  <si>
    <t>230.56</t>
  </si>
  <si>
    <t>393.23</t>
  </si>
  <si>
    <t>92.42</t>
  </si>
  <si>
    <t>99.13</t>
  </si>
  <si>
    <t>54.87</t>
  </si>
  <si>
    <t>62.87</t>
  </si>
  <si>
    <t>12.28</t>
  </si>
  <si>
    <t>12.27</t>
  </si>
  <si>
    <t>5.46</t>
  </si>
  <si>
    <t>170.26</t>
  </si>
  <si>
    <t>202.55</t>
  </si>
  <si>
    <t>140.18</t>
  </si>
  <si>
    <t>122.71</t>
  </si>
  <si>
    <t>120.03</t>
  </si>
  <si>
    <t>193.32</t>
  </si>
  <si>
    <t>21.73</t>
  </si>
  <si>
    <t>35.37</t>
  </si>
  <si>
    <t>113.23</t>
  </si>
  <si>
    <t>39.95</t>
  </si>
  <si>
    <t>47.32</t>
  </si>
  <si>
    <t>41.34</t>
  </si>
  <si>
    <t>368.17</t>
  </si>
  <si>
    <t>30.70</t>
  </si>
  <si>
    <t>64.05</t>
  </si>
  <si>
    <t>57.88</t>
  </si>
  <si>
    <t>45.64</t>
  </si>
  <si>
    <t>66.01</t>
  </si>
  <si>
    <t>86.95</t>
  </si>
  <si>
    <t>271.89</t>
  </si>
  <si>
    <t>46.62</t>
  </si>
  <si>
    <t>31.19</t>
  </si>
  <si>
    <t>106.94</t>
  </si>
  <si>
    <t>62.34</t>
  </si>
  <si>
    <t>170.19</t>
  </si>
  <si>
    <t>404.88</t>
  </si>
  <si>
    <t>125.67</t>
  </si>
  <si>
    <t>18.06</t>
  </si>
  <si>
    <t>35.88</t>
  </si>
  <si>
    <t>67.34</t>
  </si>
  <si>
    <t>192.38</t>
  </si>
  <si>
    <t>6.31</t>
  </si>
  <si>
    <t>210.84</t>
  </si>
  <si>
    <t>62.19</t>
  </si>
  <si>
    <t>6.34</t>
  </si>
  <si>
    <t>89.46</t>
  </si>
  <si>
    <t>89.49</t>
  </si>
  <si>
    <t>41.74</t>
  </si>
  <si>
    <t>156.04</t>
  </si>
  <si>
    <t>250.15</t>
  </si>
  <si>
    <t>57.87</t>
  </si>
  <si>
    <t>37.47</t>
  </si>
  <si>
    <t>58.74</t>
  </si>
  <si>
    <t>281.07</t>
  </si>
  <si>
    <t>32.92</t>
  </si>
  <si>
    <t xml:space="preserve"> $-   </t>
  </si>
  <si>
    <t>Standard D1 v2 (1 vcpu, 3.5 GiB memory  IOPS 4x500)</t>
  </si>
  <si>
    <t>PVP MENSUAL2</t>
  </si>
  <si>
    <t>PVP IR Aprox</t>
  </si>
  <si>
    <t>DISK STATE</t>
  </si>
  <si>
    <t>Unattached</t>
  </si>
  <si>
    <t>7/15/2020, 8:30:25 PM</t>
  </si>
  <si>
    <t>9/24/2021, 5:52:49 PM</t>
  </si>
  <si>
    <t>9/8/2021, 10:55:59 PM</t>
  </si>
  <si>
    <t>9/8/2021, 10:56:00 PM</t>
  </si>
  <si>
    <t>PVP Mensual</t>
  </si>
  <si>
    <t>Attached</t>
  </si>
  <si>
    <t>3/4/2021, 11:30:00 AM</t>
  </si>
  <si>
    <t>9/11/2020, 2:48:06 PM</t>
  </si>
  <si>
    <t>S11DES003_lun_0_2_64d6691bb81a47e0a9bfe1f707584600</t>
  </si>
  <si>
    <t>5/17/2022, 7:57:18 PM</t>
  </si>
  <si>
    <t>SSQLCAL001_lun_0_2_9b591826e2da47f48bcbd503fc1a5c77</t>
  </si>
  <si>
    <t>5/18/2022, 10:27:53 PM</t>
  </si>
  <si>
    <t>WVD-BIC-SWF-1-SO</t>
  </si>
  <si>
    <t>WVD-BIC-SWF-1</t>
  </si>
  <si>
    <t>5/5/2022, 12:07:03 PM</t>
  </si>
  <si>
    <t>3/2/2022, 6:24:59 PM</t>
  </si>
  <si>
    <t>Blount-SO-13MAYO</t>
  </si>
  <si>
    <t>5/13/2022, 10:28:05 AM</t>
  </si>
  <si>
    <t>JOCLAD_BK_02052022</t>
  </si>
  <si>
    <t>5/2/2022, 11:24:53 PM</t>
  </si>
  <si>
    <t>JocladQA-SO-4MAYO</t>
  </si>
  <si>
    <t>5/4/2022, 12:17:37 PM</t>
  </si>
  <si>
    <t>PHYSICALDRIVE1-Fell_p</t>
  </si>
  <si>
    <t>5/5/2022, 11:35:55 PM</t>
  </si>
  <si>
    <t>WVD-BIC-SWF-0-SO-10MAYO</t>
  </si>
  <si>
    <t>5/10/2022, 9:00:19 AM</t>
  </si>
  <si>
    <t>WVD-BIC-SWF-1-SO-5MAYO</t>
  </si>
  <si>
    <t>5/5/2022, 12:04:57 PM</t>
  </si>
  <si>
    <t>rg-restauraciones</t>
  </si>
  <si>
    <t>GIB</t>
  </si>
  <si>
    <t>Recursos</t>
  </si>
  <si>
    <t xml:space="preserve">VMs </t>
  </si>
  <si>
    <t>Disco IR</t>
  </si>
  <si>
    <t>Discos huérfanos</t>
  </si>
  <si>
    <t>Mysql IR</t>
  </si>
  <si>
    <t>Snapshot</t>
  </si>
  <si>
    <t>Storage Account</t>
  </si>
  <si>
    <t>Cambio de plantilla</t>
  </si>
  <si>
    <t>Compra de IR en disco</t>
  </si>
  <si>
    <t>Eliminación de disco</t>
  </si>
  <si>
    <t>Compra de IR MySQL</t>
  </si>
  <si>
    <t>Eliminación de snapshot</t>
  </si>
  <si>
    <t xml:space="preserve">Eliminación de storage </t>
  </si>
  <si>
    <t>Cambio de plantilla + commpra de IR</t>
  </si>
  <si>
    <t>Escenario #2</t>
  </si>
  <si>
    <t>Escenario #1</t>
  </si>
  <si>
    <t>Ahorro Mensual Aprox</t>
  </si>
  <si>
    <t>Ahorro anual Aprox</t>
  </si>
  <si>
    <t>Plantillas Actuales</t>
  </si>
  <si>
    <t>Cantidad</t>
  </si>
  <si>
    <t>Plantillas esperadas</t>
  </si>
  <si>
    <t>PVP APROX. IR Mensual</t>
  </si>
  <si>
    <t xml:space="preserve">PVP Aprox. Mensual </t>
  </si>
  <si>
    <t>PVP APROX IR Mensual</t>
  </si>
  <si>
    <t>PVP APROX. Mensual</t>
  </si>
  <si>
    <t>Aprox.</t>
  </si>
  <si>
    <t>Valor Aproximado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</si>
</sst>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6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rgb="FF323130"/>
      <name val="Segoe UI"/>
      <family val="2"/>
    </font>
    <font>
      <sz val="9"/>
      <color rgb="FF323130"/>
      <name val="Segoe U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C00000"/>
      <name val="Segoe UI"/>
      <family val="2"/>
    </font>
    <font>
      <sz val="8"/>
      <color rgb="FFFF0000"/>
      <name val="Segoe UI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6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2" fontId="23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left"/>
    </xf>
    <xf numFmtId="0" fontId="23" fillId="0" borderId="0" xfId="0" applyFont="1"/>
    <xf numFmtId="0" fontId="1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/>
    <xf numFmtId="0" fontId="2" fillId="3" borderId="1" xfId="0" applyFont="1" applyFill="1" applyBorder="1" applyAlignment="1">
      <alignment vertical="top"/>
    </xf>
    <xf numFmtId="0" fontId="2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36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/>
    <xf numFmtId="44" fontId="1" fillId="0" borderId="0" xfId="42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/>
    <xf numFmtId="0" fontId="3" fillId="2" borderId="0" xfId="0" applyFont="1" applyFill="1" applyBorder="1" applyAlignment="1">
      <alignment vertical="top"/>
    </xf>
    <xf numFmtId="0" fontId="3" fillId="2" borderId="0" xfId="0" applyFont="1" applyFill="1" applyBorder="1" applyAlignment="1">
      <alignment horizontal="center" vertical="center"/>
    </xf>
    <xf numFmtId="44" fontId="3" fillId="2" borderId="0" xfId="42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2" fontId="3" fillId="2" borderId="0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Alignment="1">
      <alignment vertical="top"/>
    </xf>
    <xf numFmtId="0" fontId="3" fillId="2" borderId="0" xfId="0" applyFont="1" applyFill="1" applyBorder="1" applyAlignment="1"/>
    <xf numFmtId="44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9" fontId="3" fillId="2" borderId="0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42" applyFont="1"/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0" xfId="0" applyFont="1"/>
    <xf numFmtId="0" fontId="1" fillId="0" borderId="0" xfId="0" applyFont="1"/>
    <xf numFmtId="44" fontId="1" fillId="4" borderId="0" xfId="42" applyFont="1" applyFill="1"/>
    <xf numFmtId="44" fontId="1" fillId="0" borderId="0" xfId="42" applyFont="1"/>
    <xf numFmtId="44" fontId="3" fillId="4" borderId="0" xfId="0" applyNumberFormat="1" applyFont="1" applyFill="1" applyAlignment="1">
      <alignment horizontal="center" vertical="center"/>
    </xf>
    <xf numFmtId="0" fontId="1" fillId="0" borderId="15" xfId="0" applyFont="1" applyBorder="1"/>
    <xf numFmtId="44" fontId="1" fillId="0" borderId="16" xfId="42" applyFont="1" applyBorder="1"/>
    <xf numFmtId="0" fontId="1" fillId="0" borderId="17" xfId="0" applyFont="1" applyBorder="1"/>
    <xf numFmtId="44" fontId="1" fillId="0" borderId="18" xfId="42" applyFont="1" applyBorder="1"/>
    <xf numFmtId="0" fontId="1" fillId="0" borderId="18" xfId="0" applyFont="1" applyBorder="1"/>
    <xf numFmtId="0" fontId="1" fillId="0" borderId="19" xfId="0" applyFont="1" applyBorder="1"/>
    <xf numFmtId="44" fontId="1" fillId="0" borderId="20" xfId="0" applyNumberFormat="1" applyFont="1" applyBorder="1"/>
    <xf numFmtId="44" fontId="1" fillId="0" borderId="16" xfId="0" applyNumberFormat="1" applyFont="1" applyBorder="1"/>
    <xf numFmtId="10" fontId="1" fillId="0" borderId="20" xfId="43" applyNumberFormat="1" applyFont="1" applyBorder="1"/>
    <xf numFmtId="0" fontId="1" fillId="0" borderId="12" xfId="0" applyFont="1" applyBorder="1"/>
    <xf numFmtId="44" fontId="1" fillId="0" borderId="14" xfId="42" applyFont="1" applyBorder="1"/>
    <xf numFmtId="0" fontId="1" fillId="0" borderId="0" xfId="0" applyFont="1" applyFill="1" applyBorder="1" applyAlignment="1"/>
    <xf numFmtId="0" fontId="24" fillId="0" borderId="0" xfId="0" applyFont="1" applyBorder="1" applyAlignment="1">
      <alignment vertical="top"/>
    </xf>
    <xf numFmtId="0" fontId="23" fillId="0" borderId="0" xfId="0" applyFont="1" applyBorder="1" applyAlignment="1"/>
    <xf numFmtId="0" fontId="4" fillId="0" borderId="0" xfId="0" applyFont="1" applyBorder="1" applyAlignment="1"/>
    <xf numFmtId="0" fontId="23" fillId="0" borderId="0" xfId="0" applyFont="1" applyFill="1" applyBorder="1" applyAlignment="1"/>
    <xf numFmtId="0" fontId="1" fillId="0" borderId="0" xfId="0" applyFont="1" applyAlignment="1"/>
    <xf numFmtId="0" fontId="2" fillId="3" borderId="1" xfId="0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44" fontId="1" fillId="0" borderId="0" xfId="0" applyNumberFormat="1" applyFont="1"/>
    <xf numFmtId="44" fontId="0" fillId="0" borderId="0" xfId="0" applyNumberFormat="1"/>
    <xf numFmtId="0" fontId="2" fillId="0" borderId="19" xfId="0" applyFont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3</xdr:col>
      <xdr:colOff>447675</xdr:colOff>
      <xdr:row>7</xdr:row>
      <xdr:rowOff>20177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D9C1BA-F1C2-450F-B3ED-5167417C8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0"/>
          <a:ext cx="2838450" cy="953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</xdr:colOff>
      <xdr:row>1</xdr:row>
      <xdr:rowOff>104775</xdr:rowOff>
    </xdr:from>
    <xdr:to>
      <xdr:col>1</xdr:col>
      <xdr:colOff>700087</xdr:colOff>
      <xdr:row>7</xdr:row>
      <xdr:rowOff>172577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4ECEB5-7AD5-41BC-93F5-9488EE3A9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" y="285750"/>
          <a:ext cx="2967038" cy="11536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66668</xdr:rowOff>
    </xdr:from>
    <xdr:to>
      <xdr:col>14</xdr:col>
      <xdr:colOff>748260</xdr:colOff>
      <xdr:row>16</xdr:row>
      <xdr:rowOff>47618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9DB395-6F88-4F42-9564-9FD15EED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618"/>
          <a:ext cx="1141626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638175</xdr:colOff>
      <xdr:row>32</xdr:row>
      <xdr:rowOff>9190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F59A1-4F5D-4D8B-A788-A075135C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57550"/>
          <a:ext cx="11306175" cy="2542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</xdr:rowOff>
    </xdr:from>
    <xdr:to>
      <xdr:col>11</xdr:col>
      <xdr:colOff>193145</xdr:colOff>
      <xdr:row>48</xdr:row>
      <xdr:rowOff>80964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CE3DFC-857D-47F6-BF68-0E515453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72176"/>
          <a:ext cx="8575145" cy="2795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9</xdr:col>
      <xdr:colOff>728663</xdr:colOff>
      <xdr:row>58</xdr:row>
      <xdr:rowOff>167085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708A64-7EA5-4AE3-9412-4D9700D72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048750"/>
          <a:ext cx="7586663" cy="16148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60</xdr:row>
      <xdr:rowOff>0</xdr:rowOff>
    </xdr:from>
    <xdr:to>
      <xdr:col>9</xdr:col>
      <xdr:colOff>683671</xdr:colOff>
      <xdr:row>67</xdr:row>
      <xdr:rowOff>176213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62940F-ED86-460D-876C-959B2023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0858500"/>
          <a:ext cx="7541670" cy="1443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9</xdr:col>
      <xdr:colOff>752475</xdr:colOff>
      <xdr:row>76</xdr:row>
      <xdr:rowOff>29835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91D0EF-1A4A-4E77-B13C-61659ADEB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306300"/>
          <a:ext cx="7610475" cy="1477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9</xdr:col>
      <xdr:colOff>747713</xdr:colOff>
      <xdr:row>86</xdr:row>
      <xdr:rowOff>81694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5F7358-6A24-4BBC-89C4-CE77197F7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935075"/>
          <a:ext cx="7605713" cy="1710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133346</xdr:rowOff>
    </xdr:from>
    <xdr:to>
      <xdr:col>10</xdr:col>
      <xdr:colOff>85725</xdr:colOff>
      <xdr:row>101</xdr:row>
      <xdr:rowOff>47238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3C0D31D-9FAD-47C1-94DD-56881317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878171"/>
          <a:ext cx="7705725" cy="24475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103</xdr:row>
      <xdr:rowOff>0</xdr:rowOff>
    </xdr:from>
    <xdr:to>
      <xdr:col>9</xdr:col>
      <xdr:colOff>757239</xdr:colOff>
      <xdr:row>112</xdr:row>
      <xdr:rowOff>29276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2A8DC3C-DFD1-46BA-AC42-04336692C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8640425"/>
          <a:ext cx="7615238" cy="16580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113</xdr:row>
      <xdr:rowOff>0</xdr:rowOff>
    </xdr:from>
    <xdr:to>
      <xdr:col>9</xdr:col>
      <xdr:colOff>685801</xdr:colOff>
      <xdr:row>121</xdr:row>
      <xdr:rowOff>180453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011B0A6-88F7-4FAA-8000-5EA59515E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20450175"/>
          <a:ext cx="7543800" cy="16282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9</xdr:col>
      <xdr:colOff>390525</xdr:colOff>
      <xdr:row>132</xdr:row>
      <xdr:rowOff>167951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E93AFCD-48B4-461A-B463-C3E87DF0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2440900"/>
          <a:ext cx="7248525" cy="1615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1</xdr:rowOff>
    </xdr:from>
    <xdr:to>
      <xdr:col>10</xdr:col>
      <xdr:colOff>66675</xdr:colOff>
      <xdr:row>143</xdr:row>
      <xdr:rowOff>910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A6CCBFC-52B2-4150-9CC4-18AD6F3C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4250651"/>
          <a:ext cx="7686675" cy="16296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10</xdr:col>
      <xdr:colOff>323850</xdr:colOff>
      <xdr:row>153</xdr:row>
      <xdr:rowOff>11879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68FF0F5-822F-4558-BA8F-D3AF30F6F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6060400"/>
          <a:ext cx="7943850" cy="16406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10</xdr:col>
      <xdr:colOff>176213</xdr:colOff>
      <xdr:row>168</xdr:row>
      <xdr:rowOff>32373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FAA3B77-B5B4-4996-99ED-6CF8CD17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8051125"/>
          <a:ext cx="7796213" cy="2385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11</xdr:col>
      <xdr:colOff>142875</xdr:colOff>
      <xdr:row>179</xdr:row>
      <xdr:rowOff>77724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273EACC-0D9F-4FFD-B741-F8A85BA3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0765750"/>
          <a:ext cx="8524875" cy="17064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7594CE-7FD2-42E3-9713-9388BCA15824}" name="Tabla26" displayName="Tabla26" ref="A11:O198" totalsRowShown="0" headerRowDxfId="145" dataDxfId="143" headerRowBorderDxfId="144" tableBorderDxfId="142">
  <autoFilter ref="A11:O198" xr:uid="{8CA7B964-F8B7-48A4-8B1B-47B42C15EADC}">
    <filterColumn colId="13">
      <filters>
        <filter val="Encendido bajo demanda"/>
      </filters>
    </filterColumn>
  </autoFilter>
  <sortState xmlns:xlrd2="http://schemas.microsoft.com/office/spreadsheetml/2017/richdata2" ref="A12:O198">
    <sortCondition ref="B11:B198"/>
  </sortState>
  <tableColumns count="15">
    <tableColumn id="1" xr3:uid="{36865270-38A1-441F-B9E9-A9C53EA7356B}" name="N°" dataDxfId="141"/>
    <tableColumn id="2" xr3:uid="{0B404049-014E-4CAB-82C1-1CE23783D2E2}" name="NOMBRE" dataDxfId="140"/>
    <tableColumn id="13" xr3:uid="{CEF928ED-0B26-43C9-914D-40DE8F4F71D6}" name="SUBSCRIPTION" dataDxfId="139"/>
    <tableColumn id="12" xr3:uid="{0CAED644-0422-4278-BF89-83055B1E8BF0}" name="RESOURCE GROUP" dataDxfId="138"/>
    <tableColumn id="3" xr3:uid="{51ED194C-3AC5-43D0-8285-35A41C8EE00E}" name="SISTEMA OPERATIVO" dataDxfId="137"/>
    <tableColumn id="4" xr3:uid="{EE1AE944-D04E-47FA-860B-75480B5B9E13}" name="SQL" dataDxfId="136"/>
    <tableColumn id="5" xr3:uid="{DA43AF80-D8C2-496E-B573-9F5E10C06524}" name="PLANTILLA" dataDxfId="135"/>
    <tableColumn id="15" xr3:uid="{4AE358B3-138D-40E6-91AB-93DA5C626A37}" name="Horas mensuales" dataDxfId="134"/>
    <tableColumn id="14" xr3:uid="{63162D2D-A1A8-4002-978C-EBBBDEEC91B9}" name="PVP MENSUAL" dataDxfId="133"/>
    <tableColumn id="6" xr3:uid="{5DC97CB2-83D3-4279-88A4-5CBC0225784E}" name="CPU AVG %" dataDxfId="132"/>
    <tableColumn id="7" xr3:uid="{5C3037A9-2B20-49CE-8F31-4CBA31732EB7}" name="CPU MAX %" dataDxfId="131"/>
    <tableColumn id="8" xr3:uid="{736C56F6-5D42-4F4B-A819-FA6CF2726471}" name="RAM AVG %" dataDxfId="130"/>
    <tableColumn id="9" xr3:uid="{86B59292-5523-4619-8534-3B5828501B57}" name="RAM MAX %" dataDxfId="129"/>
    <tableColumn id="10" xr3:uid="{05710812-DE9A-4524-92BC-9AA0D48D16B6}" name="Encendido - Apagado" dataDxfId="128"/>
    <tableColumn id="11" xr3:uid="{7FC0C75B-5F57-4D83-AE8C-00DBDFD24AA8}" name="Plantilla recomendada" dataDxfId="1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E6B984-9FE4-4676-8818-708CF75B8452}" name="Tabla267" displayName="Tabla267" ref="A2:Q190" totalsRowCount="1" headerRowDxfId="126" dataDxfId="124" headerRowBorderDxfId="125" tableBorderDxfId="123">
  <autoFilter ref="A2:Q189" xr:uid="{26E6B984-9FE4-4676-8818-708CF75B8452}"/>
  <sortState xmlns:xlrd2="http://schemas.microsoft.com/office/spreadsheetml/2017/richdata2" ref="A3:O189">
    <sortCondition ref="B2:B189"/>
  </sortState>
  <tableColumns count="17">
    <tableColumn id="1" xr3:uid="{FB747264-DFF8-4C2E-902C-CA6838F5FA12}" name="N°" dataDxfId="122" totalsRowDxfId="121"/>
    <tableColumn id="2" xr3:uid="{9410A769-4A52-46FD-9A01-6B87B4DB12F0}" name="NOMBRE" dataDxfId="120" totalsRowDxfId="119"/>
    <tableColumn id="13" xr3:uid="{ADE0281A-4743-4F26-B494-20DCDC3D2B96}" name="SUBSCRIPTION" dataDxfId="118" totalsRowDxfId="117"/>
    <tableColumn id="12" xr3:uid="{C2B8762B-9A02-4D02-8554-1392725150D2}" name="RESOURCE GROUP" dataDxfId="116" totalsRowDxfId="115"/>
    <tableColumn id="3" xr3:uid="{1FE1F04C-4325-4DDE-AC7F-9DFFA25C74A5}" name="SISTEMA OPERATIVO" dataDxfId="114" totalsRowDxfId="113"/>
    <tableColumn id="4" xr3:uid="{FD122987-E598-4CFE-90BC-7CF5AB27F6C1}" name="SQL" dataDxfId="112" totalsRowDxfId="111"/>
    <tableColumn id="5" xr3:uid="{9674F037-660E-432B-9CA5-D1E6C8027B3A}" name="PLANTILLA" dataDxfId="110" totalsRowDxfId="109"/>
    <tableColumn id="15" xr3:uid="{681A094C-23CF-40EF-A5C7-44196618BECA}" name="Horas mensuales" dataDxfId="108" totalsRowDxfId="107"/>
    <tableColumn id="14" xr3:uid="{3A6FB744-A290-492F-8D34-8C519026EDC2}" name="PVP MENSUAL" totalsRowFunction="custom" dataDxfId="106" totalsRowDxfId="105" dataCellStyle="Moneda">
      <totalsRowFormula>SUM(I3:I189)</totalsRowFormula>
    </tableColumn>
    <tableColumn id="6" xr3:uid="{01922BF4-D374-4632-B818-E24A1E2E61A9}" name="CPU AVG %" dataDxfId="104" totalsRowDxfId="103"/>
    <tableColumn id="7" xr3:uid="{CCCDF79D-6F74-4D52-B733-26A96486AE7D}" name="CPU MAX %" dataDxfId="102" totalsRowDxfId="101"/>
    <tableColumn id="8" xr3:uid="{28722F22-BBEB-447F-9493-B9BEA9C2AF51}" name="RAM AVG %" dataDxfId="100" totalsRowDxfId="99"/>
    <tableColumn id="9" xr3:uid="{DE2D0C5D-09BC-4A53-AC37-37B9523E2B28}" name="RAM MAX %" dataDxfId="98" totalsRowDxfId="97"/>
    <tableColumn id="10" xr3:uid="{D4C2BFD7-7DE5-468D-B421-18F8B774602D}" name="Encendido - Apagado" dataDxfId="96" totalsRowDxfId="95"/>
    <tableColumn id="11" xr3:uid="{DD2E2213-B4D5-4B7F-8854-E01F6AB95787}" name="Plantilla recomendada" dataDxfId="94" totalsRowDxfId="93"/>
    <tableColumn id="16" xr3:uid="{CE8F2BCE-B195-4356-88C0-648E6125746A}" name="PVP MENSUAL2" totalsRowFunction="custom" dataDxfId="92" totalsRowDxfId="91">
      <totalsRowFormula>SUM(P3:P189)</totalsRowFormula>
    </tableColumn>
    <tableColumn id="18" xr3:uid="{30F436D2-B48B-40AA-A2D7-AE9250C4832C}" name="PVP IR Aprox" totalsRowFunction="custom" dataDxfId="90" totalsRowDxfId="89" dataCellStyle="Moneda">
      <totalsRowFormula>SUM(Q3:Q189)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3337E-648C-4870-96EA-2F9E4C2A3227}" name="Tabla11" displayName="Tabla11" ref="G194:H206" totalsRowShown="0">
  <autoFilter ref="G194:H206" xr:uid="{EB13337E-648C-4870-96EA-2F9E4C2A3227}"/>
  <tableColumns count="2">
    <tableColumn id="1" xr3:uid="{735FE228-8F38-4399-BE97-1C9CD202FF35}" name="Plantillas Actuales" dataDxfId="88"/>
    <tableColumn id="2" xr3:uid="{B44407DD-DC74-47B3-86F0-CA7B162D8BDE}" name="Cantidad" dataDxfId="8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C9B51B-17CA-45BA-87FD-922F75043A89}" name="Tabla12" displayName="Tabla12" ref="O194:P204" totalsRowShown="0">
  <autoFilter ref="O194:P204" xr:uid="{20C9B51B-17CA-45BA-87FD-922F75043A89}"/>
  <tableColumns count="2">
    <tableColumn id="1" xr3:uid="{A5CAA9DF-76C1-4910-AE0C-BCA9862E7950}" name="Plantillas esperadas" dataDxfId="86"/>
    <tableColumn id="2" xr3:uid="{3890F2DF-F7FC-406A-AADC-1D165942AEF4}" name="Cantidad" dataDxfId="8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832E01-6B35-45B6-9EFF-89B4F71F3314}" name="Tabla8" displayName="Tabla8" ref="A3:J10" totalsRowCount="1" headerRowDxfId="84" dataDxfId="83" totalsRowDxfId="82">
  <autoFilter ref="A3:J9" xr:uid="{3A832E01-6B35-45B6-9EFF-89B4F71F3314}"/>
  <tableColumns count="10">
    <tableColumn id="1" xr3:uid="{35449E4C-E343-46F7-AB24-A00AAD3E1D00}" name="NAME" dataDxfId="81" totalsRowDxfId="35"/>
    <tableColumn id="2" xr3:uid="{0F0B238D-17D9-4DE0-A75A-B43569F08FEA}" name="STORAGE ACCOUNT TYPE" dataDxfId="80" totalsRowDxfId="34"/>
    <tableColumn id="3" xr3:uid="{09424F5C-0C7F-45E1-81BF-B020CE922C46}" name="SIZE (GIB)" dataDxfId="79" totalsRowDxfId="33"/>
    <tableColumn id="4" xr3:uid="{10C9AD11-8641-46D1-9EF9-317C8F94476B}" name="OWNER" dataDxfId="78" totalsRowDxfId="32"/>
    <tableColumn id="5" xr3:uid="{8961E973-AE84-44DF-95A4-7E91CB134426}" name="RESOURCE GROUP" dataDxfId="77" totalsRowDxfId="31"/>
    <tableColumn id="6" xr3:uid="{66A16B49-B231-45AA-8619-8E391CC6953B}" name="LOCATION" dataDxfId="76" totalsRowDxfId="30"/>
    <tableColumn id="7" xr3:uid="{3BFEA98F-D328-4F7B-ACFC-F6D45820A061}" name="DISK STATE" dataDxfId="75" totalsRowDxfId="29"/>
    <tableColumn id="8" xr3:uid="{638707D8-8581-4807-AFCD-C19D8ED0F7D1}" name="TIME CREATED" dataDxfId="74" totalsRowDxfId="28"/>
    <tableColumn id="9" xr3:uid="{2B715A5D-53B9-4B35-9881-AB69F22E9AA8}" name="PVP Mensual" totalsRowFunction="custom" dataDxfId="73" totalsRowDxfId="27" dataCellStyle="Moneda" totalsRowCellStyle="Moneda">
      <totalsRowFormula>SUM(I4:I9)</totalsRowFormula>
    </tableColumn>
    <tableColumn id="10" xr3:uid="{FE7E8C97-331F-41A5-A5A3-0C6BB9319D6B}" name="PVP APROX. IR Mensual" totalsRowFunction="custom" dataDxfId="72" totalsRowDxfId="26" dataCellStyle="Moneda" totalsRowCellStyle="Moneda">
      <totalsRowFormula>SUM(J4:J9)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C6D8C1-57B9-4FF9-B76B-48321B426D83}" name="Tabla7" displayName="Tabla7" ref="A3:I10" totalsRowCount="1" headerRowDxfId="71" dataDxfId="70">
  <autoFilter ref="A3:I9" xr:uid="{ABC6D8C1-57B9-4FF9-B76B-48321B426D83}"/>
  <tableColumns count="9">
    <tableColumn id="1" xr3:uid="{34276B92-7F5B-43AF-8CF0-995F6A4353CC}" name="NAME" dataDxfId="69" totalsRowDxfId="25"/>
    <tableColumn id="2" xr3:uid="{B030C1AA-9BBD-4977-A017-D120510754DC}" name="STORAGE ACCOUNT TYPE" dataDxfId="68" totalsRowDxfId="24"/>
    <tableColumn id="3" xr3:uid="{51AB5AFA-E7F4-4F70-A4A0-6B346EACD79D}" name="SIZE (GIB)" dataDxfId="67" totalsRowDxfId="23"/>
    <tableColumn id="4" xr3:uid="{E4E3FBE6-2DCC-4B8A-8278-46A882632181}" name="OWNER" dataDxfId="66" totalsRowDxfId="22"/>
    <tableColumn id="5" xr3:uid="{FC04A791-1D04-445E-BF77-E7B08804073D}" name="RESOURCE GROUP" dataDxfId="65" totalsRowDxfId="21"/>
    <tableColumn id="6" xr3:uid="{FF310ED1-BE0B-4EB6-800C-729645FD602F}" name="LOCATION" dataDxfId="64" totalsRowDxfId="20"/>
    <tableColumn id="7" xr3:uid="{453132E6-7C70-4A18-80CF-0EAF449FBB37}" name="DISK STATE" dataDxfId="63" totalsRowDxfId="19"/>
    <tableColumn id="8" xr3:uid="{26CE47B4-B32A-4651-9951-FF589AADAAB5}" name="TIME CREATED" dataDxfId="62" totalsRowDxfId="18"/>
    <tableColumn id="9" xr3:uid="{40B20ED9-51B1-4607-B854-FE27688B3536}" name="PVP Aprox. Mensual " totalsRowFunction="custom" dataDxfId="61" totalsRowDxfId="17" dataCellStyle="Moneda" totalsRowCellStyle="Moneda">
      <totalsRowFormula>SUM(I4:I9)</totalsRow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E272D-AD55-497E-8956-DE3A382CD597}" name="Tabla1" displayName="Tabla1" ref="A2:I4" totalsRowCount="1" headerRowDxfId="60" dataDxfId="59">
  <autoFilter ref="A2:I3" xr:uid="{0A3E272D-AD55-497E-8956-DE3A382CD597}"/>
  <tableColumns count="9">
    <tableColumn id="1" xr3:uid="{B699CF52-3966-4686-9454-D8FA2BE41012}" name="NAME" dataDxfId="58" totalsRowDxfId="16"/>
    <tableColumn id="2" xr3:uid="{C63E44B4-3F05-4764-A9AE-D98635E51A59}" name="TYPE" dataDxfId="57" totalsRowDxfId="15"/>
    <tableColumn id="3" xr3:uid="{D23EFCD6-2674-45DB-9F73-8F068CA088D4}" name="STATUS" dataDxfId="56" totalsRowDxfId="14"/>
    <tableColumn id="4" xr3:uid="{DB14D4A1-22F8-4A4D-9EBE-76EE3A41F446}" name="HIGH AVAILABILITY" dataDxfId="55" totalsRowDxfId="13"/>
    <tableColumn id="5" xr3:uid="{8F30388D-5A60-4952-B946-338DA8FE01C6}" name="RESOURCE GROUP" dataDxfId="54" totalsRowDxfId="12"/>
    <tableColumn id="6" xr3:uid="{7E433DC5-BCB2-48B7-9FC9-F537AED685B6}" name="LOCATION" dataDxfId="53" totalsRowDxfId="11"/>
    <tableColumn id="7" xr3:uid="{E33BA868-7F90-443B-AA8A-833A064CA853}" name="SUBSCRIPTION" dataDxfId="52" totalsRowDxfId="10"/>
    <tableColumn id="8" xr3:uid="{C3A059C9-9E08-43E3-9D01-B0A736C6DF84}" name="PVP Mensual" totalsRowFunction="custom" dataDxfId="51" totalsRowDxfId="9" dataCellStyle="Moneda" totalsRowCellStyle="Moneda">
      <totalsRowFormula>SUM(H3)</totalsRowFormula>
    </tableColumn>
    <tableColumn id="9" xr3:uid="{E061E957-01DF-4665-854E-38236A9B6601}" name="PVP APROX IR Mensual" totalsRowFunction="custom" dataDxfId="50" totalsRowDxfId="8" dataCellStyle="Moneda" totalsRowCellStyle="Moneda">
      <totalsRowFormula>SUM(I3)</totalsRow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31AA3C-8573-45DE-A64A-233D7F470D4F}" name="Tabla9" displayName="Tabla9" ref="A10:H22" totalsRowCount="1" headerRowDxfId="49" dataDxfId="48">
  <autoFilter ref="A10:H21" xr:uid="{2D31AA3C-8573-45DE-A64A-233D7F470D4F}"/>
  <tableColumns count="8">
    <tableColumn id="1" xr3:uid="{9C019846-F4EA-4C8A-857C-F623B55CBA94}" name="NAME" dataDxfId="47" totalsRowDxfId="7"/>
    <tableColumn id="3" xr3:uid="{9FCDDB59-A350-4DD1-AB34-93F7E6C07F6C}" name="SNAPSHOT TYPE" dataDxfId="46" totalsRowDxfId="6"/>
    <tableColumn id="4" xr3:uid="{D6B363D2-B066-4084-8B2B-53BD4C8179C9}" name="TIME CREATED" dataDxfId="45" totalsRowDxfId="5"/>
    <tableColumn id="5" xr3:uid="{C8DEC67B-7D03-4AC7-9198-D55C34626AB1}" name="SOURCE DISK SIZE (GIB)" dataDxfId="44" totalsRowDxfId="4"/>
    <tableColumn id="6" xr3:uid="{801BEA50-7865-4F68-AD2C-0E7265B1B089}" name="RESOURCE GROUP" dataDxfId="43" totalsRowDxfId="3"/>
    <tableColumn id="7" xr3:uid="{306120BE-8094-47EF-9C8E-C3E6E550AC63}" name="LOCATION" dataDxfId="42" totalsRowDxfId="2"/>
    <tableColumn id="8" xr3:uid="{93C06399-531E-4398-AE50-2408C41B9505}" name="SUBSCRIPTION" dataDxfId="41" totalsRowDxfId="1"/>
    <tableColumn id="9" xr3:uid="{F88D8B4E-7644-4397-A466-7C7ACEF3915C}" name="PVP APROX. Mensual" totalsRowFunction="custom" dataDxfId="40" totalsRowDxfId="0" dataCellStyle="Moneda" totalsRowCellStyle="Moneda">
      <totalsRowFormula>SUM(H11:H21)</totalsRow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A90565-741C-461E-A592-F41CD434FE36}" name="Tabla1114" displayName="Tabla1114" ref="A4:B16" totalsRowShown="0">
  <autoFilter ref="A4:B16" xr:uid="{D3A90565-741C-461E-A592-F41CD434FE36}"/>
  <tableColumns count="2">
    <tableColumn id="1" xr3:uid="{DF6B7EA8-4A72-4526-8904-4556293B941A}" name="Plantillas Actuales" dataDxfId="39"/>
    <tableColumn id="2" xr3:uid="{051310F1-C9C7-48B6-AC98-3FFE2009B48F}" name="Cantidad" dataDxfId="38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55E256E-20E9-489B-A1E2-DEF0104FED2A}" name="Tabla1215" displayName="Tabla1215" ref="D4:E14" totalsRowShown="0">
  <autoFilter ref="D4:E14" xr:uid="{455E256E-20E9-489B-A1E2-DEF0104FED2A}"/>
  <tableColumns count="2">
    <tableColumn id="1" xr3:uid="{F508EBD4-E632-4D0A-9F68-CD80A96FD26F}" name="Plantillas esperadas" dataDxfId="37"/>
    <tableColumn id="2" xr3:uid="{A157D3C3-2C20-451B-81FE-2AA8EF8B2C3C}" name="Cantidad" dataDxfId="3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B4EA-5B9F-4426-83D0-71997B84942F}">
  <dimension ref="A1:O198"/>
  <sheetViews>
    <sheetView showGridLines="0" topLeftCell="A33" workbookViewId="0">
      <pane xSplit="1" topLeftCell="B1" activePane="topRight" state="frozen"/>
      <selection pane="topRight" activeCell="G202" sqref="G202"/>
    </sheetView>
  </sheetViews>
  <sheetFormatPr baseColWidth="10" defaultColWidth="11.42578125" defaultRowHeight="10.5" x14ac:dyDescent="0.15"/>
  <cols>
    <col min="1" max="1" width="4.140625" style="1" customWidth="1"/>
    <col min="2" max="2" width="13.5703125" style="34" bestFit="1" customWidth="1"/>
    <col min="3" max="3" width="20.42578125" style="1" bestFit="1" customWidth="1"/>
    <col min="4" max="4" width="17" style="1" bestFit="1" customWidth="1"/>
    <col min="5" max="5" width="9.42578125" style="25" customWidth="1"/>
    <col min="6" max="6" width="17.42578125" style="86" bestFit="1" customWidth="1"/>
    <col min="7" max="7" width="44.7109375" style="25" customWidth="1"/>
    <col min="8" max="9" width="14" style="27" hidden="1" customWidth="1"/>
    <col min="10" max="10" width="11.85546875" style="27" hidden="1" customWidth="1"/>
    <col min="11" max="11" width="12.28515625" style="1" hidden="1" customWidth="1"/>
    <col min="12" max="12" width="12.42578125" style="1" hidden="1" customWidth="1"/>
    <col min="13" max="13" width="12.85546875" style="1" hidden="1" customWidth="1"/>
    <col min="14" max="14" width="20.28515625" style="6" customWidth="1"/>
    <col min="15" max="15" width="41.42578125" style="1" hidden="1" customWidth="1"/>
    <col min="16" max="16384" width="11.42578125" style="1"/>
  </cols>
  <sheetData>
    <row r="1" spans="1:15" x14ac:dyDescent="0.15">
      <c r="A1" s="88"/>
      <c r="B1" s="88"/>
      <c r="C1" s="88"/>
      <c r="D1" s="88"/>
      <c r="E1" s="89"/>
    </row>
    <row r="2" spans="1:15" x14ac:dyDescent="0.15">
      <c r="A2" s="88"/>
      <c r="B2" s="88"/>
      <c r="C2" s="88"/>
      <c r="D2" s="88"/>
      <c r="E2" s="89"/>
    </row>
    <row r="3" spans="1:15" x14ac:dyDescent="0.15">
      <c r="A3" s="88"/>
      <c r="B3" s="88"/>
      <c r="C3" s="88"/>
      <c r="D3" s="88"/>
      <c r="E3" s="89"/>
    </row>
    <row r="4" spans="1:15" x14ac:dyDescent="0.15">
      <c r="A4" s="88"/>
      <c r="B4" s="88"/>
      <c r="C4" s="88"/>
      <c r="D4" s="88"/>
      <c r="E4" s="89"/>
    </row>
    <row r="5" spans="1:15" x14ac:dyDescent="0.15">
      <c r="A5" s="88"/>
      <c r="B5" s="88"/>
      <c r="C5" s="88"/>
      <c r="D5" s="88"/>
      <c r="E5" s="89"/>
    </row>
    <row r="6" spans="1:15" x14ac:dyDescent="0.15">
      <c r="A6" s="88"/>
      <c r="B6" s="88"/>
      <c r="C6" s="88"/>
      <c r="D6" s="88"/>
      <c r="E6" s="89"/>
    </row>
    <row r="7" spans="1:15" x14ac:dyDescent="0.15">
      <c r="A7" s="88"/>
      <c r="B7" s="88"/>
      <c r="C7" s="88"/>
      <c r="D7" s="88"/>
      <c r="E7" s="89"/>
    </row>
    <row r="8" spans="1:15" x14ac:dyDescent="0.15">
      <c r="A8" s="88"/>
      <c r="B8" s="88"/>
      <c r="C8" s="88"/>
      <c r="D8" s="88"/>
      <c r="E8" s="89"/>
    </row>
    <row r="9" spans="1:15" x14ac:dyDescent="0.15">
      <c r="A9" s="88"/>
      <c r="B9" s="88"/>
      <c r="C9" s="88"/>
      <c r="D9" s="88"/>
      <c r="E9" s="89"/>
    </row>
    <row r="11" spans="1:15" x14ac:dyDescent="0.15">
      <c r="A11" s="2" t="s">
        <v>175</v>
      </c>
      <c r="B11" s="5" t="s">
        <v>186</v>
      </c>
      <c r="C11" s="1" t="s">
        <v>308</v>
      </c>
      <c r="D11" s="1" t="s">
        <v>214</v>
      </c>
      <c r="E11" s="29" t="s">
        <v>187</v>
      </c>
      <c r="F11" s="87" t="s">
        <v>193</v>
      </c>
      <c r="G11" s="29" t="s">
        <v>188</v>
      </c>
      <c r="H11" s="26" t="s">
        <v>382</v>
      </c>
      <c r="I11" s="26" t="s">
        <v>500</v>
      </c>
      <c r="J11" s="26" t="s">
        <v>189</v>
      </c>
      <c r="K11" s="2" t="s">
        <v>190</v>
      </c>
      <c r="L11" s="2" t="s">
        <v>191</v>
      </c>
      <c r="M11" s="2" t="s">
        <v>192</v>
      </c>
      <c r="N11" s="7" t="s">
        <v>356</v>
      </c>
      <c r="O11" s="7" t="s">
        <v>369</v>
      </c>
    </row>
    <row r="12" spans="1:15" hidden="1" x14ac:dyDescent="0.15">
      <c r="A12" s="8">
        <v>1</v>
      </c>
      <c r="B12" s="9" t="s">
        <v>17</v>
      </c>
      <c r="C12" s="1" t="s">
        <v>310</v>
      </c>
      <c r="D12" s="1" t="s">
        <v>232</v>
      </c>
      <c r="E12" s="28" t="s">
        <v>183</v>
      </c>
      <c r="F12" s="28"/>
      <c r="G12" s="31" t="s">
        <v>327</v>
      </c>
      <c r="H12" s="32" t="s">
        <v>434</v>
      </c>
      <c r="I12" s="39" t="s">
        <v>501</v>
      </c>
      <c r="J12" s="10">
        <v>2.0099999999999998</v>
      </c>
      <c r="K12" s="11">
        <v>91.93</v>
      </c>
      <c r="L12" s="12">
        <v>5.8</v>
      </c>
      <c r="M12" s="12">
        <v>7.2</v>
      </c>
      <c r="N12" s="13" t="s">
        <v>357</v>
      </c>
    </row>
    <row r="13" spans="1:15" x14ac:dyDescent="0.15">
      <c r="A13" s="8">
        <v>2</v>
      </c>
      <c r="B13" s="9" t="s">
        <v>153</v>
      </c>
      <c r="C13" s="1" t="s">
        <v>310</v>
      </c>
      <c r="D13" s="1" t="s">
        <v>217</v>
      </c>
      <c r="E13" s="28" t="s">
        <v>183</v>
      </c>
      <c r="F13" s="28" t="s">
        <v>194</v>
      </c>
      <c r="G13" s="31" t="s">
        <v>328</v>
      </c>
      <c r="H13" s="32">
        <v>41</v>
      </c>
      <c r="I13" s="32" t="s">
        <v>502</v>
      </c>
      <c r="J13" s="14">
        <v>12.9</v>
      </c>
      <c r="K13" s="14">
        <v>99.43</v>
      </c>
      <c r="L13" s="8">
        <v>25.3</v>
      </c>
      <c r="M13" s="8">
        <v>29.7</v>
      </c>
      <c r="N13" s="13" t="s">
        <v>358</v>
      </c>
    </row>
    <row r="14" spans="1:15" hidden="1" x14ac:dyDescent="0.15">
      <c r="A14" s="8">
        <v>3</v>
      </c>
      <c r="B14" s="9" t="s">
        <v>154</v>
      </c>
      <c r="C14" s="1" t="s">
        <v>310</v>
      </c>
      <c r="D14" s="1" t="s">
        <v>217</v>
      </c>
      <c r="E14" s="28" t="s">
        <v>183</v>
      </c>
      <c r="F14" s="28" t="s">
        <v>195</v>
      </c>
      <c r="G14" s="31" t="s">
        <v>329</v>
      </c>
      <c r="H14" s="32">
        <v>149</v>
      </c>
      <c r="I14" s="32" t="s">
        <v>504</v>
      </c>
      <c r="J14" s="14">
        <v>3.5</v>
      </c>
      <c r="K14" s="14">
        <v>90.22</v>
      </c>
      <c r="L14" s="8">
        <v>2.5</v>
      </c>
      <c r="M14" s="8">
        <v>14.9</v>
      </c>
      <c r="N14" s="13" t="s">
        <v>357</v>
      </c>
    </row>
    <row r="15" spans="1:15" hidden="1" x14ac:dyDescent="0.15">
      <c r="A15" s="8">
        <v>4</v>
      </c>
      <c r="B15" s="9" t="s">
        <v>13</v>
      </c>
      <c r="C15" s="1" t="s">
        <v>310</v>
      </c>
      <c r="D15" s="1" t="s">
        <v>234</v>
      </c>
      <c r="E15" s="28" t="s">
        <v>183</v>
      </c>
      <c r="F15" s="28" t="s">
        <v>196</v>
      </c>
      <c r="G15" s="31" t="s">
        <v>330</v>
      </c>
      <c r="H15" s="32">
        <v>549</v>
      </c>
      <c r="I15" s="32" t="s">
        <v>505</v>
      </c>
      <c r="J15" s="10">
        <v>2.46</v>
      </c>
      <c r="K15" s="11">
        <v>90.08</v>
      </c>
      <c r="L15" s="12">
        <v>6.5</v>
      </c>
      <c r="M15" s="12">
        <v>8.3000000000000007</v>
      </c>
      <c r="N15" s="13" t="s">
        <v>357</v>
      </c>
    </row>
    <row r="16" spans="1:15" hidden="1" x14ac:dyDescent="0.15">
      <c r="A16" s="8">
        <v>5</v>
      </c>
      <c r="B16" s="9" t="s">
        <v>133</v>
      </c>
      <c r="C16" s="1" t="s">
        <v>310</v>
      </c>
      <c r="D16" s="1" t="s">
        <v>217</v>
      </c>
      <c r="E16" s="28" t="s">
        <v>183</v>
      </c>
      <c r="F16" s="28" t="s">
        <v>197</v>
      </c>
      <c r="G16" s="31" t="s">
        <v>328</v>
      </c>
      <c r="H16" s="32" t="s">
        <v>435</v>
      </c>
      <c r="I16" s="32" t="s">
        <v>506</v>
      </c>
      <c r="J16" s="8">
        <v>10.27</v>
      </c>
      <c r="K16" s="8">
        <v>99.89</v>
      </c>
      <c r="L16" s="8">
        <v>14.55</v>
      </c>
      <c r="M16" s="8">
        <v>42.8</v>
      </c>
      <c r="N16" s="13" t="s">
        <v>357</v>
      </c>
    </row>
    <row r="17" spans="1:15" x14ac:dyDescent="0.15">
      <c r="A17" s="8">
        <v>6</v>
      </c>
      <c r="B17" s="9" t="s">
        <v>155</v>
      </c>
      <c r="C17" s="1" t="s">
        <v>310</v>
      </c>
      <c r="D17" s="1" t="s">
        <v>217</v>
      </c>
      <c r="E17" s="28" t="s">
        <v>183</v>
      </c>
      <c r="F17" s="28" t="s">
        <v>198</v>
      </c>
      <c r="G17" s="31" t="s">
        <v>330</v>
      </c>
      <c r="H17" s="32" t="s">
        <v>394</v>
      </c>
      <c r="I17" s="32" t="s">
        <v>507</v>
      </c>
      <c r="J17" s="14">
        <v>5.81</v>
      </c>
      <c r="K17" s="14">
        <v>99.41</v>
      </c>
      <c r="L17" s="8">
        <v>8.6</v>
      </c>
      <c r="M17" s="8">
        <v>14.5</v>
      </c>
      <c r="N17" s="13" t="s">
        <v>358</v>
      </c>
    </row>
    <row r="18" spans="1:15" hidden="1" x14ac:dyDescent="0.15">
      <c r="A18" s="8">
        <v>7</v>
      </c>
      <c r="B18" s="9" t="s">
        <v>159</v>
      </c>
      <c r="C18" s="1" t="s">
        <v>310</v>
      </c>
      <c r="D18" s="1" t="s">
        <v>220</v>
      </c>
      <c r="E18" s="31" t="s">
        <v>184</v>
      </c>
      <c r="F18" s="28"/>
      <c r="G18" s="31" t="s">
        <v>331</v>
      </c>
      <c r="H18" s="32">
        <v>730</v>
      </c>
      <c r="I18" s="32" t="s">
        <v>508</v>
      </c>
      <c r="J18" s="10">
        <v>4.9000000000000004</v>
      </c>
      <c r="K18" s="11">
        <v>46.29</v>
      </c>
      <c r="L18" s="12">
        <v>6.4</v>
      </c>
      <c r="M18" s="12">
        <v>6.6</v>
      </c>
      <c r="N18" s="13" t="s">
        <v>360</v>
      </c>
      <c r="O18" s="9" t="s">
        <v>335</v>
      </c>
    </row>
    <row r="19" spans="1:15" hidden="1" x14ac:dyDescent="0.15">
      <c r="A19" s="8">
        <v>8</v>
      </c>
      <c r="B19" s="9" t="s">
        <v>118</v>
      </c>
      <c r="C19" s="1" t="s">
        <v>310</v>
      </c>
      <c r="D19" s="1" t="s">
        <v>220</v>
      </c>
      <c r="E19" s="31" t="s">
        <v>184</v>
      </c>
      <c r="F19" s="28"/>
      <c r="G19" s="31" t="s">
        <v>332</v>
      </c>
      <c r="H19" s="32" t="s">
        <v>417</v>
      </c>
      <c r="I19" s="32" t="s">
        <v>509</v>
      </c>
      <c r="J19" s="10">
        <v>2.63</v>
      </c>
      <c r="K19" s="11">
        <v>97.29</v>
      </c>
      <c r="L19" s="12">
        <v>4.5999999999999996</v>
      </c>
      <c r="M19" s="12">
        <v>6.6</v>
      </c>
      <c r="N19" s="13" t="s">
        <v>360</v>
      </c>
    </row>
    <row r="20" spans="1:15" hidden="1" x14ac:dyDescent="0.15">
      <c r="A20" s="8">
        <v>9</v>
      </c>
      <c r="B20" s="9" t="s">
        <v>6</v>
      </c>
      <c r="C20" s="1" t="s">
        <v>310</v>
      </c>
      <c r="D20" s="1" t="s">
        <v>220</v>
      </c>
      <c r="E20" s="31" t="s">
        <v>184</v>
      </c>
      <c r="F20" s="28"/>
      <c r="G20" s="31" t="s">
        <v>333</v>
      </c>
      <c r="H20" s="32" t="s">
        <v>418</v>
      </c>
      <c r="I20" s="32" t="s">
        <v>510</v>
      </c>
      <c r="J20" s="10">
        <v>2.52</v>
      </c>
      <c r="K20" s="11">
        <v>96.59</v>
      </c>
      <c r="L20" s="12">
        <v>2.4500000000000002</v>
      </c>
      <c r="M20" s="12">
        <v>4.5</v>
      </c>
      <c r="N20" s="13" t="s">
        <v>360</v>
      </c>
    </row>
    <row r="21" spans="1:15" hidden="1" x14ac:dyDescent="0.15">
      <c r="A21" s="8">
        <v>10</v>
      </c>
      <c r="B21" s="9" t="s">
        <v>163</v>
      </c>
      <c r="C21" s="1" t="s">
        <v>310</v>
      </c>
      <c r="D21" s="1" t="s">
        <v>220</v>
      </c>
      <c r="E21" s="31" t="s">
        <v>184</v>
      </c>
      <c r="F21" s="28"/>
      <c r="G21" s="31" t="s">
        <v>333</v>
      </c>
      <c r="H21" s="32" t="s">
        <v>419</v>
      </c>
      <c r="I21" s="32" t="s">
        <v>511</v>
      </c>
      <c r="J21" s="10">
        <v>0.41</v>
      </c>
      <c r="K21" s="11">
        <v>99.95</v>
      </c>
      <c r="L21" s="12">
        <v>3.87</v>
      </c>
      <c r="M21" s="12">
        <v>6.51</v>
      </c>
      <c r="N21" s="13" t="s">
        <v>360</v>
      </c>
    </row>
    <row r="22" spans="1:15" hidden="1" x14ac:dyDescent="0.15">
      <c r="A22" s="8">
        <v>11</v>
      </c>
      <c r="B22" s="9" t="s">
        <v>30</v>
      </c>
      <c r="C22" s="1" t="s">
        <v>310</v>
      </c>
      <c r="D22" s="1" t="s">
        <v>235</v>
      </c>
      <c r="E22" s="28" t="s">
        <v>183</v>
      </c>
      <c r="F22" s="28"/>
      <c r="G22" s="31" t="s">
        <v>329</v>
      </c>
      <c r="H22" s="32">
        <v>211</v>
      </c>
      <c r="I22" s="32" t="s">
        <v>512</v>
      </c>
      <c r="J22" s="14">
        <v>3.3</v>
      </c>
      <c r="K22" s="14">
        <v>96.54</v>
      </c>
      <c r="L22" s="20">
        <v>5.04E-2</v>
      </c>
      <c r="M22" s="20">
        <v>0.31480000000000002</v>
      </c>
      <c r="N22" s="13" t="s">
        <v>357</v>
      </c>
    </row>
    <row r="23" spans="1:15" hidden="1" x14ac:dyDescent="0.15">
      <c r="A23" s="8">
        <v>12</v>
      </c>
      <c r="B23" s="9" t="s">
        <v>29</v>
      </c>
      <c r="C23" s="1" t="s">
        <v>310</v>
      </c>
      <c r="D23" s="1" t="s">
        <v>236</v>
      </c>
      <c r="E23" s="28" t="s">
        <v>183</v>
      </c>
      <c r="F23" s="28"/>
      <c r="G23" s="31" t="s">
        <v>327</v>
      </c>
      <c r="H23" s="32" t="s">
        <v>436</v>
      </c>
      <c r="I23" s="32" t="s">
        <v>513</v>
      </c>
      <c r="J23" s="14">
        <v>5.53</v>
      </c>
      <c r="K23" s="14">
        <v>90.89</v>
      </c>
      <c r="L23" s="8">
        <v>6.77</v>
      </c>
      <c r="M23" s="8">
        <v>14.76</v>
      </c>
      <c r="N23" s="13" t="s">
        <v>357</v>
      </c>
    </row>
    <row r="24" spans="1:15" hidden="1" x14ac:dyDescent="0.15">
      <c r="A24" s="8">
        <v>13</v>
      </c>
      <c r="B24" s="9" t="s">
        <v>3</v>
      </c>
      <c r="C24" s="1" t="s">
        <v>310</v>
      </c>
      <c r="D24" s="1" t="s">
        <v>227</v>
      </c>
      <c r="E24" s="28" t="s">
        <v>183</v>
      </c>
      <c r="F24" s="28" t="s">
        <v>198</v>
      </c>
      <c r="G24" s="31" t="s">
        <v>334</v>
      </c>
      <c r="H24" s="32" t="s">
        <v>437</v>
      </c>
      <c r="I24" s="32" t="s">
        <v>514</v>
      </c>
      <c r="J24" s="14">
        <v>2.68</v>
      </c>
      <c r="K24" s="14">
        <v>52.78</v>
      </c>
      <c r="L24" s="8">
        <v>8.1</v>
      </c>
      <c r="M24" s="8">
        <v>13.2</v>
      </c>
      <c r="N24" s="13" t="s">
        <v>357</v>
      </c>
    </row>
    <row r="25" spans="1:15" hidden="1" x14ac:dyDescent="0.15">
      <c r="A25" s="8">
        <v>14</v>
      </c>
      <c r="B25" s="9" t="s">
        <v>5</v>
      </c>
      <c r="C25" s="1" t="s">
        <v>310</v>
      </c>
      <c r="D25" s="1" t="s">
        <v>224</v>
      </c>
      <c r="E25" s="28" t="s">
        <v>183</v>
      </c>
      <c r="F25" s="28" t="s">
        <v>194</v>
      </c>
      <c r="G25" s="31" t="s">
        <v>329</v>
      </c>
      <c r="H25" s="32" t="s">
        <v>438</v>
      </c>
      <c r="I25" s="32" t="s">
        <v>515</v>
      </c>
      <c r="J25" s="14">
        <v>19.02</v>
      </c>
      <c r="K25" s="14">
        <v>78.540000000000006</v>
      </c>
      <c r="L25" s="8">
        <v>12.3</v>
      </c>
      <c r="M25" s="8">
        <v>12.9</v>
      </c>
      <c r="N25" s="13" t="s">
        <v>357</v>
      </c>
    </row>
    <row r="26" spans="1:15" hidden="1" x14ac:dyDescent="0.15">
      <c r="A26" s="8">
        <v>15</v>
      </c>
      <c r="B26" s="9" t="s">
        <v>164</v>
      </c>
      <c r="C26" s="1" t="s">
        <v>321</v>
      </c>
      <c r="D26" s="1" t="s">
        <v>221</v>
      </c>
      <c r="E26" s="28" t="s">
        <v>183</v>
      </c>
      <c r="F26" s="28" t="s">
        <v>198</v>
      </c>
      <c r="G26" s="31" t="s">
        <v>335</v>
      </c>
      <c r="H26" s="32">
        <v>243</v>
      </c>
      <c r="I26" s="32" t="s">
        <v>516</v>
      </c>
      <c r="J26" s="14">
        <v>1.85</v>
      </c>
      <c r="K26" s="15">
        <v>100</v>
      </c>
      <c r="L26" s="8">
        <v>6.1</v>
      </c>
      <c r="M26" s="8">
        <v>7.1</v>
      </c>
      <c r="N26" s="13" t="s">
        <v>357</v>
      </c>
    </row>
    <row r="27" spans="1:15" hidden="1" x14ac:dyDescent="0.15">
      <c r="A27" s="8">
        <v>16</v>
      </c>
      <c r="B27" s="9" t="s">
        <v>16</v>
      </c>
      <c r="C27" s="1" t="s">
        <v>310</v>
      </c>
      <c r="D27" s="1" t="s">
        <v>224</v>
      </c>
      <c r="E27" s="28" t="s">
        <v>183</v>
      </c>
      <c r="F27" s="28"/>
      <c r="G27" s="31" t="s">
        <v>327</v>
      </c>
      <c r="H27" s="32" t="s">
        <v>439</v>
      </c>
      <c r="I27" s="32" t="s">
        <v>517</v>
      </c>
      <c r="J27" s="14">
        <v>5.23</v>
      </c>
      <c r="K27" s="14">
        <v>90.23</v>
      </c>
      <c r="L27" s="8">
        <v>4.5999999999999996</v>
      </c>
      <c r="M27" s="8">
        <v>6.9</v>
      </c>
      <c r="N27" s="13" t="s">
        <v>357</v>
      </c>
    </row>
    <row r="28" spans="1:15" x14ac:dyDescent="0.15">
      <c r="A28" s="8">
        <v>17</v>
      </c>
      <c r="B28" s="9" t="s">
        <v>140</v>
      </c>
      <c r="C28" s="1" t="s">
        <v>310</v>
      </c>
      <c r="D28" s="1" t="s">
        <v>225</v>
      </c>
      <c r="E28" s="28" t="s">
        <v>183</v>
      </c>
      <c r="F28" s="28" t="s">
        <v>198</v>
      </c>
      <c r="G28" s="31" t="s">
        <v>335</v>
      </c>
      <c r="H28" s="32">
        <v>21</v>
      </c>
      <c r="I28" s="32" t="s">
        <v>413</v>
      </c>
      <c r="J28" s="14">
        <v>6.44</v>
      </c>
      <c r="K28" s="14">
        <v>99.9</v>
      </c>
      <c r="L28" s="8">
        <v>4.2</v>
      </c>
      <c r="M28" s="8">
        <v>5.3</v>
      </c>
      <c r="N28" s="13" t="s">
        <v>358</v>
      </c>
    </row>
    <row r="29" spans="1:15" hidden="1" x14ac:dyDescent="0.15">
      <c r="A29" s="8">
        <v>18</v>
      </c>
      <c r="B29" s="9" t="s">
        <v>20</v>
      </c>
      <c r="C29" s="1" t="s">
        <v>310</v>
      </c>
      <c r="D29" s="1" t="s">
        <v>237</v>
      </c>
      <c r="E29" s="28" t="s">
        <v>183</v>
      </c>
      <c r="F29" s="28"/>
      <c r="G29" s="31" t="s">
        <v>327</v>
      </c>
      <c r="H29" s="32" t="s">
        <v>440</v>
      </c>
      <c r="I29" s="32" t="s">
        <v>518</v>
      </c>
      <c r="J29" s="14">
        <v>13.54</v>
      </c>
      <c r="K29" s="14">
        <v>93.46</v>
      </c>
      <c r="L29" s="8">
        <v>5.3</v>
      </c>
      <c r="M29" s="8">
        <v>6.9</v>
      </c>
      <c r="N29" s="13" t="s">
        <v>357</v>
      </c>
    </row>
    <row r="30" spans="1:15" hidden="1" x14ac:dyDescent="0.15">
      <c r="A30" s="8">
        <v>19</v>
      </c>
      <c r="B30" s="9" t="s">
        <v>10</v>
      </c>
      <c r="C30" s="1" t="s">
        <v>310</v>
      </c>
      <c r="D30" s="1" t="s">
        <v>238</v>
      </c>
      <c r="E30" s="28" t="s">
        <v>183</v>
      </c>
      <c r="F30" s="28"/>
      <c r="G30" s="31" t="s">
        <v>335</v>
      </c>
      <c r="H30" s="32">
        <v>180</v>
      </c>
      <c r="I30" s="32" t="s">
        <v>519</v>
      </c>
      <c r="J30" s="14">
        <v>6.92</v>
      </c>
      <c r="K30" s="14">
        <v>89.27</v>
      </c>
      <c r="L30" s="8">
        <v>5.9</v>
      </c>
      <c r="M30" s="8">
        <v>7.2</v>
      </c>
      <c r="N30" s="13" t="s">
        <v>357</v>
      </c>
    </row>
    <row r="31" spans="1:15" hidden="1" x14ac:dyDescent="0.15">
      <c r="A31" s="8">
        <v>20</v>
      </c>
      <c r="B31" s="9" t="s">
        <v>26</v>
      </c>
      <c r="C31" s="1" t="s">
        <v>310</v>
      </c>
      <c r="D31" s="1" t="s">
        <v>227</v>
      </c>
      <c r="E31" s="28" t="s">
        <v>183</v>
      </c>
      <c r="F31" s="28"/>
      <c r="G31" s="31" t="s">
        <v>334</v>
      </c>
      <c r="H31" s="32" t="s">
        <v>441</v>
      </c>
      <c r="I31" s="32" t="s">
        <v>520</v>
      </c>
      <c r="J31" s="14">
        <v>4.04</v>
      </c>
      <c r="K31" s="14">
        <v>69.290000000000006</v>
      </c>
      <c r="L31" s="8">
        <v>13</v>
      </c>
      <c r="M31" s="8">
        <v>14.4</v>
      </c>
      <c r="N31" s="13" t="s">
        <v>357</v>
      </c>
    </row>
    <row r="32" spans="1:15" hidden="1" x14ac:dyDescent="0.15">
      <c r="A32" s="8">
        <v>21</v>
      </c>
      <c r="B32" s="9" t="s">
        <v>15</v>
      </c>
      <c r="C32" s="1" t="s">
        <v>310</v>
      </c>
      <c r="D32" s="1" t="s">
        <v>239</v>
      </c>
      <c r="E32" s="28" t="s">
        <v>183</v>
      </c>
      <c r="F32" s="28" t="s">
        <v>197</v>
      </c>
      <c r="G32" s="31" t="s">
        <v>334</v>
      </c>
      <c r="H32" s="32" t="s">
        <v>442</v>
      </c>
      <c r="I32" s="32" t="s">
        <v>521</v>
      </c>
      <c r="J32" s="14">
        <v>1.56</v>
      </c>
      <c r="K32" s="14">
        <v>86.97</v>
      </c>
      <c r="L32" s="8">
        <v>14.1</v>
      </c>
      <c r="M32" s="8">
        <v>14.4</v>
      </c>
      <c r="N32" s="13" t="s">
        <v>357</v>
      </c>
    </row>
    <row r="33" spans="1:14" x14ac:dyDescent="0.15">
      <c r="A33" s="8">
        <v>22</v>
      </c>
      <c r="B33" s="9" t="s">
        <v>165</v>
      </c>
      <c r="C33" s="1" t="s">
        <v>321</v>
      </c>
      <c r="D33" s="1" t="s">
        <v>228</v>
      </c>
      <c r="E33" s="28" t="s">
        <v>183</v>
      </c>
      <c r="F33" s="28"/>
      <c r="G33" s="31" t="s">
        <v>335</v>
      </c>
      <c r="H33" s="32">
        <v>115</v>
      </c>
      <c r="I33" s="32" t="s">
        <v>522</v>
      </c>
      <c r="J33" s="14">
        <v>1.93</v>
      </c>
      <c r="K33" s="14">
        <v>82.97</v>
      </c>
      <c r="L33" s="8">
        <v>6.5</v>
      </c>
      <c r="M33" s="8">
        <v>6.6</v>
      </c>
      <c r="N33" s="13" t="s">
        <v>358</v>
      </c>
    </row>
    <row r="34" spans="1:14" hidden="1" x14ac:dyDescent="0.15">
      <c r="A34" s="8">
        <v>23</v>
      </c>
      <c r="B34" s="9" t="s">
        <v>2</v>
      </c>
      <c r="C34" s="1" t="s">
        <v>310</v>
      </c>
      <c r="D34" s="1" t="s">
        <v>240</v>
      </c>
      <c r="E34" s="28" t="s">
        <v>183</v>
      </c>
      <c r="F34" s="28"/>
      <c r="G34" s="31" t="s">
        <v>332</v>
      </c>
      <c r="H34" s="32" t="s">
        <v>442</v>
      </c>
      <c r="I34" s="32" t="s">
        <v>523</v>
      </c>
      <c r="J34" s="14">
        <v>27.59</v>
      </c>
      <c r="K34" s="14">
        <v>99.83</v>
      </c>
      <c r="L34" s="8">
        <v>5.3</v>
      </c>
      <c r="M34" s="8">
        <v>7</v>
      </c>
      <c r="N34" s="13" t="s">
        <v>357</v>
      </c>
    </row>
    <row r="35" spans="1:14" hidden="1" x14ac:dyDescent="0.15">
      <c r="A35" s="8">
        <v>24</v>
      </c>
      <c r="B35" s="9" t="s">
        <v>8</v>
      </c>
      <c r="C35" s="1" t="s">
        <v>310</v>
      </c>
      <c r="D35" s="1" t="s">
        <v>241</v>
      </c>
      <c r="E35" s="31" t="s">
        <v>183</v>
      </c>
      <c r="F35" s="28" t="s">
        <v>199</v>
      </c>
      <c r="G35" s="31" t="s">
        <v>334</v>
      </c>
      <c r="H35" s="32" t="s">
        <v>420</v>
      </c>
      <c r="I35" s="32" t="s">
        <v>524</v>
      </c>
      <c r="J35" s="14">
        <v>8.5399999999999991</v>
      </c>
      <c r="K35" s="14">
        <v>98.69</v>
      </c>
      <c r="L35" s="8">
        <v>69.040000000000006</v>
      </c>
      <c r="M35" s="8">
        <v>78.680000000000007</v>
      </c>
      <c r="N35" s="13" t="s">
        <v>360</v>
      </c>
    </row>
    <row r="36" spans="1:14" x14ac:dyDescent="0.15">
      <c r="A36" s="8">
        <v>25</v>
      </c>
      <c r="B36" s="9" t="s">
        <v>166</v>
      </c>
      <c r="C36" s="1" t="s">
        <v>321</v>
      </c>
      <c r="D36" s="1" t="s">
        <v>228</v>
      </c>
      <c r="E36" s="28" t="s">
        <v>183</v>
      </c>
      <c r="F36" s="28" t="s">
        <v>198</v>
      </c>
      <c r="G36" s="31" t="s">
        <v>328</v>
      </c>
      <c r="H36" s="32" t="s">
        <v>383</v>
      </c>
      <c r="I36" s="32" t="s">
        <v>525</v>
      </c>
      <c r="J36" s="14">
        <v>4.51</v>
      </c>
      <c r="K36" s="14">
        <v>94.92</v>
      </c>
      <c r="L36" s="8">
        <v>25.8</v>
      </c>
      <c r="M36" s="8">
        <v>29.6</v>
      </c>
      <c r="N36" s="13" t="s">
        <v>358</v>
      </c>
    </row>
    <row r="37" spans="1:14" hidden="1" x14ac:dyDescent="0.15">
      <c r="A37" s="8">
        <v>26</v>
      </c>
      <c r="B37" s="9" t="s">
        <v>33</v>
      </c>
      <c r="C37" s="1" t="s">
        <v>310</v>
      </c>
      <c r="D37" s="1" t="s">
        <v>242</v>
      </c>
      <c r="E37" s="28" t="s">
        <v>183</v>
      </c>
      <c r="F37" s="28" t="s">
        <v>198</v>
      </c>
      <c r="G37" s="31" t="s">
        <v>334</v>
      </c>
      <c r="H37" s="32" t="s">
        <v>443</v>
      </c>
      <c r="I37" s="32" t="s">
        <v>526</v>
      </c>
      <c r="J37" s="14">
        <v>2.21</v>
      </c>
      <c r="K37" s="14">
        <v>86.98</v>
      </c>
      <c r="L37" s="8">
        <v>8</v>
      </c>
      <c r="M37" s="8">
        <v>14.5</v>
      </c>
      <c r="N37" s="13" t="s">
        <v>357</v>
      </c>
    </row>
    <row r="38" spans="1:14" hidden="1" x14ac:dyDescent="0.15">
      <c r="A38" s="8">
        <v>27</v>
      </c>
      <c r="B38" s="9" t="s">
        <v>32</v>
      </c>
      <c r="C38" s="1" t="s">
        <v>310</v>
      </c>
      <c r="D38" s="1" t="s">
        <v>243</v>
      </c>
      <c r="E38" s="28" t="s">
        <v>183</v>
      </c>
      <c r="F38" s="28"/>
      <c r="G38" s="31" t="s">
        <v>336</v>
      </c>
      <c r="H38" s="32" t="s">
        <v>444</v>
      </c>
      <c r="I38" s="32" t="s">
        <v>527</v>
      </c>
      <c r="J38" s="14">
        <v>4.7699999999999996</v>
      </c>
      <c r="K38" s="14">
        <v>93.82</v>
      </c>
      <c r="L38" s="8">
        <v>2.4</v>
      </c>
      <c r="M38" s="8">
        <v>3.5</v>
      </c>
      <c r="N38" s="13" t="s">
        <v>357</v>
      </c>
    </row>
    <row r="39" spans="1:14" hidden="1" x14ac:dyDescent="0.15">
      <c r="A39" s="8">
        <v>28</v>
      </c>
      <c r="B39" s="9" t="s">
        <v>156</v>
      </c>
      <c r="C39" s="1" t="s">
        <v>310</v>
      </c>
      <c r="D39" s="1" t="s">
        <v>217</v>
      </c>
      <c r="E39" s="28" t="s">
        <v>183</v>
      </c>
      <c r="F39" s="28" t="s">
        <v>197</v>
      </c>
      <c r="G39" s="31" t="s">
        <v>328</v>
      </c>
      <c r="H39" s="32" t="s">
        <v>445</v>
      </c>
      <c r="I39" s="32" t="s">
        <v>528</v>
      </c>
      <c r="J39" s="14">
        <v>9.6999999999999993</v>
      </c>
      <c r="K39" s="14">
        <v>99.91</v>
      </c>
      <c r="L39" s="8">
        <v>20.8</v>
      </c>
      <c r="M39" s="8">
        <v>30.6</v>
      </c>
      <c r="N39" s="13" t="s">
        <v>357</v>
      </c>
    </row>
    <row r="40" spans="1:14" hidden="1" x14ac:dyDescent="0.15">
      <c r="A40" s="8">
        <v>29</v>
      </c>
      <c r="B40" s="9" t="s">
        <v>11</v>
      </c>
      <c r="C40" s="1" t="s">
        <v>310</v>
      </c>
      <c r="D40" s="1" t="s">
        <v>240</v>
      </c>
      <c r="E40" s="28" t="s">
        <v>183</v>
      </c>
      <c r="F40" s="28" t="s">
        <v>200</v>
      </c>
      <c r="G40" s="31" t="s">
        <v>327</v>
      </c>
      <c r="H40" s="32" t="s">
        <v>446</v>
      </c>
      <c r="I40" s="32" t="s">
        <v>529</v>
      </c>
      <c r="J40" s="14">
        <v>4.18</v>
      </c>
      <c r="K40" s="14">
        <v>99.78</v>
      </c>
      <c r="L40" s="8">
        <v>3.5</v>
      </c>
      <c r="M40" s="8">
        <v>6.7</v>
      </c>
      <c r="N40" s="13" t="s">
        <v>357</v>
      </c>
    </row>
    <row r="41" spans="1:14" hidden="1" x14ac:dyDescent="0.15">
      <c r="A41" s="8">
        <v>30</v>
      </c>
      <c r="B41" s="9" t="s">
        <v>19</v>
      </c>
      <c r="C41" s="1" t="s">
        <v>310</v>
      </c>
      <c r="D41" s="1" t="s">
        <v>229</v>
      </c>
      <c r="E41" s="28" t="s">
        <v>183</v>
      </c>
      <c r="F41" s="28" t="s">
        <v>198</v>
      </c>
      <c r="G41" s="31" t="s">
        <v>334</v>
      </c>
      <c r="H41" s="32">
        <v>342</v>
      </c>
      <c r="I41" s="32" t="s">
        <v>530</v>
      </c>
      <c r="J41" s="14">
        <v>1.1599999999999999</v>
      </c>
      <c r="K41" s="14">
        <v>89.17</v>
      </c>
      <c r="L41" s="8">
        <v>12.2</v>
      </c>
      <c r="M41" s="8">
        <v>14.5</v>
      </c>
      <c r="N41" s="13" t="s">
        <v>357</v>
      </c>
    </row>
    <row r="42" spans="1:14" hidden="1" x14ac:dyDescent="0.15">
      <c r="A42" s="8">
        <v>31</v>
      </c>
      <c r="B42" s="9" t="s">
        <v>7</v>
      </c>
      <c r="C42" s="1" t="s">
        <v>310</v>
      </c>
      <c r="D42" s="1" t="s">
        <v>234</v>
      </c>
      <c r="E42" s="28" t="s">
        <v>183</v>
      </c>
      <c r="F42" s="28"/>
      <c r="G42" s="31" t="s">
        <v>332</v>
      </c>
      <c r="H42" s="32">
        <v>457</v>
      </c>
      <c r="I42" s="32" t="s">
        <v>531</v>
      </c>
      <c r="J42" s="14">
        <v>8.7799999999999994</v>
      </c>
      <c r="K42" s="14">
        <v>99.24</v>
      </c>
      <c r="L42" s="8">
        <v>20.11</v>
      </c>
      <c r="M42" s="8">
        <v>56.33</v>
      </c>
      <c r="N42" s="13" t="s">
        <v>357</v>
      </c>
    </row>
    <row r="43" spans="1:14" hidden="1" x14ac:dyDescent="0.15">
      <c r="A43" s="8">
        <v>32</v>
      </c>
      <c r="B43" s="9" t="s">
        <v>25</v>
      </c>
      <c r="C43" s="1" t="s">
        <v>310</v>
      </c>
      <c r="D43" s="1" t="s">
        <v>230</v>
      </c>
      <c r="E43" s="28" t="s">
        <v>183</v>
      </c>
      <c r="F43" s="28" t="s">
        <v>198</v>
      </c>
      <c r="G43" s="31" t="s">
        <v>334</v>
      </c>
      <c r="H43" s="32">
        <v>481</v>
      </c>
      <c r="I43" s="32" t="s">
        <v>532</v>
      </c>
      <c r="J43" s="14">
        <v>1.83</v>
      </c>
      <c r="K43" s="14">
        <v>69.260000000000005</v>
      </c>
      <c r="L43" s="8">
        <v>10.199999999999999</v>
      </c>
      <c r="M43" s="8">
        <v>13</v>
      </c>
      <c r="N43" s="13" t="s">
        <v>357</v>
      </c>
    </row>
    <row r="44" spans="1:14" hidden="1" x14ac:dyDescent="0.15">
      <c r="A44" s="8">
        <v>33</v>
      </c>
      <c r="B44" s="9" t="s">
        <v>12</v>
      </c>
      <c r="C44" s="1" t="s">
        <v>310</v>
      </c>
      <c r="D44" s="1" t="s">
        <v>244</v>
      </c>
      <c r="E44" s="28" t="s">
        <v>183</v>
      </c>
      <c r="F44" s="28"/>
      <c r="G44" s="31" t="s">
        <v>336</v>
      </c>
      <c r="H44" s="32">
        <v>212</v>
      </c>
      <c r="I44" s="32" t="s">
        <v>533</v>
      </c>
      <c r="J44" s="14">
        <v>5.1100000000000003</v>
      </c>
      <c r="K44" s="14">
        <v>99.97</v>
      </c>
      <c r="L44" s="8">
        <v>2.4</v>
      </c>
      <c r="M44" s="8">
        <v>3.2</v>
      </c>
      <c r="N44" s="13" t="s">
        <v>357</v>
      </c>
    </row>
    <row r="45" spans="1:14" hidden="1" x14ac:dyDescent="0.15">
      <c r="A45" s="8">
        <v>34</v>
      </c>
      <c r="B45" s="9" t="s">
        <v>23</v>
      </c>
      <c r="C45" s="1" t="s">
        <v>310</v>
      </c>
      <c r="D45" s="1" t="s">
        <v>242</v>
      </c>
      <c r="E45" s="28" t="s">
        <v>183</v>
      </c>
      <c r="F45" s="28" t="s">
        <v>198</v>
      </c>
      <c r="G45" s="31" t="s">
        <v>333</v>
      </c>
      <c r="H45" s="32" t="s">
        <v>447</v>
      </c>
      <c r="I45" s="32" t="s">
        <v>534</v>
      </c>
      <c r="J45" s="14">
        <v>3.63</v>
      </c>
      <c r="K45" s="14">
        <v>82.33</v>
      </c>
      <c r="L45" s="8">
        <v>45.6</v>
      </c>
      <c r="M45" s="8">
        <v>65.08</v>
      </c>
      <c r="N45" s="13" t="s">
        <v>357</v>
      </c>
    </row>
    <row r="46" spans="1:14" hidden="1" x14ac:dyDescent="0.15">
      <c r="A46" s="8">
        <v>35</v>
      </c>
      <c r="B46" s="9" t="s">
        <v>24</v>
      </c>
      <c r="C46" s="1" t="s">
        <v>310</v>
      </c>
      <c r="D46" s="1" t="s">
        <v>245</v>
      </c>
      <c r="E46" s="28" t="s">
        <v>183</v>
      </c>
      <c r="F46" s="28"/>
      <c r="G46" s="31" t="s">
        <v>327</v>
      </c>
      <c r="H46" s="32">
        <v>150</v>
      </c>
      <c r="I46" s="32" t="s">
        <v>535</v>
      </c>
      <c r="J46" s="14">
        <v>5.19</v>
      </c>
      <c r="K46" s="14">
        <v>89.06</v>
      </c>
      <c r="L46" s="8">
        <v>4.3</v>
      </c>
      <c r="M46" s="8">
        <v>6.8</v>
      </c>
      <c r="N46" s="13" t="s">
        <v>357</v>
      </c>
    </row>
    <row r="47" spans="1:14" hidden="1" x14ac:dyDescent="0.15">
      <c r="A47" s="8">
        <v>36</v>
      </c>
      <c r="B47" s="9" t="s">
        <v>0</v>
      </c>
      <c r="C47" s="1" t="s">
        <v>310</v>
      </c>
      <c r="D47" s="1" t="s">
        <v>246</v>
      </c>
      <c r="E47" s="28" t="s">
        <v>183</v>
      </c>
      <c r="F47" s="28"/>
      <c r="G47" s="31" t="s">
        <v>327</v>
      </c>
      <c r="H47" s="32">
        <v>315</v>
      </c>
      <c r="I47" s="32" t="s">
        <v>536</v>
      </c>
      <c r="J47" s="14">
        <v>3.58</v>
      </c>
      <c r="K47" s="14">
        <v>73.86</v>
      </c>
      <c r="L47" s="8">
        <v>4.9000000000000004</v>
      </c>
      <c r="M47" s="8">
        <v>6.3</v>
      </c>
      <c r="N47" s="13" t="s">
        <v>357</v>
      </c>
    </row>
    <row r="48" spans="1:14" hidden="1" x14ac:dyDescent="0.15">
      <c r="A48" s="8">
        <v>37</v>
      </c>
      <c r="B48" s="9" t="s">
        <v>14</v>
      </c>
      <c r="C48" s="1" t="s">
        <v>310</v>
      </c>
      <c r="D48" s="1" t="s">
        <v>247</v>
      </c>
      <c r="E48" s="28" t="s">
        <v>183</v>
      </c>
      <c r="F48" s="28"/>
      <c r="G48" s="31" t="s">
        <v>329</v>
      </c>
      <c r="H48" s="32">
        <v>282</v>
      </c>
      <c r="I48" s="32" t="s">
        <v>537</v>
      </c>
      <c r="J48" s="14">
        <v>4.0599999999999996</v>
      </c>
      <c r="K48" s="14">
        <v>88.56</v>
      </c>
      <c r="L48" s="8">
        <v>12.2</v>
      </c>
      <c r="M48" s="8">
        <v>14.6</v>
      </c>
      <c r="N48" s="13" t="s">
        <v>357</v>
      </c>
    </row>
    <row r="49" spans="1:15" hidden="1" x14ac:dyDescent="0.15">
      <c r="A49" s="8">
        <v>38</v>
      </c>
      <c r="B49" s="9" t="s">
        <v>110</v>
      </c>
      <c r="C49" s="1" t="s">
        <v>310</v>
      </c>
      <c r="D49" s="1" t="s">
        <v>234</v>
      </c>
      <c r="E49" s="28" t="s">
        <v>183</v>
      </c>
      <c r="F49" s="28" t="s">
        <v>198</v>
      </c>
      <c r="G49" s="31" t="s">
        <v>334</v>
      </c>
      <c r="H49" s="32">
        <v>316</v>
      </c>
      <c r="I49" s="32" t="s">
        <v>538</v>
      </c>
      <c r="J49" s="8">
        <v>3.37</v>
      </c>
      <c r="K49" s="8">
        <v>93.18</v>
      </c>
      <c r="L49" s="8">
        <v>15.86</v>
      </c>
      <c r="M49" s="8">
        <v>45.64</v>
      </c>
      <c r="N49" s="13" t="s">
        <v>357</v>
      </c>
    </row>
    <row r="50" spans="1:15" hidden="1" x14ac:dyDescent="0.15">
      <c r="A50" s="8">
        <v>39</v>
      </c>
      <c r="B50" s="9" t="s">
        <v>22</v>
      </c>
      <c r="C50" s="1" t="s">
        <v>310</v>
      </c>
      <c r="D50" s="1" t="s">
        <v>248</v>
      </c>
      <c r="E50" s="28" t="s">
        <v>183</v>
      </c>
      <c r="F50" s="28"/>
      <c r="G50" s="31" t="s">
        <v>327</v>
      </c>
      <c r="H50" s="32">
        <v>434</v>
      </c>
      <c r="I50" s="32" t="s">
        <v>540</v>
      </c>
      <c r="J50" s="14">
        <v>5.83</v>
      </c>
      <c r="K50" s="14">
        <v>52.22</v>
      </c>
      <c r="L50" s="8">
        <v>4.5999999999999996</v>
      </c>
      <c r="M50" s="8">
        <v>6</v>
      </c>
      <c r="N50" s="13" t="s">
        <v>357</v>
      </c>
    </row>
    <row r="51" spans="1:15" x14ac:dyDescent="0.15">
      <c r="A51" s="8">
        <v>40</v>
      </c>
      <c r="B51" s="9" t="s">
        <v>119</v>
      </c>
      <c r="C51" s="1" t="s">
        <v>310</v>
      </c>
      <c r="D51" s="1" t="s">
        <v>217</v>
      </c>
      <c r="E51" s="28" t="s">
        <v>183</v>
      </c>
      <c r="F51" s="28" t="s">
        <v>194</v>
      </c>
      <c r="G51" s="31" t="s">
        <v>355</v>
      </c>
      <c r="H51" s="32" t="s">
        <v>384</v>
      </c>
      <c r="I51" s="32" t="s">
        <v>541</v>
      </c>
      <c r="J51" s="14">
        <v>3.88</v>
      </c>
      <c r="K51" s="14">
        <v>79.83</v>
      </c>
      <c r="L51" s="8">
        <v>10.5</v>
      </c>
      <c r="M51" s="8">
        <v>14.2</v>
      </c>
      <c r="N51" s="13" t="s">
        <v>358</v>
      </c>
    </row>
    <row r="52" spans="1:15" hidden="1" x14ac:dyDescent="0.15">
      <c r="A52" s="8">
        <v>41</v>
      </c>
      <c r="B52" s="9" t="s">
        <v>87</v>
      </c>
      <c r="C52" s="1" t="s">
        <v>310</v>
      </c>
      <c r="D52" s="1" t="s">
        <v>234</v>
      </c>
      <c r="E52" s="28" t="s">
        <v>183</v>
      </c>
      <c r="F52" s="28" t="s">
        <v>198</v>
      </c>
      <c r="G52" s="31" t="s">
        <v>337</v>
      </c>
      <c r="H52" s="32" t="s">
        <v>449</v>
      </c>
      <c r="I52" s="32" t="s">
        <v>542</v>
      </c>
      <c r="J52" s="14">
        <v>19.600000000000001</v>
      </c>
      <c r="K52" s="14">
        <v>95.48</v>
      </c>
      <c r="L52" s="8">
        <v>19.600000000000001</v>
      </c>
      <c r="M52" s="8">
        <v>28</v>
      </c>
      <c r="N52" s="13" t="s">
        <v>357</v>
      </c>
    </row>
    <row r="53" spans="1:15" hidden="1" x14ac:dyDescent="0.15">
      <c r="A53" s="8">
        <v>42</v>
      </c>
      <c r="B53" s="9" t="s">
        <v>27</v>
      </c>
      <c r="C53" s="1" t="s">
        <v>310</v>
      </c>
      <c r="D53" s="1" t="s">
        <v>232</v>
      </c>
      <c r="E53" s="28" t="s">
        <v>183</v>
      </c>
      <c r="F53" s="28" t="s">
        <v>194</v>
      </c>
      <c r="G53" s="31" t="s">
        <v>327</v>
      </c>
      <c r="H53" s="32" t="s">
        <v>448</v>
      </c>
      <c r="I53" s="32" t="s">
        <v>539</v>
      </c>
      <c r="J53" s="14">
        <v>2.37</v>
      </c>
      <c r="K53" s="14">
        <v>61.56</v>
      </c>
      <c r="L53" s="8">
        <v>3.8</v>
      </c>
      <c r="M53" s="8">
        <v>5.3</v>
      </c>
      <c r="N53" s="13" t="s">
        <v>357</v>
      </c>
    </row>
    <row r="54" spans="1:15" x14ac:dyDescent="0.15">
      <c r="A54" s="8">
        <v>43</v>
      </c>
      <c r="B54" s="9" t="s">
        <v>18</v>
      </c>
      <c r="C54" s="1" t="s">
        <v>310</v>
      </c>
      <c r="D54" s="1" t="s">
        <v>220</v>
      </c>
      <c r="E54" s="28" t="s">
        <v>183</v>
      </c>
      <c r="F54" s="28"/>
      <c r="G54" s="31" t="s">
        <v>327</v>
      </c>
      <c r="H54" s="32" t="s">
        <v>385</v>
      </c>
      <c r="I54" s="32" t="s">
        <v>543</v>
      </c>
      <c r="J54" s="14">
        <v>3.05</v>
      </c>
      <c r="K54" s="14">
        <v>77.7</v>
      </c>
      <c r="L54" s="8">
        <v>6.2</v>
      </c>
      <c r="M54" s="8">
        <v>7.2</v>
      </c>
      <c r="N54" s="13" t="s">
        <v>358</v>
      </c>
    </row>
    <row r="55" spans="1:15" hidden="1" x14ac:dyDescent="0.15">
      <c r="A55" s="8">
        <v>44</v>
      </c>
      <c r="B55" s="9" t="s">
        <v>88</v>
      </c>
      <c r="C55" s="1" t="s">
        <v>310</v>
      </c>
      <c r="D55" s="1" t="s">
        <v>234</v>
      </c>
      <c r="E55" s="28" t="s">
        <v>183</v>
      </c>
      <c r="F55" s="28" t="s">
        <v>194</v>
      </c>
      <c r="G55" s="31" t="s">
        <v>338</v>
      </c>
      <c r="H55" s="32">
        <v>278</v>
      </c>
      <c r="I55" s="32" t="s">
        <v>544</v>
      </c>
      <c r="J55" s="14">
        <v>11.57</v>
      </c>
      <c r="K55" s="14">
        <v>99.85</v>
      </c>
      <c r="L55" s="8">
        <v>23.1</v>
      </c>
      <c r="M55" s="8">
        <v>29.2</v>
      </c>
      <c r="N55" s="13" t="s">
        <v>357</v>
      </c>
    </row>
    <row r="56" spans="1:15" hidden="1" x14ac:dyDescent="0.15">
      <c r="A56" s="8">
        <v>45</v>
      </c>
      <c r="B56" s="9" t="s">
        <v>21</v>
      </c>
      <c r="C56" s="1" t="s">
        <v>310</v>
      </c>
      <c r="D56" s="1" t="s">
        <v>240</v>
      </c>
      <c r="E56" s="28" t="s">
        <v>183</v>
      </c>
      <c r="F56" s="28"/>
      <c r="G56" s="31" t="s">
        <v>327</v>
      </c>
      <c r="H56" s="32" t="s">
        <v>450</v>
      </c>
      <c r="I56" s="32" t="s">
        <v>545</v>
      </c>
      <c r="J56" s="14">
        <v>16.329999999999998</v>
      </c>
      <c r="K56" s="14">
        <v>85.29</v>
      </c>
      <c r="L56" s="8">
        <v>5.2</v>
      </c>
      <c r="M56" s="8">
        <v>6.7</v>
      </c>
      <c r="N56" s="13" t="s">
        <v>357</v>
      </c>
    </row>
    <row r="57" spans="1:15" hidden="1" x14ac:dyDescent="0.15">
      <c r="A57" s="8">
        <v>46</v>
      </c>
      <c r="B57" s="9" t="s">
        <v>42</v>
      </c>
      <c r="C57" s="1" t="s">
        <v>310</v>
      </c>
      <c r="D57" s="1" t="s">
        <v>249</v>
      </c>
      <c r="E57" s="28" t="s">
        <v>183</v>
      </c>
      <c r="F57" s="84" t="s">
        <v>199</v>
      </c>
      <c r="G57" s="31" t="s">
        <v>334</v>
      </c>
      <c r="H57" s="32" t="s">
        <v>451</v>
      </c>
      <c r="I57" s="32" t="s">
        <v>546</v>
      </c>
      <c r="J57" s="14">
        <v>6.87</v>
      </c>
      <c r="K57" s="14">
        <v>91.18</v>
      </c>
      <c r="L57" s="8">
        <v>4.0999999999999996</v>
      </c>
      <c r="M57" s="8">
        <v>13.6</v>
      </c>
      <c r="N57" s="13" t="s">
        <v>357</v>
      </c>
    </row>
    <row r="58" spans="1:15" hidden="1" x14ac:dyDescent="0.15">
      <c r="A58" s="8">
        <v>47</v>
      </c>
      <c r="B58" s="9" t="s">
        <v>31</v>
      </c>
      <c r="C58" s="1" t="s">
        <v>321</v>
      </c>
      <c r="D58" s="1" t="s">
        <v>275</v>
      </c>
      <c r="E58" s="28" t="s">
        <v>184</v>
      </c>
      <c r="F58" s="28" t="s">
        <v>197</v>
      </c>
      <c r="G58" s="31" t="s">
        <v>327</v>
      </c>
      <c r="H58" s="32" t="s">
        <v>452</v>
      </c>
      <c r="I58" s="32" t="s">
        <v>547</v>
      </c>
      <c r="J58" s="14">
        <v>0.85</v>
      </c>
      <c r="K58" s="14">
        <v>75.569999999999993</v>
      </c>
      <c r="L58" s="8">
        <v>5.9</v>
      </c>
      <c r="M58" s="8">
        <v>6.6</v>
      </c>
      <c r="N58" s="13" t="s">
        <v>357</v>
      </c>
    </row>
    <row r="59" spans="1:15" hidden="1" x14ac:dyDescent="0.15">
      <c r="A59" s="8">
        <v>48</v>
      </c>
      <c r="B59" s="9" t="s">
        <v>36</v>
      </c>
      <c r="C59" s="1" t="s">
        <v>310</v>
      </c>
      <c r="D59" s="1" t="s">
        <v>220</v>
      </c>
      <c r="E59" s="28" t="s">
        <v>183</v>
      </c>
      <c r="F59" s="28"/>
      <c r="G59" s="31" t="s">
        <v>354</v>
      </c>
      <c r="H59" s="32" t="s">
        <v>453</v>
      </c>
      <c r="I59" s="32" t="s">
        <v>548</v>
      </c>
      <c r="J59" s="14">
        <v>4.53</v>
      </c>
      <c r="K59" s="14">
        <v>89.92</v>
      </c>
      <c r="L59" s="8">
        <v>3.72</v>
      </c>
      <c r="M59" s="8">
        <v>33.97</v>
      </c>
      <c r="N59" s="13" t="s">
        <v>357</v>
      </c>
      <c r="O59" s="25" t="s">
        <v>335</v>
      </c>
    </row>
    <row r="60" spans="1:15" hidden="1" x14ac:dyDescent="0.15">
      <c r="A60" s="8">
        <v>49</v>
      </c>
      <c r="B60" s="9" t="s">
        <v>45</v>
      </c>
      <c r="C60" s="1" t="s">
        <v>310</v>
      </c>
      <c r="D60" s="1" t="s">
        <v>250</v>
      </c>
      <c r="E60" s="28" t="s">
        <v>183</v>
      </c>
      <c r="F60" s="28"/>
      <c r="G60" s="31" t="s">
        <v>327</v>
      </c>
      <c r="H60" s="32" t="s">
        <v>454</v>
      </c>
      <c r="I60" s="32" t="s">
        <v>549</v>
      </c>
      <c r="J60" s="14">
        <v>3.55</v>
      </c>
      <c r="K60" s="14">
        <v>98.79</v>
      </c>
      <c r="L60" s="8">
        <v>5.4</v>
      </c>
      <c r="M60" s="8">
        <v>7.1</v>
      </c>
      <c r="N60" s="13" t="s">
        <v>357</v>
      </c>
    </row>
    <row r="61" spans="1:15" hidden="1" x14ac:dyDescent="0.15">
      <c r="A61" s="8">
        <v>50</v>
      </c>
      <c r="B61" s="9" t="s">
        <v>35</v>
      </c>
      <c r="C61" s="1" t="s">
        <v>310</v>
      </c>
      <c r="D61" s="1" t="s">
        <v>250</v>
      </c>
      <c r="E61" s="28" t="s">
        <v>183</v>
      </c>
      <c r="F61" s="28"/>
      <c r="G61" s="31" t="s">
        <v>335</v>
      </c>
      <c r="H61" s="32" t="s">
        <v>455</v>
      </c>
      <c r="I61" s="32" t="s">
        <v>550</v>
      </c>
      <c r="J61" s="14">
        <v>7.93</v>
      </c>
      <c r="K61" s="14">
        <v>99.93</v>
      </c>
      <c r="L61" s="8">
        <v>5.6</v>
      </c>
      <c r="M61" s="8">
        <v>7.1</v>
      </c>
      <c r="N61" s="13" t="s">
        <v>357</v>
      </c>
    </row>
    <row r="62" spans="1:15" hidden="1" x14ac:dyDescent="0.15">
      <c r="A62" s="8">
        <v>51</v>
      </c>
      <c r="B62" s="9" t="s">
        <v>167</v>
      </c>
      <c r="C62" s="1" t="s">
        <v>321</v>
      </c>
      <c r="D62" s="1" t="s">
        <v>274</v>
      </c>
      <c r="E62" s="28" t="s">
        <v>183</v>
      </c>
      <c r="F62" s="28"/>
      <c r="G62" s="31" t="s">
        <v>339</v>
      </c>
      <c r="H62" s="32" t="s">
        <v>456</v>
      </c>
      <c r="I62" s="32" t="s">
        <v>551</v>
      </c>
      <c r="J62" s="14">
        <v>48.29</v>
      </c>
      <c r="K62" s="14">
        <v>99.65</v>
      </c>
      <c r="L62" s="8">
        <v>1.2</v>
      </c>
      <c r="M62" s="8">
        <v>3.1</v>
      </c>
      <c r="N62" s="13" t="s">
        <v>357</v>
      </c>
      <c r="O62" s="25" t="s">
        <v>342</v>
      </c>
    </row>
    <row r="63" spans="1:15" x14ac:dyDescent="0.15">
      <c r="A63" s="8">
        <v>52</v>
      </c>
      <c r="B63" s="9" t="s">
        <v>134</v>
      </c>
      <c r="C63" s="1" t="s">
        <v>310</v>
      </c>
      <c r="D63" s="1" t="s">
        <v>251</v>
      </c>
      <c r="E63" s="28" t="s">
        <v>183</v>
      </c>
      <c r="F63" s="28"/>
      <c r="G63" s="31" t="s">
        <v>335</v>
      </c>
      <c r="H63" s="32">
        <v>56</v>
      </c>
      <c r="I63" s="32" t="s">
        <v>552</v>
      </c>
      <c r="J63" s="8">
        <v>3.37</v>
      </c>
      <c r="K63" s="8">
        <v>93.18</v>
      </c>
      <c r="L63" s="8">
        <v>15.86</v>
      </c>
      <c r="M63" s="8">
        <v>45.64</v>
      </c>
      <c r="N63" s="13" t="s">
        <v>358</v>
      </c>
    </row>
    <row r="64" spans="1:15" x14ac:dyDescent="0.15">
      <c r="A64" s="8">
        <v>53</v>
      </c>
      <c r="B64" s="9" t="s">
        <v>135</v>
      </c>
      <c r="C64" s="1" t="s">
        <v>310</v>
      </c>
      <c r="D64" s="1" t="s">
        <v>251</v>
      </c>
      <c r="E64" s="28" t="s">
        <v>183</v>
      </c>
      <c r="F64" s="28"/>
      <c r="G64" s="31" t="s">
        <v>339</v>
      </c>
      <c r="H64" s="32" t="s">
        <v>386</v>
      </c>
      <c r="I64" s="32" t="s">
        <v>553</v>
      </c>
      <c r="J64" s="8">
        <v>19.93</v>
      </c>
      <c r="K64" s="8">
        <v>99.82</v>
      </c>
      <c r="L64" s="8"/>
      <c r="M64" s="8"/>
      <c r="N64" s="13" t="s">
        <v>358</v>
      </c>
    </row>
    <row r="65" spans="1:15" x14ac:dyDescent="0.15">
      <c r="A65" s="8">
        <v>54</v>
      </c>
      <c r="B65" s="9" t="s">
        <v>168</v>
      </c>
      <c r="C65" s="1" t="s">
        <v>321</v>
      </c>
      <c r="D65" s="1" t="s">
        <v>221</v>
      </c>
      <c r="E65" s="28" t="s">
        <v>183</v>
      </c>
      <c r="F65" s="28" t="s">
        <v>199</v>
      </c>
      <c r="G65" s="31" t="s">
        <v>328</v>
      </c>
      <c r="H65" s="32" t="s">
        <v>387</v>
      </c>
      <c r="I65" s="32" t="s">
        <v>554</v>
      </c>
      <c r="J65" s="14">
        <v>13.37</v>
      </c>
      <c r="K65" s="14">
        <v>99.89</v>
      </c>
      <c r="L65" s="8">
        <v>25.8</v>
      </c>
      <c r="M65" s="8">
        <v>30</v>
      </c>
      <c r="N65" s="13" t="s">
        <v>358</v>
      </c>
    </row>
    <row r="66" spans="1:15" hidden="1" x14ac:dyDescent="0.15">
      <c r="A66" s="8">
        <v>55</v>
      </c>
      <c r="B66" s="9" t="s">
        <v>169</v>
      </c>
      <c r="C66" s="1" t="s">
        <v>321</v>
      </c>
      <c r="D66" s="1" t="s">
        <v>221</v>
      </c>
      <c r="E66" s="28" t="s">
        <v>183</v>
      </c>
      <c r="F66" s="28"/>
      <c r="G66" s="31" t="s">
        <v>340</v>
      </c>
      <c r="H66" s="32" t="s">
        <v>457</v>
      </c>
      <c r="I66" s="32" t="s">
        <v>555</v>
      </c>
      <c r="J66" s="14">
        <v>8.18</v>
      </c>
      <c r="K66" s="14">
        <v>99.3</v>
      </c>
      <c r="L66" s="8" t="s">
        <v>378</v>
      </c>
      <c r="M66" s="8" t="s">
        <v>379</v>
      </c>
      <c r="N66" s="13" t="s">
        <v>357</v>
      </c>
      <c r="O66" s="25" t="s">
        <v>335</v>
      </c>
    </row>
    <row r="67" spans="1:15" hidden="1" x14ac:dyDescent="0.15">
      <c r="A67" s="8">
        <v>56</v>
      </c>
      <c r="B67" s="40" t="s">
        <v>170</v>
      </c>
      <c r="C67" s="1" t="s">
        <v>321</v>
      </c>
      <c r="D67" s="1" t="s">
        <v>371</v>
      </c>
      <c r="E67" s="81" t="s">
        <v>183</v>
      </c>
      <c r="F67" s="81"/>
      <c r="G67" s="36" t="s">
        <v>335</v>
      </c>
      <c r="H67" s="35" t="s">
        <v>467</v>
      </c>
      <c r="I67" s="35" t="s">
        <v>467</v>
      </c>
      <c r="J67" s="14">
        <v>4.01</v>
      </c>
      <c r="K67" s="14">
        <v>99.94</v>
      </c>
      <c r="L67" s="8">
        <v>6.1</v>
      </c>
      <c r="M67" s="8">
        <v>7.2</v>
      </c>
      <c r="N67" s="13" t="s">
        <v>357</v>
      </c>
    </row>
    <row r="68" spans="1:15" x14ac:dyDescent="0.15">
      <c r="A68" s="8">
        <v>57</v>
      </c>
      <c r="B68" s="40" t="s">
        <v>176</v>
      </c>
      <c r="C68" s="1" t="s">
        <v>310</v>
      </c>
      <c r="D68" s="1" t="s">
        <v>265</v>
      </c>
      <c r="E68" s="81" t="s">
        <v>183</v>
      </c>
      <c r="F68" s="81"/>
      <c r="G68" s="36" t="s">
        <v>335</v>
      </c>
      <c r="H68" s="37" t="s">
        <v>395</v>
      </c>
      <c r="I68" s="37" t="s">
        <v>556</v>
      </c>
      <c r="J68" s="14">
        <v>5.1100000000000003</v>
      </c>
      <c r="K68" s="14">
        <v>97.84</v>
      </c>
      <c r="L68" s="8">
        <v>6.5</v>
      </c>
      <c r="M68" s="8">
        <v>7.2</v>
      </c>
      <c r="N68" s="13" t="s">
        <v>358</v>
      </c>
    </row>
    <row r="69" spans="1:15" x14ac:dyDescent="0.15">
      <c r="A69" s="8">
        <v>58</v>
      </c>
      <c r="B69" s="40" t="s">
        <v>48</v>
      </c>
      <c r="C69" s="1" t="s">
        <v>310</v>
      </c>
      <c r="D69" s="1" t="s">
        <v>252</v>
      </c>
      <c r="E69" s="81" t="s">
        <v>183</v>
      </c>
      <c r="F69" s="81"/>
      <c r="G69" s="36" t="s">
        <v>341</v>
      </c>
      <c r="H69" s="37">
        <v>27</v>
      </c>
      <c r="I69" s="37" t="s">
        <v>557</v>
      </c>
      <c r="J69" s="14">
        <v>27.04</v>
      </c>
      <c r="K69" s="14">
        <v>99.91</v>
      </c>
      <c r="L69" s="8">
        <v>1.4</v>
      </c>
      <c r="M69" s="8">
        <v>2.6</v>
      </c>
      <c r="N69" s="13" t="s">
        <v>358</v>
      </c>
    </row>
    <row r="70" spans="1:15" hidden="1" x14ac:dyDescent="0.15">
      <c r="A70" s="8">
        <v>59</v>
      </c>
      <c r="B70" s="9" t="s">
        <v>55</v>
      </c>
      <c r="C70" s="1" t="s">
        <v>310</v>
      </c>
      <c r="D70" s="1" t="s">
        <v>254</v>
      </c>
      <c r="E70" s="28" t="s">
        <v>183</v>
      </c>
      <c r="F70" s="28"/>
      <c r="G70" s="31" t="s">
        <v>327</v>
      </c>
      <c r="H70" s="32" t="s">
        <v>458</v>
      </c>
      <c r="I70" s="32" t="s">
        <v>558</v>
      </c>
      <c r="J70" s="14">
        <v>3.05</v>
      </c>
      <c r="K70" s="14">
        <v>83.21</v>
      </c>
      <c r="L70" s="8">
        <v>5.7</v>
      </c>
      <c r="M70" s="8">
        <v>6.7</v>
      </c>
      <c r="N70" s="13" t="s">
        <v>357</v>
      </c>
    </row>
    <row r="71" spans="1:15" hidden="1" x14ac:dyDescent="0.15">
      <c r="A71" s="8">
        <v>60</v>
      </c>
      <c r="B71" s="9" t="s">
        <v>57</v>
      </c>
      <c r="C71" s="1" t="s">
        <v>310</v>
      </c>
      <c r="D71" s="1" t="s">
        <v>255</v>
      </c>
      <c r="E71" s="28" t="s">
        <v>183</v>
      </c>
      <c r="F71" s="28" t="s">
        <v>198</v>
      </c>
      <c r="G71" s="31" t="s">
        <v>334</v>
      </c>
      <c r="H71" s="32" t="s">
        <v>459</v>
      </c>
      <c r="I71" s="32" t="s">
        <v>559</v>
      </c>
      <c r="J71" s="14">
        <v>1.31</v>
      </c>
      <c r="K71" s="14">
        <v>92.45</v>
      </c>
      <c r="L71" s="8">
        <v>13.6</v>
      </c>
      <c r="M71" s="8">
        <v>14.3</v>
      </c>
      <c r="N71" s="13" t="s">
        <v>357</v>
      </c>
    </row>
    <row r="72" spans="1:15" x14ac:dyDescent="0.15">
      <c r="A72" s="8">
        <v>61</v>
      </c>
      <c r="B72" s="9" t="s">
        <v>51</v>
      </c>
      <c r="C72" s="1" t="s">
        <v>310</v>
      </c>
      <c r="D72" s="1" t="s">
        <v>220</v>
      </c>
      <c r="E72" s="28" t="s">
        <v>183</v>
      </c>
      <c r="F72" s="28"/>
      <c r="G72" s="31" t="s">
        <v>335</v>
      </c>
      <c r="H72" s="32" t="s">
        <v>396</v>
      </c>
      <c r="I72" s="32" t="s">
        <v>560</v>
      </c>
      <c r="J72" s="14">
        <v>4.49</v>
      </c>
      <c r="K72" s="14">
        <v>86.37</v>
      </c>
      <c r="L72" s="8">
        <v>6.6</v>
      </c>
      <c r="M72" s="8">
        <v>7.4</v>
      </c>
      <c r="N72" s="13" t="s">
        <v>358</v>
      </c>
    </row>
    <row r="73" spans="1:15" hidden="1" x14ac:dyDescent="0.15">
      <c r="A73" s="8">
        <v>62</v>
      </c>
      <c r="B73" s="9" t="s">
        <v>53</v>
      </c>
      <c r="C73" s="1" t="s">
        <v>310</v>
      </c>
      <c r="D73" s="1" t="s">
        <v>220</v>
      </c>
      <c r="E73" s="28" t="s">
        <v>183</v>
      </c>
      <c r="F73" s="28"/>
      <c r="G73" s="31" t="s">
        <v>336</v>
      </c>
      <c r="H73" s="32">
        <v>280</v>
      </c>
      <c r="I73" s="32" t="s">
        <v>561</v>
      </c>
      <c r="J73" s="14">
        <v>15.42</v>
      </c>
      <c r="K73" s="14">
        <v>96.3</v>
      </c>
      <c r="L73" s="8">
        <v>0.34</v>
      </c>
      <c r="M73" s="8">
        <v>2.2999999999999998</v>
      </c>
      <c r="N73" s="13" t="s">
        <v>357</v>
      </c>
    </row>
    <row r="74" spans="1:15" hidden="1" x14ac:dyDescent="0.15">
      <c r="A74" s="8">
        <v>63</v>
      </c>
      <c r="B74" s="9" t="s">
        <v>38</v>
      </c>
      <c r="C74" s="1" t="s">
        <v>310</v>
      </c>
      <c r="D74" s="1" t="s">
        <v>256</v>
      </c>
      <c r="E74" s="28" t="s">
        <v>183</v>
      </c>
      <c r="F74" s="28" t="s">
        <v>198</v>
      </c>
      <c r="G74" s="31" t="s">
        <v>333</v>
      </c>
      <c r="H74" s="32" t="s">
        <v>460</v>
      </c>
      <c r="I74" s="32" t="s">
        <v>562</v>
      </c>
      <c r="J74" s="14">
        <v>9.99</v>
      </c>
      <c r="K74" s="14">
        <v>99.97</v>
      </c>
      <c r="L74" s="8" t="s">
        <v>380</v>
      </c>
      <c r="M74" s="8" t="s">
        <v>381</v>
      </c>
      <c r="N74" s="13" t="s">
        <v>357</v>
      </c>
    </row>
    <row r="75" spans="1:15" hidden="1" x14ac:dyDescent="0.15">
      <c r="A75" s="8">
        <v>64</v>
      </c>
      <c r="B75" s="9" t="s">
        <v>61</v>
      </c>
      <c r="C75" s="1" t="s">
        <v>310</v>
      </c>
      <c r="D75" s="1" t="s">
        <v>255</v>
      </c>
      <c r="E75" s="28" t="s">
        <v>183</v>
      </c>
      <c r="F75" s="28"/>
      <c r="G75" s="31" t="s">
        <v>334</v>
      </c>
      <c r="H75" s="32" t="s">
        <v>461</v>
      </c>
      <c r="I75" s="32" t="s">
        <v>559</v>
      </c>
      <c r="J75" s="14">
        <v>7.63</v>
      </c>
      <c r="K75" s="14">
        <v>60.76</v>
      </c>
      <c r="L75" s="8">
        <v>11.3</v>
      </c>
      <c r="M75" s="8">
        <v>12.6</v>
      </c>
      <c r="N75" s="13" t="s">
        <v>357</v>
      </c>
    </row>
    <row r="76" spans="1:15" hidden="1" x14ac:dyDescent="0.15">
      <c r="A76" s="8">
        <v>65</v>
      </c>
      <c r="B76" s="9" t="s">
        <v>70</v>
      </c>
      <c r="C76" s="1" t="s">
        <v>310</v>
      </c>
      <c r="D76" s="1" t="s">
        <v>220</v>
      </c>
      <c r="E76" s="31" t="s">
        <v>183</v>
      </c>
      <c r="F76" s="28"/>
      <c r="G76" s="31" t="s">
        <v>342</v>
      </c>
      <c r="H76" s="32">
        <v>730</v>
      </c>
      <c r="I76" s="32" t="s">
        <v>563</v>
      </c>
      <c r="J76" s="14">
        <v>8.1999999999999993</v>
      </c>
      <c r="K76" s="14">
        <v>99.29</v>
      </c>
      <c r="L76" s="8">
        <v>62.04</v>
      </c>
      <c r="M76" s="8">
        <v>86.98</v>
      </c>
      <c r="N76" s="13" t="s">
        <v>360</v>
      </c>
    </row>
    <row r="77" spans="1:15" hidden="1" x14ac:dyDescent="0.15">
      <c r="A77" s="8">
        <v>66</v>
      </c>
      <c r="B77" s="9" t="s">
        <v>67</v>
      </c>
      <c r="C77" s="1" t="s">
        <v>310</v>
      </c>
      <c r="D77" s="1" t="s">
        <v>220</v>
      </c>
      <c r="E77" s="28" t="s">
        <v>183</v>
      </c>
      <c r="F77" s="28" t="s">
        <v>198</v>
      </c>
      <c r="G77" s="31" t="s">
        <v>329</v>
      </c>
      <c r="H77" s="32" t="s">
        <v>462</v>
      </c>
      <c r="I77" s="32" t="s">
        <v>564</v>
      </c>
      <c r="J77" s="14">
        <v>3.2</v>
      </c>
      <c r="K77" s="14">
        <v>86.48</v>
      </c>
      <c r="L77" s="8">
        <v>12.7</v>
      </c>
      <c r="M77" s="8">
        <v>14.4</v>
      </c>
      <c r="N77" s="13" t="s">
        <v>357</v>
      </c>
    </row>
    <row r="78" spans="1:15" hidden="1" x14ac:dyDescent="0.15">
      <c r="A78" s="8">
        <v>67</v>
      </c>
      <c r="B78" s="9" t="s">
        <v>89</v>
      </c>
      <c r="C78" s="1" t="s">
        <v>310</v>
      </c>
      <c r="D78" s="1" t="s">
        <v>220</v>
      </c>
      <c r="E78" s="28" t="s">
        <v>183</v>
      </c>
      <c r="F78" s="28"/>
      <c r="G78" s="31" t="s">
        <v>335</v>
      </c>
      <c r="H78" s="32" t="s">
        <v>463</v>
      </c>
      <c r="I78" s="32" t="s">
        <v>407</v>
      </c>
      <c r="J78" s="14">
        <v>8.5</v>
      </c>
      <c r="K78" s="14">
        <v>94.34</v>
      </c>
      <c r="L78" s="8">
        <v>5.2</v>
      </c>
      <c r="M78" s="8">
        <v>7</v>
      </c>
      <c r="N78" s="13" t="s">
        <v>357</v>
      </c>
    </row>
    <row r="79" spans="1:15" hidden="1" x14ac:dyDescent="0.15">
      <c r="A79" s="8">
        <v>68</v>
      </c>
      <c r="B79" s="9" t="s">
        <v>34</v>
      </c>
      <c r="C79" s="1" t="s">
        <v>310</v>
      </c>
      <c r="D79" s="1" t="s">
        <v>257</v>
      </c>
      <c r="E79" s="28" t="s">
        <v>183</v>
      </c>
      <c r="F79" s="28"/>
      <c r="G79" s="31" t="s">
        <v>342</v>
      </c>
      <c r="H79" s="32" t="s">
        <v>464</v>
      </c>
      <c r="I79" s="32" t="s">
        <v>565</v>
      </c>
      <c r="J79" s="14">
        <v>4.34</v>
      </c>
      <c r="K79" s="14">
        <v>98.39</v>
      </c>
      <c r="L79" s="8">
        <v>2.7</v>
      </c>
      <c r="M79" s="8">
        <v>3.3</v>
      </c>
      <c r="N79" s="13" t="s">
        <v>357</v>
      </c>
    </row>
    <row r="80" spans="1:15" hidden="1" x14ac:dyDescent="0.15">
      <c r="A80" s="8">
        <v>69</v>
      </c>
      <c r="B80" s="9" t="s">
        <v>58</v>
      </c>
      <c r="C80" s="1" t="s">
        <v>310</v>
      </c>
      <c r="D80" s="1" t="s">
        <v>258</v>
      </c>
      <c r="E80" s="28" t="s">
        <v>183</v>
      </c>
      <c r="F80" s="28" t="s">
        <v>197</v>
      </c>
      <c r="G80" s="31" t="s">
        <v>343</v>
      </c>
      <c r="H80" s="32" t="s">
        <v>465</v>
      </c>
      <c r="I80" s="32" t="s">
        <v>566</v>
      </c>
      <c r="J80" s="14">
        <v>3.28</v>
      </c>
      <c r="K80" s="14">
        <v>90.92</v>
      </c>
      <c r="L80" s="8">
        <v>5.0999999999999996</v>
      </c>
      <c r="M80" s="8">
        <v>7</v>
      </c>
      <c r="N80" s="13" t="s">
        <v>357</v>
      </c>
    </row>
    <row r="81" spans="1:15" hidden="1" x14ac:dyDescent="0.15">
      <c r="A81" s="8">
        <v>70</v>
      </c>
      <c r="B81" s="9" t="s">
        <v>65</v>
      </c>
      <c r="C81" s="1" t="s">
        <v>310</v>
      </c>
      <c r="D81" s="1" t="s">
        <v>259</v>
      </c>
      <c r="E81" s="28" t="s">
        <v>183</v>
      </c>
      <c r="F81" s="28"/>
      <c r="G81" s="31" t="s">
        <v>327</v>
      </c>
      <c r="H81" s="32">
        <v>240</v>
      </c>
      <c r="I81" s="32" t="s">
        <v>567</v>
      </c>
      <c r="J81" s="14">
        <v>2.48</v>
      </c>
      <c r="K81" s="14">
        <v>90.13</v>
      </c>
      <c r="L81" s="8">
        <v>5.7</v>
      </c>
      <c r="M81" s="8">
        <v>7.3</v>
      </c>
      <c r="N81" s="13" t="s">
        <v>357</v>
      </c>
    </row>
    <row r="82" spans="1:15" hidden="1" x14ac:dyDescent="0.15">
      <c r="A82" s="8">
        <v>71</v>
      </c>
      <c r="B82" s="9" t="s">
        <v>49</v>
      </c>
      <c r="C82" s="1" t="s">
        <v>310</v>
      </c>
      <c r="D82" s="1" t="s">
        <v>260</v>
      </c>
      <c r="E82" s="28" t="s">
        <v>183</v>
      </c>
      <c r="F82" s="28"/>
      <c r="G82" s="31" t="s">
        <v>344</v>
      </c>
      <c r="H82" s="32" t="s">
        <v>466</v>
      </c>
      <c r="I82" s="32" t="s">
        <v>568</v>
      </c>
      <c r="J82" s="14">
        <v>5.24</v>
      </c>
      <c r="K82" s="14">
        <v>87.03</v>
      </c>
      <c r="L82" s="8">
        <v>14.78</v>
      </c>
      <c r="M82" s="8">
        <v>65.06</v>
      </c>
      <c r="N82" s="13" t="s">
        <v>357</v>
      </c>
      <c r="O82" s="25" t="s">
        <v>335</v>
      </c>
    </row>
    <row r="83" spans="1:15" hidden="1" x14ac:dyDescent="0.15">
      <c r="A83" s="8">
        <v>72</v>
      </c>
      <c r="B83" s="9" t="s">
        <v>59</v>
      </c>
      <c r="C83" s="1" t="s">
        <v>310</v>
      </c>
      <c r="D83" s="1" t="s">
        <v>261</v>
      </c>
      <c r="E83" s="31" t="s">
        <v>183</v>
      </c>
      <c r="F83" s="28"/>
      <c r="G83" s="31" t="s">
        <v>327</v>
      </c>
      <c r="H83" s="32">
        <v>730</v>
      </c>
      <c r="I83" s="32" t="s">
        <v>569</v>
      </c>
      <c r="J83" s="14">
        <v>6.73</v>
      </c>
      <c r="K83" s="14">
        <v>91.07</v>
      </c>
      <c r="L83" s="8">
        <v>33.299999999999997</v>
      </c>
      <c r="M83" s="8">
        <v>89.17</v>
      </c>
      <c r="N83" s="13" t="s">
        <v>360</v>
      </c>
    </row>
    <row r="84" spans="1:15" hidden="1" x14ac:dyDescent="0.15">
      <c r="A84" s="8">
        <v>73</v>
      </c>
      <c r="B84" s="9" t="s">
        <v>185</v>
      </c>
      <c r="C84" s="1" t="s">
        <v>310</v>
      </c>
      <c r="D84" s="1" t="s">
        <v>220</v>
      </c>
      <c r="E84" s="81" t="s">
        <v>183</v>
      </c>
      <c r="F84" s="81" t="s">
        <v>201</v>
      </c>
      <c r="G84" s="36" t="s">
        <v>330</v>
      </c>
      <c r="H84" s="35" t="s">
        <v>467</v>
      </c>
      <c r="I84" s="35" t="s">
        <v>467</v>
      </c>
      <c r="J84" s="8">
        <v>2.81</v>
      </c>
      <c r="K84" s="8">
        <v>52.34</v>
      </c>
      <c r="L84" s="8"/>
      <c r="M84" s="8"/>
      <c r="N84" s="13" t="s">
        <v>357</v>
      </c>
    </row>
    <row r="85" spans="1:15" hidden="1" x14ac:dyDescent="0.15">
      <c r="A85" s="8">
        <v>74</v>
      </c>
      <c r="B85" s="9" t="s">
        <v>56</v>
      </c>
      <c r="C85" s="1" t="s">
        <v>310</v>
      </c>
      <c r="D85" s="1" t="s">
        <v>220</v>
      </c>
      <c r="E85" s="31" t="s">
        <v>183</v>
      </c>
      <c r="F85" s="28"/>
      <c r="G85" s="31" t="s">
        <v>327</v>
      </c>
      <c r="H85" s="32" t="s">
        <v>421</v>
      </c>
      <c r="I85" s="32" t="s">
        <v>570</v>
      </c>
      <c r="J85" s="14">
        <v>3.98</v>
      </c>
      <c r="K85" s="14">
        <v>98.72</v>
      </c>
      <c r="L85" s="8">
        <v>47.8</v>
      </c>
      <c r="M85" s="8">
        <v>89.78</v>
      </c>
      <c r="N85" s="13" t="s">
        <v>360</v>
      </c>
    </row>
    <row r="86" spans="1:15" hidden="1" x14ac:dyDescent="0.15">
      <c r="A86" s="8">
        <v>75</v>
      </c>
      <c r="B86" s="9" t="s">
        <v>60</v>
      </c>
      <c r="C86" s="1" t="s">
        <v>310</v>
      </c>
      <c r="D86" s="1" t="s">
        <v>220</v>
      </c>
      <c r="E86" s="31" t="s">
        <v>183</v>
      </c>
      <c r="F86" s="28" t="s">
        <v>199</v>
      </c>
      <c r="G86" s="31" t="s">
        <v>334</v>
      </c>
      <c r="H86" s="32">
        <v>730</v>
      </c>
      <c r="I86" s="32" t="s">
        <v>571</v>
      </c>
      <c r="J86" s="14">
        <v>4.08</v>
      </c>
      <c r="K86" s="14">
        <v>99.82</v>
      </c>
      <c r="L86" s="8">
        <v>69.45</v>
      </c>
      <c r="M86" s="8">
        <v>88.76</v>
      </c>
      <c r="N86" s="13" t="s">
        <v>360</v>
      </c>
    </row>
    <row r="87" spans="1:15" hidden="1" x14ac:dyDescent="0.15">
      <c r="A87" s="8">
        <v>76</v>
      </c>
      <c r="B87" s="9" t="s">
        <v>90</v>
      </c>
      <c r="C87" s="1" t="s">
        <v>310</v>
      </c>
      <c r="D87" s="1" t="s">
        <v>220</v>
      </c>
      <c r="E87" s="31" t="s">
        <v>183</v>
      </c>
      <c r="F87" s="28"/>
      <c r="G87" s="31" t="s">
        <v>335</v>
      </c>
      <c r="H87" s="32" t="s">
        <v>422</v>
      </c>
      <c r="I87" s="32" t="s">
        <v>572</v>
      </c>
      <c r="J87" s="14">
        <v>10.44</v>
      </c>
      <c r="K87" s="14">
        <v>96.09</v>
      </c>
      <c r="L87" s="8">
        <v>53.65</v>
      </c>
      <c r="M87" s="8">
        <v>86.4</v>
      </c>
      <c r="N87" s="13" t="s">
        <v>360</v>
      </c>
    </row>
    <row r="88" spans="1:15" hidden="1" x14ac:dyDescent="0.15">
      <c r="A88" s="8">
        <v>77</v>
      </c>
      <c r="B88" s="9" t="s">
        <v>71</v>
      </c>
      <c r="C88" s="1" t="s">
        <v>310</v>
      </c>
      <c r="D88" s="1" t="s">
        <v>261</v>
      </c>
      <c r="E88" s="31" t="s">
        <v>183</v>
      </c>
      <c r="F88" s="28" t="s">
        <v>199</v>
      </c>
      <c r="G88" s="31" t="s">
        <v>333</v>
      </c>
      <c r="H88" s="32">
        <v>730</v>
      </c>
      <c r="I88" s="32" t="s">
        <v>573</v>
      </c>
      <c r="J88" s="14">
        <v>4.95</v>
      </c>
      <c r="K88" s="14">
        <v>94.49</v>
      </c>
      <c r="L88" s="8">
        <v>38.5</v>
      </c>
      <c r="M88" s="8">
        <v>77.38</v>
      </c>
      <c r="N88" s="13" t="s">
        <v>360</v>
      </c>
    </row>
    <row r="89" spans="1:15" hidden="1" x14ac:dyDescent="0.15">
      <c r="A89" s="8">
        <v>78</v>
      </c>
      <c r="B89" s="9" t="s">
        <v>41</v>
      </c>
      <c r="C89" s="1" t="s">
        <v>310</v>
      </c>
      <c r="D89" s="1" t="s">
        <v>261</v>
      </c>
      <c r="E89" s="31" t="s">
        <v>183</v>
      </c>
      <c r="F89" s="28"/>
      <c r="G89" s="31" t="s">
        <v>327</v>
      </c>
      <c r="H89" s="32">
        <v>730</v>
      </c>
      <c r="I89" s="32" t="s">
        <v>569</v>
      </c>
      <c r="J89" s="14">
        <v>8.92</v>
      </c>
      <c r="K89" s="14">
        <v>97.5</v>
      </c>
      <c r="L89" s="8">
        <v>52.47</v>
      </c>
      <c r="M89" s="8">
        <v>71.77</v>
      </c>
      <c r="N89" s="13" t="s">
        <v>360</v>
      </c>
    </row>
    <row r="90" spans="1:15" hidden="1" x14ac:dyDescent="0.15">
      <c r="A90" s="8">
        <v>79</v>
      </c>
      <c r="B90" s="9" t="s">
        <v>68</v>
      </c>
      <c r="C90" s="1" t="s">
        <v>310</v>
      </c>
      <c r="D90" s="1" t="s">
        <v>261</v>
      </c>
      <c r="E90" s="31" t="s">
        <v>183</v>
      </c>
      <c r="F90" s="28"/>
      <c r="G90" s="31" t="s">
        <v>327</v>
      </c>
      <c r="H90" s="32">
        <v>730</v>
      </c>
      <c r="I90" s="32" t="s">
        <v>569</v>
      </c>
      <c r="J90" s="14">
        <v>8.1999999999999993</v>
      </c>
      <c r="K90" s="14">
        <v>94.75</v>
      </c>
      <c r="L90" s="8">
        <v>60.58</v>
      </c>
      <c r="M90" s="8">
        <v>85.54</v>
      </c>
      <c r="N90" s="13" t="s">
        <v>360</v>
      </c>
    </row>
    <row r="91" spans="1:15" hidden="1" x14ac:dyDescent="0.15">
      <c r="A91" s="8">
        <v>80</v>
      </c>
      <c r="B91" s="9" t="s">
        <v>43</v>
      </c>
      <c r="C91" s="1" t="s">
        <v>310</v>
      </c>
      <c r="D91" s="1" t="s">
        <v>262</v>
      </c>
      <c r="E91" s="28" t="s">
        <v>183</v>
      </c>
      <c r="F91" s="28" t="s">
        <v>199</v>
      </c>
      <c r="G91" s="31" t="s">
        <v>334</v>
      </c>
      <c r="H91" s="32">
        <v>206</v>
      </c>
      <c r="I91" s="32" t="s">
        <v>574</v>
      </c>
      <c r="J91" s="14">
        <v>2.2999999999999998</v>
      </c>
      <c r="K91" s="14">
        <v>96.69</v>
      </c>
      <c r="L91" s="8">
        <v>7.6</v>
      </c>
      <c r="M91" s="8">
        <v>13.8</v>
      </c>
      <c r="N91" s="13" t="s">
        <v>357</v>
      </c>
    </row>
    <row r="92" spans="1:15" hidden="1" x14ac:dyDescent="0.15">
      <c r="A92" s="8">
        <v>81</v>
      </c>
      <c r="B92" s="9" t="s">
        <v>62</v>
      </c>
      <c r="C92" s="1" t="s">
        <v>310</v>
      </c>
      <c r="D92" s="1" t="s">
        <v>220</v>
      </c>
      <c r="E92" s="31" t="s">
        <v>183</v>
      </c>
      <c r="F92" s="28"/>
      <c r="G92" s="31" t="s">
        <v>343</v>
      </c>
      <c r="H92" s="32">
        <v>730</v>
      </c>
      <c r="I92" s="32" t="s">
        <v>575</v>
      </c>
      <c r="J92" s="14">
        <v>15.18</v>
      </c>
      <c r="K92" s="14">
        <v>94.01</v>
      </c>
      <c r="L92" s="8">
        <v>57.54</v>
      </c>
      <c r="M92" s="8">
        <v>89.51</v>
      </c>
      <c r="N92" s="13" t="s">
        <v>360</v>
      </c>
    </row>
    <row r="93" spans="1:15" hidden="1" x14ac:dyDescent="0.15">
      <c r="A93" s="8">
        <v>82</v>
      </c>
      <c r="B93" s="9" t="s">
        <v>64</v>
      </c>
      <c r="C93" s="1" t="s">
        <v>310</v>
      </c>
      <c r="D93" s="1" t="s">
        <v>263</v>
      </c>
      <c r="E93" s="28" t="s">
        <v>183</v>
      </c>
      <c r="F93" s="28"/>
      <c r="G93" s="31" t="s">
        <v>327</v>
      </c>
      <c r="H93" s="32">
        <v>213</v>
      </c>
      <c r="I93" s="32" t="s">
        <v>576</v>
      </c>
      <c r="J93" s="14">
        <v>3.42</v>
      </c>
      <c r="K93" s="14">
        <v>90.86</v>
      </c>
      <c r="L93" s="8">
        <v>4.4000000000000004</v>
      </c>
      <c r="M93" s="8">
        <v>7.1</v>
      </c>
      <c r="N93" s="13" t="s">
        <v>357</v>
      </c>
    </row>
    <row r="94" spans="1:15" hidden="1" x14ac:dyDescent="0.15">
      <c r="A94" s="8">
        <v>83</v>
      </c>
      <c r="B94" s="9" t="s">
        <v>120</v>
      </c>
      <c r="C94" s="1" t="s">
        <v>310</v>
      </c>
      <c r="D94" s="1" t="s">
        <v>220</v>
      </c>
      <c r="E94" s="31" t="s">
        <v>183</v>
      </c>
      <c r="F94" s="28"/>
      <c r="G94" s="31" t="s">
        <v>342</v>
      </c>
      <c r="H94" s="32" t="s">
        <v>423</v>
      </c>
      <c r="I94" s="32" t="s">
        <v>577</v>
      </c>
      <c r="J94" s="14">
        <v>8.26</v>
      </c>
      <c r="K94" s="14">
        <v>98.11</v>
      </c>
      <c r="L94" s="8">
        <v>59.18</v>
      </c>
      <c r="M94" s="8">
        <v>88.22</v>
      </c>
      <c r="N94" s="13" t="s">
        <v>360</v>
      </c>
    </row>
    <row r="95" spans="1:15" hidden="1" x14ac:dyDescent="0.15">
      <c r="A95" s="8">
        <v>84</v>
      </c>
      <c r="B95" s="9" t="s">
        <v>46</v>
      </c>
      <c r="C95" s="1" t="s">
        <v>310</v>
      </c>
      <c r="D95" s="1" t="s">
        <v>250</v>
      </c>
      <c r="E95" s="28" t="s">
        <v>183</v>
      </c>
      <c r="F95" s="28"/>
      <c r="G95" s="31" t="s">
        <v>335</v>
      </c>
      <c r="H95" s="32" t="s">
        <v>468</v>
      </c>
      <c r="I95" s="32" t="s">
        <v>578</v>
      </c>
      <c r="J95" s="14">
        <v>5.99</v>
      </c>
      <c r="K95" s="14">
        <v>92.8</v>
      </c>
      <c r="L95" s="8">
        <v>4.9000000000000004</v>
      </c>
      <c r="M95" s="8">
        <v>6.8</v>
      </c>
      <c r="N95" s="13" t="s">
        <v>357</v>
      </c>
    </row>
    <row r="96" spans="1:15" hidden="1" x14ac:dyDescent="0.15">
      <c r="A96" s="8">
        <v>85</v>
      </c>
      <c r="B96" s="9" t="s">
        <v>50</v>
      </c>
      <c r="C96" s="1" t="s">
        <v>310</v>
      </c>
      <c r="D96" s="1" t="s">
        <v>250</v>
      </c>
      <c r="E96" s="28" t="s">
        <v>183</v>
      </c>
      <c r="F96" s="28"/>
      <c r="G96" s="31" t="s">
        <v>329</v>
      </c>
      <c r="H96" s="32" t="s">
        <v>469</v>
      </c>
      <c r="I96" s="32" t="s">
        <v>579</v>
      </c>
      <c r="J96" s="14">
        <v>4.3099999999999996</v>
      </c>
      <c r="K96" s="14">
        <v>90.59</v>
      </c>
      <c r="L96" s="8">
        <v>12.5</v>
      </c>
      <c r="M96" s="8">
        <v>14.6</v>
      </c>
      <c r="N96" s="13" t="s">
        <v>357</v>
      </c>
    </row>
    <row r="97" spans="1:15" x14ac:dyDescent="0.15">
      <c r="A97" s="8">
        <v>86</v>
      </c>
      <c r="B97" s="9" t="s">
        <v>131</v>
      </c>
      <c r="C97" s="1" t="s">
        <v>310</v>
      </c>
      <c r="D97" s="1" t="s">
        <v>277</v>
      </c>
      <c r="E97" s="28" t="s">
        <v>183</v>
      </c>
      <c r="F97" s="28"/>
      <c r="G97" s="31" t="s">
        <v>335</v>
      </c>
      <c r="H97" s="32">
        <v>127.09</v>
      </c>
      <c r="I97" s="32" t="s">
        <v>580</v>
      </c>
      <c r="J97" s="14">
        <v>15.87</v>
      </c>
      <c r="K97" s="14">
        <v>90.59</v>
      </c>
      <c r="L97" s="8">
        <v>4.5</v>
      </c>
      <c r="M97" s="8">
        <v>14.6</v>
      </c>
      <c r="N97" s="13" t="s">
        <v>358</v>
      </c>
    </row>
    <row r="98" spans="1:15" x14ac:dyDescent="0.15">
      <c r="A98" s="8">
        <v>87</v>
      </c>
      <c r="B98" s="9" t="s">
        <v>146</v>
      </c>
      <c r="C98" s="1" t="s">
        <v>310</v>
      </c>
      <c r="D98" s="1" t="s">
        <v>225</v>
      </c>
      <c r="E98" s="28" t="s">
        <v>183</v>
      </c>
      <c r="F98" s="28"/>
      <c r="G98" s="31" t="s">
        <v>335</v>
      </c>
      <c r="H98" s="32" t="s">
        <v>397</v>
      </c>
      <c r="I98" s="32" t="s">
        <v>581</v>
      </c>
      <c r="J98" s="8">
        <v>5.84</v>
      </c>
      <c r="K98" s="8">
        <v>95.56</v>
      </c>
      <c r="L98" s="8"/>
      <c r="M98" s="8"/>
      <c r="N98" s="13" t="s">
        <v>358</v>
      </c>
    </row>
    <row r="99" spans="1:15" x14ac:dyDescent="0.15">
      <c r="A99" s="8">
        <v>88</v>
      </c>
      <c r="B99" s="9" t="s">
        <v>147</v>
      </c>
      <c r="C99" s="1" t="s">
        <v>310</v>
      </c>
      <c r="D99" s="1" t="s">
        <v>225</v>
      </c>
      <c r="E99" s="28" t="s">
        <v>183</v>
      </c>
      <c r="F99" s="28"/>
      <c r="G99" s="31" t="s">
        <v>335</v>
      </c>
      <c r="H99" s="32" t="s">
        <v>398</v>
      </c>
      <c r="I99" s="32" t="s">
        <v>582</v>
      </c>
      <c r="J99" s="8">
        <v>5.4</v>
      </c>
      <c r="K99" s="8">
        <v>99.08</v>
      </c>
      <c r="L99" s="8"/>
      <c r="M99" s="8"/>
      <c r="N99" s="13" t="s">
        <v>358</v>
      </c>
    </row>
    <row r="100" spans="1:15" x14ac:dyDescent="0.15">
      <c r="A100" s="8">
        <v>89</v>
      </c>
      <c r="B100" s="9" t="s">
        <v>141</v>
      </c>
      <c r="C100" s="1" t="s">
        <v>310</v>
      </c>
      <c r="D100" s="1" t="s">
        <v>264</v>
      </c>
      <c r="E100" s="28" t="s">
        <v>183</v>
      </c>
      <c r="F100" s="28"/>
      <c r="G100" s="31" t="s">
        <v>332</v>
      </c>
      <c r="H100" s="32" t="s">
        <v>388</v>
      </c>
      <c r="I100" s="32" t="s">
        <v>583</v>
      </c>
      <c r="J100" s="14">
        <v>7.71</v>
      </c>
      <c r="K100" s="14">
        <v>90.68</v>
      </c>
      <c r="L100" s="8">
        <v>6</v>
      </c>
      <c r="M100" s="8">
        <v>7.2</v>
      </c>
      <c r="N100" s="13" t="s">
        <v>358</v>
      </c>
    </row>
    <row r="101" spans="1:15" hidden="1" x14ac:dyDescent="0.15">
      <c r="A101" s="8">
        <v>90</v>
      </c>
      <c r="B101" s="9" t="s">
        <v>39</v>
      </c>
      <c r="C101" s="1" t="s">
        <v>310</v>
      </c>
      <c r="D101" s="1" t="s">
        <v>264</v>
      </c>
      <c r="E101" s="28" t="s">
        <v>183</v>
      </c>
      <c r="F101" s="28" t="s">
        <v>199</v>
      </c>
      <c r="G101" s="31" t="s">
        <v>334</v>
      </c>
      <c r="H101" s="32" t="s">
        <v>470</v>
      </c>
      <c r="I101" s="32" t="s">
        <v>584</v>
      </c>
      <c r="J101" s="14">
        <v>16.34</v>
      </c>
      <c r="K101" s="14">
        <v>99.84</v>
      </c>
      <c r="L101" s="8">
        <v>7.7</v>
      </c>
      <c r="M101" s="8">
        <v>14.8</v>
      </c>
      <c r="N101" s="13" t="s">
        <v>357</v>
      </c>
    </row>
    <row r="102" spans="1:15" x14ac:dyDescent="0.15">
      <c r="A102" s="8">
        <v>91</v>
      </c>
      <c r="B102" s="9" t="s">
        <v>142</v>
      </c>
      <c r="C102" s="1" t="s">
        <v>310</v>
      </c>
      <c r="D102" s="1" t="s">
        <v>265</v>
      </c>
      <c r="E102" s="28" t="s">
        <v>183</v>
      </c>
      <c r="F102" s="28"/>
      <c r="G102" s="31" t="s">
        <v>340</v>
      </c>
      <c r="H102" s="32" t="s">
        <v>389</v>
      </c>
      <c r="I102" s="32" t="s">
        <v>585</v>
      </c>
      <c r="J102" s="14">
        <v>14.76</v>
      </c>
      <c r="K102" s="14">
        <v>98.97</v>
      </c>
      <c r="L102" s="8">
        <v>14.1</v>
      </c>
      <c r="M102" s="8">
        <v>15.3</v>
      </c>
      <c r="N102" s="13" t="s">
        <v>358</v>
      </c>
    </row>
    <row r="103" spans="1:15" x14ac:dyDescent="0.15">
      <c r="A103" s="8">
        <v>92</v>
      </c>
      <c r="B103" s="9" t="s">
        <v>47</v>
      </c>
      <c r="C103" s="1" t="s">
        <v>310</v>
      </c>
      <c r="D103" s="1" t="s">
        <v>266</v>
      </c>
      <c r="E103" s="28" t="s">
        <v>183</v>
      </c>
      <c r="F103" s="28"/>
      <c r="G103" s="31" t="s">
        <v>354</v>
      </c>
      <c r="H103" s="32">
        <v>14</v>
      </c>
      <c r="I103" s="32" t="s">
        <v>586</v>
      </c>
      <c r="J103" s="14">
        <v>18.66</v>
      </c>
      <c r="K103" s="14">
        <v>99.85</v>
      </c>
      <c r="L103" s="8">
        <v>4.5999999999999996</v>
      </c>
      <c r="M103" s="8">
        <v>7.1</v>
      </c>
      <c r="N103" s="13" t="s">
        <v>358</v>
      </c>
    </row>
    <row r="104" spans="1:15" hidden="1" x14ac:dyDescent="0.15">
      <c r="A104" s="8">
        <v>93</v>
      </c>
      <c r="B104" s="9" t="s">
        <v>37</v>
      </c>
      <c r="C104" s="1" t="s">
        <v>310</v>
      </c>
      <c r="D104" s="1" t="s">
        <v>267</v>
      </c>
      <c r="E104" s="31" t="s">
        <v>183</v>
      </c>
      <c r="F104" s="28"/>
      <c r="G104" s="31" t="s">
        <v>334</v>
      </c>
      <c r="H104" s="32" t="s">
        <v>424</v>
      </c>
      <c r="I104" s="32" t="s">
        <v>587</v>
      </c>
      <c r="J104" s="14">
        <v>2.5499999999999998</v>
      </c>
      <c r="K104" s="14">
        <v>93.9</v>
      </c>
      <c r="L104" s="8">
        <v>38.24</v>
      </c>
      <c r="M104" s="8">
        <v>52.43</v>
      </c>
      <c r="N104" s="13" t="s">
        <v>360</v>
      </c>
    </row>
    <row r="105" spans="1:15" hidden="1" x14ac:dyDescent="0.15">
      <c r="A105" s="8">
        <v>94</v>
      </c>
      <c r="B105" s="9" t="s">
        <v>52</v>
      </c>
      <c r="C105" s="1" t="s">
        <v>310</v>
      </c>
      <c r="D105" s="1" t="s">
        <v>234</v>
      </c>
      <c r="E105" s="28" t="s">
        <v>183</v>
      </c>
      <c r="F105" s="28"/>
      <c r="G105" s="31" t="s">
        <v>350</v>
      </c>
      <c r="H105" s="32" t="s">
        <v>471</v>
      </c>
      <c r="I105" s="32" t="s">
        <v>588</v>
      </c>
      <c r="J105" s="14">
        <v>17.14</v>
      </c>
      <c r="K105" s="14">
        <v>99.53</v>
      </c>
      <c r="L105" s="8">
        <v>24.44</v>
      </c>
      <c r="M105" s="8">
        <v>42.6</v>
      </c>
      <c r="N105" s="13" t="s">
        <v>357</v>
      </c>
      <c r="O105" s="25" t="s">
        <v>335</v>
      </c>
    </row>
    <row r="106" spans="1:15" hidden="1" x14ac:dyDescent="0.15">
      <c r="A106" s="8">
        <v>95</v>
      </c>
      <c r="B106" s="9" t="s">
        <v>54</v>
      </c>
      <c r="C106" s="1" t="s">
        <v>310</v>
      </c>
      <c r="D106" s="1" t="s">
        <v>234</v>
      </c>
      <c r="E106" s="28" t="s">
        <v>183</v>
      </c>
      <c r="F106" s="28" t="s">
        <v>197</v>
      </c>
      <c r="G106" s="31" t="s">
        <v>328</v>
      </c>
      <c r="H106" s="32">
        <v>515</v>
      </c>
      <c r="I106" s="32" t="s">
        <v>589</v>
      </c>
      <c r="J106" s="14">
        <v>16.7</v>
      </c>
      <c r="K106" s="14">
        <v>99.87</v>
      </c>
      <c r="L106" s="8">
        <v>15.2</v>
      </c>
      <c r="M106" s="8">
        <v>30.3</v>
      </c>
      <c r="N106" s="13" t="s">
        <v>357</v>
      </c>
    </row>
    <row r="107" spans="1:15" hidden="1" x14ac:dyDescent="0.15">
      <c r="A107" s="8">
        <v>96</v>
      </c>
      <c r="B107" s="9" t="s">
        <v>44</v>
      </c>
      <c r="C107" s="1" t="s">
        <v>310</v>
      </c>
      <c r="D107" s="1" t="s">
        <v>268</v>
      </c>
      <c r="E107" s="28" t="s">
        <v>183</v>
      </c>
      <c r="F107" s="28" t="s">
        <v>197</v>
      </c>
      <c r="G107" s="31" t="s">
        <v>334</v>
      </c>
      <c r="H107" s="32" t="s">
        <v>472</v>
      </c>
      <c r="I107" s="32" t="s">
        <v>590</v>
      </c>
      <c r="J107" s="14">
        <v>1.63</v>
      </c>
      <c r="K107" s="14">
        <v>83.96</v>
      </c>
      <c r="L107" s="8">
        <v>13.2</v>
      </c>
      <c r="M107" s="8">
        <v>15</v>
      </c>
      <c r="N107" s="13" t="s">
        <v>357</v>
      </c>
    </row>
    <row r="108" spans="1:15" hidden="1" x14ac:dyDescent="0.15">
      <c r="A108" s="8">
        <v>97</v>
      </c>
      <c r="B108" s="9" t="s">
        <v>40</v>
      </c>
      <c r="C108" s="1" t="s">
        <v>310</v>
      </c>
      <c r="D108" s="1" t="s">
        <v>268</v>
      </c>
      <c r="E108" s="28" t="s">
        <v>183</v>
      </c>
      <c r="F108" s="28"/>
      <c r="G108" s="31" t="s">
        <v>334</v>
      </c>
      <c r="H108" s="32" t="s">
        <v>473</v>
      </c>
      <c r="I108" s="32" t="s">
        <v>457</v>
      </c>
      <c r="J108" s="14">
        <v>1.64</v>
      </c>
      <c r="K108" s="14">
        <v>99.77</v>
      </c>
      <c r="L108" s="8">
        <v>12.7</v>
      </c>
      <c r="M108" s="8">
        <v>13.9</v>
      </c>
      <c r="N108" s="13" t="s">
        <v>357</v>
      </c>
    </row>
    <row r="109" spans="1:15" hidden="1" x14ac:dyDescent="0.15">
      <c r="A109" s="8">
        <v>98</v>
      </c>
      <c r="B109" s="9" t="s">
        <v>91</v>
      </c>
      <c r="C109" s="1" t="s">
        <v>310</v>
      </c>
      <c r="D109" s="1" t="s">
        <v>234</v>
      </c>
      <c r="E109" s="28" t="s">
        <v>183</v>
      </c>
      <c r="F109" s="28"/>
      <c r="G109" s="31" t="s">
        <v>349</v>
      </c>
      <c r="H109" s="32">
        <v>518</v>
      </c>
      <c r="I109" s="32" t="s">
        <v>591</v>
      </c>
      <c r="J109" s="14">
        <v>15.75</v>
      </c>
      <c r="K109" s="14">
        <v>96.72</v>
      </c>
      <c r="L109" s="8">
        <v>63.51</v>
      </c>
      <c r="M109" s="8">
        <v>89.22</v>
      </c>
      <c r="N109" s="13" t="s">
        <v>357</v>
      </c>
    </row>
    <row r="110" spans="1:15" hidden="1" x14ac:dyDescent="0.15">
      <c r="A110" s="8">
        <v>99</v>
      </c>
      <c r="B110" s="9" t="s">
        <v>92</v>
      </c>
      <c r="C110" s="1" t="s">
        <v>310</v>
      </c>
      <c r="D110" s="1" t="s">
        <v>234</v>
      </c>
      <c r="E110" s="28" t="s">
        <v>183</v>
      </c>
      <c r="F110" s="28" t="s">
        <v>197</v>
      </c>
      <c r="G110" s="31" t="s">
        <v>330</v>
      </c>
      <c r="H110" s="32">
        <v>591</v>
      </c>
      <c r="I110" s="32" t="s">
        <v>592</v>
      </c>
      <c r="J110" s="14">
        <v>7.35</v>
      </c>
      <c r="K110" s="14">
        <v>90.12</v>
      </c>
      <c r="L110" s="8">
        <v>5.2</v>
      </c>
      <c r="M110" s="8">
        <v>12.09</v>
      </c>
      <c r="N110" s="13" t="s">
        <v>357</v>
      </c>
    </row>
    <row r="111" spans="1:15" x14ac:dyDescent="0.15">
      <c r="A111" s="8">
        <v>100</v>
      </c>
      <c r="B111" s="9" t="s">
        <v>4</v>
      </c>
      <c r="C111" s="1" t="s">
        <v>321</v>
      </c>
      <c r="D111" s="1" t="s">
        <v>282</v>
      </c>
      <c r="E111" s="28" t="s">
        <v>183</v>
      </c>
      <c r="F111" s="28"/>
      <c r="G111" s="31" t="s">
        <v>335</v>
      </c>
      <c r="H111" s="32" t="s">
        <v>390</v>
      </c>
      <c r="I111" s="32" t="s">
        <v>593</v>
      </c>
      <c r="J111" s="14">
        <v>8.2200000000000006</v>
      </c>
      <c r="K111" s="14">
        <v>90.26</v>
      </c>
      <c r="L111" s="8">
        <v>5</v>
      </c>
      <c r="M111" s="8">
        <v>5.9</v>
      </c>
      <c r="N111" s="13" t="s">
        <v>358</v>
      </c>
    </row>
    <row r="112" spans="1:15" x14ac:dyDescent="0.15">
      <c r="A112" s="8">
        <v>101</v>
      </c>
      <c r="B112" s="9" t="s">
        <v>93</v>
      </c>
      <c r="C112" s="38" t="s">
        <v>321</v>
      </c>
      <c r="D112" s="38" t="s">
        <v>282</v>
      </c>
      <c r="E112" s="81" t="s">
        <v>183</v>
      </c>
      <c r="F112" s="81"/>
      <c r="G112" s="36" t="s">
        <v>351</v>
      </c>
      <c r="H112" s="35" t="s">
        <v>467</v>
      </c>
      <c r="I112" s="35" t="s">
        <v>467</v>
      </c>
      <c r="J112" s="8"/>
      <c r="K112" s="8"/>
      <c r="L112" s="8"/>
      <c r="M112" s="8"/>
      <c r="N112" s="13" t="s">
        <v>358</v>
      </c>
    </row>
    <row r="113" spans="1:14" hidden="1" x14ac:dyDescent="0.15">
      <c r="A113" s="8">
        <v>102</v>
      </c>
      <c r="B113" s="9" t="s">
        <v>77</v>
      </c>
      <c r="C113" s="1" t="s">
        <v>321</v>
      </c>
      <c r="D113" s="1" t="s">
        <v>233</v>
      </c>
      <c r="E113" s="28" t="s">
        <v>183</v>
      </c>
      <c r="F113" s="28" t="s">
        <v>199</v>
      </c>
      <c r="G113" s="31" t="s">
        <v>335</v>
      </c>
      <c r="H113" s="32">
        <v>381</v>
      </c>
      <c r="I113" s="32" t="s">
        <v>594</v>
      </c>
      <c r="J113" s="14">
        <v>6.75</v>
      </c>
      <c r="K113" s="14">
        <v>99.92</v>
      </c>
      <c r="L113" s="8">
        <v>4.2</v>
      </c>
      <c r="M113" s="8">
        <v>6.6</v>
      </c>
      <c r="N113" s="13" t="s">
        <v>357</v>
      </c>
    </row>
    <row r="114" spans="1:14" hidden="1" x14ac:dyDescent="0.15">
      <c r="A114" s="8">
        <v>103</v>
      </c>
      <c r="B114" s="9" t="s">
        <v>78</v>
      </c>
      <c r="C114" s="1" t="s">
        <v>321</v>
      </c>
      <c r="D114" s="1" t="s">
        <v>233</v>
      </c>
      <c r="E114" s="28" t="s">
        <v>183</v>
      </c>
      <c r="F114" s="28"/>
      <c r="G114" s="31" t="s">
        <v>335</v>
      </c>
      <c r="H114" s="32">
        <v>350</v>
      </c>
      <c r="I114" s="32" t="s">
        <v>595</v>
      </c>
      <c r="J114" s="14">
        <v>4.49</v>
      </c>
      <c r="K114" s="14">
        <v>99.84</v>
      </c>
      <c r="L114" s="8">
        <v>5.9</v>
      </c>
      <c r="M114" s="8">
        <v>7</v>
      </c>
      <c r="N114" s="13" t="s">
        <v>357</v>
      </c>
    </row>
    <row r="115" spans="1:14" hidden="1" x14ac:dyDescent="0.15">
      <c r="A115" s="8">
        <v>104</v>
      </c>
      <c r="B115" s="9" t="s">
        <v>80</v>
      </c>
      <c r="C115" s="1" t="s">
        <v>321</v>
      </c>
      <c r="D115" s="1" t="s">
        <v>233</v>
      </c>
      <c r="E115" s="28" t="s">
        <v>183</v>
      </c>
      <c r="F115" s="28" t="s">
        <v>199</v>
      </c>
      <c r="G115" s="31" t="s">
        <v>335</v>
      </c>
      <c r="H115" s="32">
        <v>167</v>
      </c>
      <c r="I115" s="32" t="s">
        <v>503</v>
      </c>
      <c r="J115" s="14">
        <v>3.17</v>
      </c>
      <c r="K115" s="14">
        <v>99.88</v>
      </c>
      <c r="L115" s="8">
        <v>5.7</v>
      </c>
      <c r="M115" s="8">
        <v>7</v>
      </c>
      <c r="N115" s="13" t="s">
        <v>357</v>
      </c>
    </row>
    <row r="116" spans="1:14" hidden="1" x14ac:dyDescent="0.15">
      <c r="A116" s="8">
        <v>105</v>
      </c>
      <c r="B116" s="9" t="s">
        <v>1</v>
      </c>
      <c r="C116" s="1" t="s">
        <v>321</v>
      </c>
      <c r="D116" s="1" t="s">
        <v>233</v>
      </c>
      <c r="E116" s="28" t="s">
        <v>183</v>
      </c>
      <c r="F116" s="28" t="s">
        <v>199</v>
      </c>
      <c r="G116" s="31" t="s">
        <v>334</v>
      </c>
      <c r="H116" s="32">
        <v>218</v>
      </c>
      <c r="I116" s="32" t="s">
        <v>596</v>
      </c>
      <c r="J116" s="14">
        <v>3.72</v>
      </c>
      <c r="K116" s="14">
        <v>87.41</v>
      </c>
      <c r="L116" s="8">
        <v>9.1999999999999993</v>
      </c>
      <c r="M116" s="8">
        <v>15.3</v>
      </c>
      <c r="N116" s="13" t="s">
        <v>357</v>
      </c>
    </row>
    <row r="117" spans="1:14" hidden="1" x14ac:dyDescent="0.15">
      <c r="A117" s="8">
        <v>106</v>
      </c>
      <c r="B117" s="9" t="s">
        <v>160</v>
      </c>
      <c r="C117" s="1" t="s">
        <v>321</v>
      </c>
      <c r="D117" s="1" t="s">
        <v>228</v>
      </c>
      <c r="E117" s="28" t="s">
        <v>183</v>
      </c>
      <c r="F117" s="28" t="s">
        <v>202</v>
      </c>
      <c r="G117" s="28" t="s">
        <v>334</v>
      </c>
      <c r="H117" s="32">
        <v>220</v>
      </c>
      <c r="I117" s="32" t="s">
        <v>597</v>
      </c>
      <c r="J117" s="8">
        <v>1.18</v>
      </c>
      <c r="K117" s="8">
        <v>63.51</v>
      </c>
      <c r="L117" s="8">
        <v>11.2</v>
      </c>
      <c r="M117" s="8">
        <v>14.7</v>
      </c>
      <c r="N117" s="13" t="s">
        <v>357</v>
      </c>
    </row>
    <row r="118" spans="1:14" x14ac:dyDescent="0.15">
      <c r="A118" s="8">
        <v>107</v>
      </c>
      <c r="B118" s="9" t="s">
        <v>171</v>
      </c>
      <c r="C118" s="1" t="s">
        <v>321</v>
      </c>
      <c r="D118" s="1" t="s">
        <v>275</v>
      </c>
      <c r="E118" s="28" t="s">
        <v>183</v>
      </c>
      <c r="F118" s="28"/>
      <c r="G118" s="31" t="s">
        <v>342</v>
      </c>
      <c r="H118" s="32" t="s">
        <v>391</v>
      </c>
      <c r="I118" s="32" t="s">
        <v>598</v>
      </c>
      <c r="J118" s="14">
        <v>6.62</v>
      </c>
      <c r="K118" s="14">
        <v>79.11</v>
      </c>
      <c r="L118" s="8">
        <v>2.2999999999999998</v>
      </c>
      <c r="M118" s="8">
        <v>3.1</v>
      </c>
      <c r="N118" s="13" t="s">
        <v>358</v>
      </c>
    </row>
    <row r="119" spans="1:14" hidden="1" x14ac:dyDescent="0.15">
      <c r="A119" s="8">
        <v>108</v>
      </c>
      <c r="B119" s="9" t="s">
        <v>172</v>
      </c>
      <c r="C119" s="1" t="s">
        <v>321</v>
      </c>
      <c r="D119" s="1" t="s">
        <v>283</v>
      </c>
      <c r="E119" s="28" t="s">
        <v>183</v>
      </c>
      <c r="F119" s="28" t="s">
        <v>199</v>
      </c>
      <c r="G119" s="31" t="s">
        <v>334</v>
      </c>
      <c r="H119" s="32" t="s">
        <v>487</v>
      </c>
      <c r="I119" s="32" t="s">
        <v>599</v>
      </c>
      <c r="J119" s="14">
        <v>17.2</v>
      </c>
      <c r="K119" s="14">
        <v>99.84</v>
      </c>
      <c r="L119" s="8">
        <v>4.2</v>
      </c>
      <c r="M119" s="8">
        <v>13.8</v>
      </c>
      <c r="N119" s="13" t="s">
        <v>357</v>
      </c>
    </row>
    <row r="120" spans="1:14" hidden="1" x14ac:dyDescent="0.15">
      <c r="A120" s="8">
        <v>109</v>
      </c>
      <c r="B120" s="9" t="s">
        <v>113</v>
      </c>
      <c r="C120" s="1" t="s">
        <v>321</v>
      </c>
      <c r="D120" s="1" t="s">
        <v>284</v>
      </c>
      <c r="E120" s="28" t="s">
        <v>183</v>
      </c>
      <c r="F120" s="28" t="s">
        <v>201</v>
      </c>
      <c r="G120" s="31" t="s">
        <v>327</v>
      </c>
      <c r="H120" s="32" t="s">
        <v>488</v>
      </c>
      <c r="I120" s="32" t="s">
        <v>600</v>
      </c>
      <c r="J120" s="14">
        <v>1.1399999999999999</v>
      </c>
      <c r="K120" s="14">
        <v>93.86</v>
      </c>
      <c r="L120" s="8">
        <v>6.5</v>
      </c>
      <c r="M120" s="8">
        <v>7.1</v>
      </c>
      <c r="N120" s="13" t="s">
        <v>357</v>
      </c>
    </row>
    <row r="121" spans="1:14" hidden="1" x14ac:dyDescent="0.15">
      <c r="A121" s="8">
        <v>110</v>
      </c>
      <c r="B121" s="9" t="s">
        <v>177</v>
      </c>
      <c r="C121" s="1" t="s">
        <v>321</v>
      </c>
      <c r="D121" s="1" t="s">
        <v>285</v>
      </c>
      <c r="E121" s="28" t="s">
        <v>183</v>
      </c>
      <c r="F121" s="28"/>
      <c r="G121" s="31" t="s">
        <v>334</v>
      </c>
      <c r="H121" s="32" t="s">
        <v>489</v>
      </c>
      <c r="I121" s="32" t="s">
        <v>602</v>
      </c>
      <c r="J121" s="14">
        <v>0.26</v>
      </c>
      <c r="K121" s="14">
        <v>92.82</v>
      </c>
      <c r="L121" s="8">
        <v>14.2</v>
      </c>
      <c r="M121" s="8">
        <v>15.1</v>
      </c>
      <c r="N121" s="13" t="s">
        <v>357</v>
      </c>
    </row>
    <row r="122" spans="1:14" hidden="1" x14ac:dyDescent="0.15">
      <c r="A122" s="8">
        <v>111</v>
      </c>
      <c r="B122" s="9" t="s">
        <v>28</v>
      </c>
      <c r="C122" s="1" t="s">
        <v>310</v>
      </c>
      <c r="D122" s="1" t="s">
        <v>220</v>
      </c>
      <c r="E122" s="31" t="s">
        <v>183</v>
      </c>
      <c r="F122" s="28"/>
      <c r="G122" s="31" t="s">
        <v>327</v>
      </c>
      <c r="H122" s="32">
        <v>730</v>
      </c>
      <c r="I122" s="32" t="s">
        <v>601</v>
      </c>
      <c r="J122" s="14">
        <v>3.63</v>
      </c>
      <c r="K122" s="14">
        <v>82.66</v>
      </c>
      <c r="L122" s="8">
        <v>56.7</v>
      </c>
      <c r="M122" s="8">
        <v>65.599999999999994</v>
      </c>
      <c r="N122" s="13" t="s">
        <v>360</v>
      </c>
    </row>
    <row r="123" spans="1:14" hidden="1" x14ac:dyDescent="0.15">
      <c r="A123" s="8">
        <v>112</v>
      </c>
      <c r="B123" s="9" t="s">
        <v>94</v>
      </c>
      <c r="C123" s="1" t="s">
        <v>310</v>
      </c>
      <c r="D123" s="1" t="s">
        <v>286</v>
      </c>
      <c r="E123" s="31" t="s">
        <v>183</v>
      </c>
      <c r="F123" s="28"/>
      <c r="G123" s="31" t="s">
        <v>332</v>
      </c>
      <c r="H123" s="32">
        <v>730</v>
      </c>
      <c r="I123" s="32" t="s">
        <v>603</v>
      </c>
      <c r="J123" s="14">
        <v>9.74</v>
      </c>
      <c r="K123" s="14">
        <v>94.9</v>
      </c>
      <c r="L123" s="8">
        <v>35.1</v>
      </c>
      <c r="M123" s="8">
        <v>75.67</v>
      </c>
      <c r="N123" s="13" t="s">
        <v>360</v>
      </c>
    </row>
    <row r="124" spans="1:14" hidden="1" x14ac:dyDescent="0.15">
      <c r="A124" s="8">
        <v>113</v>
      </c>
      <c r="B124" s="9" t="s">
        <v>95</v>
      </c>
      <c r="C124" s="1" t="s">
        <v>310</v>
      </c>
      <c r="D124" s="1" t="s">
        <v>286</v>
      </c>
      <c r="E124" s="31" t="s">
        <v>183</v>
      </c>
      <c r="F124" s="28"/>
      <c r="G124" s="31" t="s">
        <v>332</v>
      </c>
      <c r="H124" s="32">
        <v>730</v>
      </c>
      <c r="I124" s="32" t="s">
        <v>604</v>
      </c>
      <c r="J124" s="14">
        <v>6.82</v>
      </c>
      <c r="K124" s="14">
        <v>99.46</v>
      </c>
      <c r="L124" s="8">
        <v>33.15</v>
      </c>
      <c r="M124" s="8">
        <v>59.69</v>
      </c>
      <c r="N124" s="13" t="s">
        <v>360</v>
      </c>
    </row>
    <row r="125" spans="1:14" hidden="1" x14ac:dyDescent="0.15">
      <c r="A125" s="8">
        <v>114</v>
      </c>
      <c r="B125" s="9" t="s">
        <v>85</v>
      </c>
      <c r="C125" s="1" t="s">
        <v>310</v>
      </c>
      <c r="D125" s="1" t="s">
        <v>286</v>
      </c>
      <c r="E125" s="31" t="s">
        <v>183</v>
      </c>
      <c r="F125" s="28"/>
      <c r="G125" s="31" t="s">
        <v>332</v>
      </c>
      <c r="H125" s="32">
        <v>730</v>
      </c>
      <c r="I125" s="32" t="s">
        <v>605</v>
      </c>
      <c r="J125" s="14">
        <v>5.5</v>
      </c>
      <c r="K125" s="14">
        <v>96.9</v>
      </c>
      <c r="L125" s="8">
        <v>41.09</v>
      </c>
      <c r="M125" s="8">
        <v>60.78</v>
      </c>
      <c r="N125" s="13" t="s">
        <v>360</v>
      </c>
    </row>
    <row r="126" spans="1:14" hidden="1" x14ac:dyDescent="0.15">
      <c r="A126" s="8">
        <v>115</v>
      </c>
      <c r="B126" s="9" t="s">
        <v>96</v>
      </c>
      <c r="C126" s="1" t="s">
        <v>310</v>
      </c>
      <c r="D126" s="1" t="s">
        <v>286</v>
      </c>
      <c r="E126" s="31" t="s">
        <v>183</v>
      </c>
      <c r="F126" s="28"/>
      <c r="G126" s="31" t="s">
        <v>332</v>
      </c>
      <c r="H126" s="32" t="s">
        <v>425</v>
      </c>
      <c r="I126" s="32" t="s">
        <v>606</v>
      </c>
      <c r="J126" s="14">
        <v>6.47</v>
      </c>
      <c r="K126" s="14">
        <v>97.51</v>
      </c>
      <c r="L126" s="8">
        <v>38.78</v>
      </c>
      <c r="M126" s="8">
        <v>71.569999999999993</v>
      </c>
      <c r="N126" s="13" t="s">
        <v>360</v>
      </c>
    </row>
    <row r="127" spans="1:14" hidden="1" x14ac:dyDescent="0.15">
      <c r="A127" s="8">
        <v>116</v>
      </c>
      <c r="B127" s="9" t="s">
        <v>97</v>
      </c>
      <c r="C127" s="1" t="s">
        <v>310</v>
      </c>
      <c r="D127" s="1" t="s">
        <v>286</v>
      </c>
      <c r="E127" s="31" t="s">
        <v>183</v>
      </c>
      <c r="F127" s="28" t="s">
        <v>203</v>
      </c>
      <c r="G127" s="31" t="s">
        <v>330</v>
      </c>
      <c r="H127" s="32" t="s">
        <v>426</v>
      </c>
      <c r="I127" s="32" t="s">
        <v>607</v>
      </c>
      <c r="J127" s="14">
        <v>5.82</v>
      </c>
      <c r="K127" s="14">
        <v>97.04</v>
      </c>
      <c r="L127" s="8">
        <v>34.840000000000003</v>
      </c>
      <c r="M127" s="8">
        <v>55.05</v>
      </c>
      <c r="N127" s="13" t="s">
        <v>360</v>
      </c>
    </row>
    <row r="128" spans="1:14" hidden="1" x14ac:dyDescent="0.15">
      <c r="A128" s="8">
        <v>117</v>
      </c>
      <c r="B128" s="9" t="s">
        <v>98</v>
      </c>
      <c r="C128" s="1" t="s">
        <v>310</v>
      </c>
      <c r="D128" s="1" t="s">
        <v>286</v>
      </c>
      <c r="E128" s="31" t="s">
        <v>183</v>
      </c>
      <c r="F128" s="28"/>
      <c r="G128" s="31" t="s">
        <v>332</v>
      </c>
      <c r="H128" s="32" t="s">
        <v>427</v>
      </c>
      <c r="I128" s="32" t="s">
        <v>608</v>
      </c>
      <c r="J128" s="14">
        <v>6.7</v>
      </c>
      <c r="K128" s="14">
        <v>99.55</v>
      </c>
      <c r="L128" s="8">
        <v>34.020000000000003</v>
      </c>
      <c r="M128" s="8">
        <v>68.55</v>
      </c>
      <c r="N128" s="13" t="s">
        <v>360</v>
      </c>
    </row>
    <row r="129" spans="1:14" hidden="1" x14ac:dyDescent="0.15">
      <c r="A129" s="8">
        <v>118</v>
      </c>
      <c r="B129" s="9" t="s">
        <v>9</v>
      </c>
      <c r="C129" s="1" t="s">
        <v>310</v>
      </c>
      <c r="D129" s="1" t="s">
        <v>220</v>
      </c>
      <c r="E129" s="31" t="s">
        <v>183</v>
      </c>
      <c r="F129" s="28"/>
      <c r="G129" s="31" t="s">
        <v>350</v>
      </c>
      <c r="H129" s="32">
        <v>730</v>
      </c>
      <c r="I129" s="32" t="s">
        <v>609</v>
      </c>
      <c r="J129" s="14">
        <v>5.59</v>
      </c>
      <c r="K129" s="14">
        <v>61.14</v>
      </c>
      <c r="L129" s="8">
        <v>30.98</v>
      </c>
      <c r="M129" s="8">
        <v>68.75</v>
      </c>
      <c r="N129" s="13" t="s">
        <v>360</v>
      </c>
    </row>
    <row r="130" spans="1:14" x14ac:dyDescent="0.15">
      <c r="A130" s="8">
        <v>119</v>
      </c>
      <c r="B130" s="9" t="s">
        <v>84</v>
      </c>
      <c r="C130" s="1" t="s">
        <v>310</v>
      </c>
      <c r="D130" s="1" t="s">
        <v>245</v>
      </c>
      <c r="E130" s="28" t="s">
        <v>183</v>
      </c>
      <c r="F130" s="28"/>
      <c r="G130" s="31" t="s">
        <v>335</v>
      </c>
      <c r="H130" s="32">
        <v>7</v>
      </c>
      <c r="I130" s="32" t="s">
        <v>610</v>
      </c>
      <c r="J130" s="14">
        <v>31.64</v>
      </c>
      <c r="K130" s="14">
        <v>99.01</v>
      </c>
      <c r="L130" s="8">
        <v>4.0999999999999996</v>
      </c>
      <c r="M130" s="8">
        <v>7.1</v>
      </c>
      <c r="N130" s="13" t="s">
        <v>358</v>
      </c>
    </row>
    <row r="131" spans="1:14" x14ac:dyDescent="0.15">
      <c r="A131" s="8">
        <v>120</v>
      </c>
      <c r="B131" s="9" t="s">
        <v>81</v>
      </c>
      <c r="C131" s="1" t="s">
        <v>310</v>
      </c>
      <c r="D131" s="1" t="s">
        <v>245</v>
      </c>
      <c r="E131" s="28" t="s">
        <v>183</v>
      </c>
      <c r="F131" s="28" t="s">
        <v>199</v>
      </c>
      <c r="G131" s="31" t="s">
        <v>329</v>
      </c>
      <c r="H131" s="32" t="s">
        <v>392</v>
      </c>
      <c r="I131" s="32" t="s">
        <v>611</v>
      </c>
      <c r="J131" s="14">
        <v>3.3</v>
      </c>
      <c r="K131" s="14">
        <v>91.19</v>
      </c>
      <c r="L131" s="8">
        <v>12.5</v>
      </c>
      <c r="M131" s="8">
        <v>14.4</v>
      </c>
      <c r="N131" s="13" t="s">
        <v>358</v>
      </c>
    </row>
    <row r="132" spans="1:14" hidden="1" x14ac:dyDescent="0.15">
      <c r="A132" s="8">
        <v>121</v>
      </c>
      <c r="B132" s="9" t="s">
        <v>83</v>
      </c>
      <c r="C132" s="1" t="s">
        <v>310</v>
      </c>
      <c r="D132" s="1" t="s">
        <v>287</v>
      </c>
      <c r="E132" s="31" t="s">
        <v>183</v>
      </c>
      <c r="F132" s="28" t="s">
        <v>199</v>
      </c>
      <c r="G132" s="31" t="s">
        <v>335</v>
      </c>
      <c r="H132" s="32" t="s">
        <v>428</v>
      </c>
      <c r="I132" s="32" t="s">
        <v>612</v>
      </c>
      <c r="J132" s="14">
        <v>9.5399999999999991</v>
      </c>
      <c r="K132" s="14">
        <v>95.07</v>
      </c>
      <c r="L132" s="8">
        <v>47.75</v>
      </c>
      <c r="M132" s="8">
        <v>89.78</v>
      </c>
      <c r="N132" s="13" t="s">
        <v>360</v>
      </c>
    </row>
    <row r="133" spans="1:14" hidden="1" x14ac:dyDescent="0.15">
      <c r="A133" s="8">
        <v>122</v>
      </c>
      <c r="B133" s="9" t="s">
        <v>73</v>
      </c>
      <c r="C133" s="1" t="s">
        <v>321</v>
      </c>
      <c r="D133" s="1" t="s">
        <v>288</v>
      </c>
      <c r="E133" s="31" t="s">
        <v>183</v>
      </c>
      <c r="F133" s="28"/>
      <c r="G133" s="31" t="s">
        <v>327</v>
      </c>
      <c r="H133" s="32">
        <v>730</v>
      </c>
      <c r="I133" s="32" t="s">
        <v>569</v>
      </c>
      <c r="J133" s="14">
        <v>1.84</v>
      </c>
      <c r="K133" s="14">
        <v>71.02</v>
      </c>
      <c r="L133" s="8">
        <v>58.8</v>
      </c>
      <c r="M133" s="8">
        <v>84.24</v>
      </c>
      <c r="N133" s="13" t="s">
        <v>360</v>
      </c>
    </row>
    <row r="134" spans="1:14" hidden="1" x14ac:dyDescent="0.15">
      <c r="A134" s="8">
        <v>123</v>
      </c>
      <c r="B134" s="9" t="s">
        <v>73</v>
      </c>
      <c r="C134" s="1" t="s">
        <v>310</v>
      </c>
      <c r="D134" s="1" t="s">
        <v>220</v>
      </c>
      <c r="E134" s="31" t="s">
        <v>183</v>
      </c>
      <c r="F134" s="28"/>
      <c r="G134" s="31" t="s">
        <v>343</v>
      </c>
      <c r="H134" s="32">
        <v>730</v>
      </c>
      <c r="I134" s="32" t="s">
        <v>613</v>
      </c>
      <c r="J134" s="14">
        <v>6.02</v>
      </c>
      <c r="K134" s="14">
        <v>89.81</v>
      </c>
      <c r="L134" s="8">
        <v>58.99</v>
      </c>
      <c r="M134" s="8">
        <v>84.24</v>
      </c>
      <c r="N134" s="13" t="s">
        <v>360</v>
      </c>
    </row>
    <row r="135" spans="1:14" hidden="1" x14ac:dyDescent="0.15">
      <c r="A135" s="8">
        <v>124</v>
      </c>
      <c r="B135" s="9" t="s">
        <v>69</v>
      </c>
      <c r="C135" s="1" t="s">
        <v>310</v>
      </c>
      <c r="D135" s="1" t="s">
        <v>232</v>
      </c>
      <c r="E135" s="28" t="s">
        <v>183</v>
      </c>
      <c r="F135" s="28" t="s">
        <v>199</v>
      </c>
      <c r="G135" s="31" t="s">
        <v>329</v>
      </c>
      <c r="H135" s="32" t="s">
        <v>490</v>
      </c>
      <c r="I135" s="32" t="s">
        <v>614</v>
      </c>
      <c r="J135" s="14">
        <v>4.71</v>
      </c>
      <c r="K135" s="14">
        <v>86.45</v>
      </c>
      <c r="L135" s="8">
        <v>12</v>
      </c>
      <c r="M135" s="8">
        <v>14.7</v>
      </c>
      <c r="N135" s="13" t="s">
        <v>357</v>
      </c>
    </row>
    <row r="136" spans="1:14" hidden="1" x14ac:dyDescent="0.15">
      <c r="A136" s="8">
        <v>125</v>
      </c>
      <c r="B136" s="9" t="s">
        <v>161</v>
      </c>
      <c r="C136" s="1" t="s">
        <v>310</v>
      </c>
      <c r="D136" s="1" t="s">
        <v>289</v>
      </c>
      <c r="E136" s="82" t="s">
        <v>183</v>
      </c>
      <c r="F136" s="28"/>
      <c r="G136" s="31" t="s">
        <v>333</v>
      </c>
      <c r="H136" s="32" t="s">
        <v>429</v>
      </c>
      <c r="I136" s="32" t="s">
        <v>615</v>
      </c>
      <c r="J136" s="14">
        <v>1.44</v>
      </c>
      <c r="K136" s="14">
        <v>79.86</v>
      </c>
      <c r="L136" s="8" t="s">
        <v>372</v>
      </c>
      <c r="M136" s="8" t="s">
        <v>373</v>
      </c>
      <c r="N136" s="13" t="s">
        <v>360</v>
      </c>
    </row>
    <row r="137" spans="1:14" hidden="1" x14ac:dyDescent="0.15">
      <c r="A137" s="8">
        <v>126</v>
      </c>
      <c r="B137" s="9" t="s">
        <v>99</v>
      </c>
      <c r="C137" s="1" t="s">
        <v>310</v>
      </c>
      <c r="D137" s="1" t="s">
        <v>220</v>
      </c>
      <c r="E137" s="31" t="s">
        <v>183</v>
      </c>
      <c r="F137" s="28" t="s">
        <v>204</v>
      </c>
      <c r="G137" s="31" t="s">
        <v>355</v>
      </c>
      <c r="H137" s="32" t="s">
        <v>430</v>
      </c>
      <c r="I137" s="32" t="s">
        <v>616</v>
      </c>
      <c r="J137" s="14">
        <v>43.28</v>
      </c>
      <c r="K137" s="14">
        <v>97.8</v>
      </c>
      <c r="L137" s="8">
        <v>47.93</v>
      </c>
      <c r="M137" s="8">
        <v>64.23</v>
      </c>
      <c r="N137" s="13" t="s">
        <v>360</v>
      </c>
    </row>
    <row r="138" spans="1:14" hidden="1" x14ac:dyDescent="0.15">
      <c r="A138" s="8">
        <v>127</v>
      </c>
      <c r="B138" s="9" t="s">
        <v>100</v>
      </c>
      <c r="C138" s="1" t="s">
        <v>310</v>
      </c>
      <c r="D138" s="1" t="s">
        <v>220</v>
      </c>
      <c r="E138" s="28" t="s">
        <v>183</v>
      </c>
      <c r="F138" s="28" t="s">
        <v>205</v>
      </c>
      <c r="G138" s="31" t="s">
        <v>327</v>
      </c>
      <c r="H138" s="32" t="s">
        <v>491</v>
      </c>
      <c r="I138" s="32" t="s">
        <v>617</v>
      </c>
      <c r="J138" s="14">
        <v>4.3899999999999997</v>
      </c>
      <c r="K138" s="14">
        <v>96.78</v>
      </c>
      <c r="L138" s="8">
        <v>3.7</v>
      </c>
      <c r="M138" s="8">
        <v>7.1</v>
      </c>
      <c r="N138" s="13" t="s">
        <v>357</v>
      </c>
    </row>
    <row r="139" spans="1:14" hidden="1" x14ac:dyDescent="0.15">
      <c r="A139" s="8">
        <v>128</v>
      </c>
      <c r="B139" s="9" t="s">
        <v>107</v>
      </c>
      <c r="C139" s="1" t="s">
        <v>310</v>
      </c>
      <c r="D139" s="1" t="s">
        <v>286</v>
      </c>
      <c r="E139" s="31" t="s">
        <v>183</v>
      </c>
      <c r="F139" s="28"/>
      <c r="G139" s="31" t="s">
        <v>329</v>
      </c>
      <c r="H139" s="32" t="s">
        <v>431</v>
      </c>
      <c r="I139" s="32" t="s">
        <v>618</v>
      </c>
      <c r="J139" s="14">
        <v>10.18</v>
      </c>
      <c r="K139" s="14">
        <v>98.78</v>
      </c>
      <c r="L139" s="8">
        <v>29.27</v>
      </c>
      <c r="M139" s="8">
        <v>51.07</v>
      </c>
      <c r="N139" s="13" t="s">
        <v>360</v>
      </c>
    </row>
    <row r="140" spans="1:14" hidden="1" x14ac:dyDescent="0.15">
      <c r="A140" s="8">
        <v>129</v>
      </c>
      <c r="B140" s="9" t="s">
        <v>124</v>
      </c>
      <c r="C140" s="1" t="s">
        <v>310</v>
      </c>
      <c r="D140" s="1" t="s">
        <v>242</v>
      </c>
      <c r="E140" s="28" t="s">
        <v>183</v>
      </c>
      <c r="F140" s="28" t="s">
        <v>201</v>
      </c>
      <c r="G140" s="31" t="s">
        <v>330</v>
      </c>
      <c r="H140" s="32" t="s">
        <v>492</v>
      </c>
      <c r="I140" s="32" t="s">
        <v>619</v>
      </c>
      <c r="J140" s="14">
        <v>3.57</v>
      </c>
      <c r="K140" s="14">
        <v>96.19</v>
      </c>
      <c r="L140" s="8">
        <v>2.2999999999999998</v>
      </c>
      <c r="M140" s="8">
        <v>13.4</v>
      </c>
      <c r="N140" s="13" t="s">
        <v>357</v>
      </c>
    </row>
    <row r="141" spans="1:14" hidden="1" x14ac:dyDescent="0.15">
      <c r="A141" s="8">
        <v>130</v>
      </c>
      <c r="B141" s="9" t="s">
        <v>125</v>
      </c>
      <c r="C141" s="1" t="s">
        <v>310</v>
      </c>
      <c r="D141" s="1" t="s">
        <v>290</v>
      </c>
      <c r="E141" s="28" t="s">
        <v>183</v>
      </c>
      <c r="F141" s="28"/>
      <c r="G141" s="31" t="s">
        <v>352</v>
      </c>
      <c r="H141" s="32" t="s">
        <v>493</v>
      </c>
      <c r="I141" s="32" t="s">
        <v>620</v>
      </c>
      <c r="J141" s="14">
        <v>3.18</v>
      </c>
      <c r="K141" s="14">
        <v>93.1</v>
      </c>
      <c r="L141" s="8">
        <v>17.8</v>
      </c>
      <c r="M141" s="8">
        <v>30.6</v>
      </c>
      <c r="N141" s="13" t="s">
        <v>357</v>
      </c>
    </row>
    <row r="142" spans="1:14" hidden="1" x14ac:dyDescent="0.15">
      <c r="A142" s="8">
        <v>131</v>
      </c>
      <c r="B142" s="9" t="s">
        <v>126</v>
      </c>
      <c r="C142" s="1" t="s">
        <v>310</v>
      </c>
      <c r="D142" s="1" t="s">
        <v>290</v>
      </c>
      <c r="E142" s="28" t="s">
        <v>183</v>
      </c>
      <c r="F142" s="28" t="s">
        <v>201</v>
      </c>
      <c r="G142" s="31" t="s">
        <v>353</v>
      </c>
      <c r="H142" s="32" t="s">
        <v>494</v>
      </c>
      <c r="I142" s="32" t="s">
        <v>621</v>
      </c>
      <c r="J142" s="14">
        <v>7.89</v>
      </c>
      <c r="K142" s="14">
        <v>99.78</v>
      </c>
      <c r="L142" s="8">
        <v>11.1</v>
      </c>
      <c r="M142" s="8">
        <v>14.5</v>
      </c>
      <c r="N142" s="13" t="s">
        <v>357</v>
      </c>
    </row>
    <row r="143" spans="1:14" hidden="1" x14ac:dyDescent="0.15">
      <c r="A143" s="8">
        <v>132</v>
      </c>
      <c r="B143" s="9" t="s">
        <v>127</v>
      </c>
      <c r="C143" s="1" t="s">
        <v>310</v>
      </c>
      <c r="D143" s="1" t="s">
        <v>236</v>
      </c>
      <c r="E143" s="28" t="s">
        <v>183</v>
      </c>
      <c r="F143" s="28"/>
      <c r="G143" s="31" t="s">
        <v>332</v>
      </c>
      <c r="H143" s="32">
        <v>205</v>
      </c>
      <c r="I143" s="32" t="s">
        <v>622</v>
      </c>
      <c r="J143" s="14">
        <v>2.09</v>
      </c>
      <c r="K143" s="14">
        <v>86.23</v>
      </c>
      <c r="L143" s="8">
        <v>9.1</v>
      </c>
      <c r="M143" s="8">
        <v>50.94</v>
      </c>
      <c r="N143" s="13" t="s">
        <v>357</v>
      </c>
    </row>
    <row r="144" spans="1:14" hidden="1" x14ac:dyDescent="0.15">
      <c r="A144" s="8">
        <v>133</v>
      </c>
      <c r="B144" s="9" t="s">
        <v>136</v>
      </c>
      <c r="C144" s="1" t="s">
        <v>310</v>
      </c>
      <c r="D144" s="1" t="s">
        <v>258</v>
      </c>
      <c r="E144" s="28" t="s">
        <v>183</v>
      </c>
      <c r="F144" s="28"/>
      <c r="G144" s="31" t="s">
        <v>334</v>
      </c>
      <c r="H144" s="32" t="s">
        <v>495</v>
      </c>
      <c r="I144" s="32" t="s">
        <v>623</v>
      </c>
      <c r="J144" s="14">
        <v>4.79</v>
      </c>
      <c r="K144" s="14">
        <v>89.83</v>
      </c>
      <c r="L144" s="8">
        <v>10.8</v>
      </c>
      <c r="M144" s="8">
        <v>14</v>
      </c>
      <c r="N144" s="13" t="s">
        <v>357</v>
      </c>
    </row>
    <row r="145" spans="1:15" hidden="1" x14ac:dyDescent="0.15">
      <c r="A145" s="8">
        <v>134</v>
      </c>
      <c r="B145" s="9" t="s">
        <v>150</v>
      </c>
      <c r="C145" s="1" t="s">
        <v>310</v>
      </c>
      <c r="D145" s="1" t="s">
        <v>234</v>
      </c>
      <c r="E145" s="31" t="s">
        <v>183</v>
      </c>
      <c r="F145" s="28"/>
      <c r="G145" s="31" t="s">
        <v>333</v>
      </c>
      <c r="H145" s="32">
        <v>730</v>
      </c>
      <c r="I145" s="32" t="s">
        <v>624</v>
      </c>
      <c r="J145" s="14">
        <v>2.13</v>
      </c>
      <c r="K145" s="14">
        <v>83.45</v>
      </c>
      <c r="L145" s="8">
        <v>35.369999999999997</v>
      </c>
      <c r="M145" s="8">
        <v>38.42</v>
      </c>
      <c r="N145" s="13" t="s">
        <v>360</v>
      </c>
      <c r="O145" s="31" t="s">
        <v>334</v>
      </c>
    </row>
    <row r="146" spans="1:15" hidden="1" x14ac:dyDescent="0.15">
      <c r="A146" s="8">
        <v>135</v>
      </c>
      <c r="B146" s="9" t="s">
        <v>162</v>
      </c>
      <c r="C146" s="1" t="s">
        <v>310</v>
      </c>
      <c r="D146" s="1" t="s">
        <v>289</v>
      </c>
      <c r="E146" s="82" t="s">
        <v>183</v>
      </c>
      <c r="F146" s="28"/>
      <c r="G146" s="31" t="s">
        <v>333</v>
      </c>
      <c r="H146" s="32" t="s">
        <v>429</v>
      </c>
      <c r="I146" s="32" t="s">
        <v>625</v>
      </c>
      <c r="J146" s="14">
        <v>7.23</v>
      </c>
      <c r="K146" s="14">
        <v>86.1</v>
      </c>
      <c r="L146" s="8" t="s">
        <v>374</v>
      </c>
      <c r="M146" s="8" t="s">
        <v>375</v>
      </c>
      <c r="N146" s="13" t="s">
        <v>360</v>
      </c>
    </row>
    <row r="147" spans="1:15" hidden="1" x14ac:dyDescent="0.15">
      <c r="A147" s="8">
        <v>136</v>
      </c>
      <c r="B147" s="9" t="s">
        <v>137</v>
      </c>
      <c r="C147" s="1" t="s">
        <v>310</v>
      </c>
      <c r="D147" s="1" t="s">
        <v>220</v>
      </c>
      <c r="E147" s="31" t="s">
        <v>183</v>
      </c>
      <c r="F147" s="28"/>
      <c r="G147" s="31" t="s">
        <v>342</v>
      </c>
      <c r="H147" s="32" t="s">
        <v>432</v>
      </c>
      <c r="I147" s="32" t="s">
        <v>626</v>
      </c>
      <c r="J147" s="14">
        <v>5.08</v>
      </c>
      <c r="K147" s="14">
        <v>99.32</v>
      </c>
      <c r="L147" s="8">
        <v>49.39</v>
      </c>
      <c r="M147" s="8">
        <v>100</v>
      </c>
      <c r="N147" s="13" t="s">
        <v>360</v>
      </c>
    </row>
    <row r="148" spans="1:15" s="24" customFormat="1" hidden="1" x14ac:dyDescent="0.15">
      <c r="A148" s="8">
        <v>137</v>
      </c>
      <c r="B148" s="9" t="s">
        <v>173</v>
      </c>
      <c r="C148" s="1" t="s">
        <v>310</v>
      </c>
      <c r="D148" s="1" t="s">
        <v>291</v>
      </c>
      <c r="E148" s="83" t="s">
        <v>183</v>
      </c>
      <c r="F148" s="83"/>
      <c r="G148" s="30" t="s">
        <v>342</v>
      </c>
      <c r="H148" s="33">
        <v>183</v>
      </c>
      <c r="I148" s="33" t="s">
        <v>627</v>
      </c>
      <c r="J148" s="22">
        <v>0.87</v>
      </c>
      <c r="K148" s="22">
        <v>81.37</v>
      </c>
      <c r="L148" s="21">
        <v>14</v>
      </c>
      <c r="M148" s="21">
        <v>15.1</v>
      </c>
      <c r="N148" s="23" t="s">
        <v>357</v>
      </c>
    </row>
    <row r="149" spans="1:15" s="24" customFormat="1" x14ac:dyDescent="0.15">
      <c r="A149" s="8">
        <v>138</v>
      </c>
      <c r="B149" s="9" t="s">
        <v>370</v>
      </c>
      <c r="C149" s="38" t="s">
        <v>310</v>
      </c>
      <c r="D149" s="38" t="s">
        <v>220</v>
      </c>
      <c r="E149" s="81" t="s">
        <v>183</v>
      </c>
      <c r="F149" s="85"/>
      <c r="G149" s="36" t="s">
        <v>327</v>
      </c>
      <c r="H149" s="35" t="s">
        <v>467</v>
      </c>
      <c r="I149" s="35" t="s">
        <v>467</v>
      </c>
      <c r="J149" s="22"/>
      <c r="K149" s="22"/>
      <c r="L149" s="21"/>
      <c r="M149" s="21"/>
      <c r="N149" s="13" t="s">
        <v>358</v>
      </c>
    </row>
    <row r="150" spans="1:15" hidden="1" x14ac:dyDescent="0.15">
      <c r="A150" s="8">
        <v>139</v>
      </c>
      <c r="B150" s="9" t="s">
        <v>178</v>
      </c>
      <c r="C150" s="1" t="s">
        <v>310</v>
      </c>
      <c r="D150" s="1" t="s">
        <v>292</v>
      </c>
      <c r="E150" s="28" t="s">
        <v>183</v>
      </c>
      <c r="F150" s="28"/>
      <c r="G150" s="31" t="s">
        <v>334</v>
      </c>
      <c r="H150" s="32">
        <v>140</v>
      </c>
      <c r="I150" s="32" t="s">
        <v>628</v>
      </c>
      <c r="J150" s="14">
        <v>11.07</v>
      </c>
      <c r="K150" s="14">
        <v>93.38</v>
      </c>
      <c r="L150" s="8">
        <v>14.1</v>
      </c>
      <c r="M150" s="8">
        <v>15</v>
      </c>
      <c r="N150" s="13" t="s">
        <v>359</v>
      </c>
    </row>
    <row r="151" spans="1:15" x14ac:dyDescent="0.15">
      <c r="A151" s="8">
        <v>140</v>
      </c>
      <c r="B151" s="9" t="s">
        <v>75</v>
      </c>
      <c r="C151" s="1" t="s">
        <v>310</v>
      </c>
      <c r="D151" s="1" t="s">
        <v>293</v>
      </c>
      <c r="E151" s="28" t="s">
        <v>183</v>
      </c>
      <c r="F151" s="28"/>
      <c r="G151" s="31" t="s">
        <v>342</v>
      </c>
      <c r="H151" s="32">
        <v>186</v>
      </c>
      <c r="I151" s="32" t="s">
        <v>629</v>
      </c>
      <c r="J151" s="14">
        <v>5.41</v>
      </c>
      <c r="K151" s="14">
        <v>99.24</v>
      </c>
      <c r="L151" s="8">
        <v>2.2000000000000002</v>
      </c>
      <c r="M151" s="8">
        <v>3.2</v>
      </c>
      <c r="N151" s="13" t="s">
        <v>358</v>
      </c>
    </row>
    <row r="152" spans="1:15" x14ac:dyDescent="0.15">
      <c r="A152" s="8">
        <v>141</v>
      </c>
      <c r="B152" s="9" t="s">
        <v>79</v>
      </c>
      <c r="C152" s="1" t="s">
        <v>310</v>
      </c>
      <c r="D152" s="1" t="s">
        <v>293</v>
      </c>
      <c r="E152" s="28" t="s">
        <v>183</v>
      </c>
      <c r="F152" s="28"/>
      <c r="G152" s="31" t="s">
        <v>342</v>
      </c>
      <c r="H152" s="32" t="s">
        <v>399</v>
      </c>
      <c r="I152" s="32" t="s">
        <v>630</v>
      </c>
      <c r="J152" s="14">
        <v>4.87</v>
      </c>
      <c r="K152" s="14">
        <v>96.79</v>
      </c>
      <c r="L152" s="8">
        <v>2.2000000000000002</v>
      </c>
      <c r="M152" s="8">
        <v>3.1</v>
      </c>
      <c r="N152" s="13" t="s">
        <v>358</v>
      </c>
    </row>
    <row r="153" spans="1:15" x14ac:dyDescent="0.15">
      <c r="A153" s="8">
        <v>142</v>
      </c>
      <c r="B153" s="9" t="s">
        <v>76</v>
      </c>
      <c r="C153" s="1" t="s">
        <v>310</v>
      </c>
      <c r="D153" s="1" t="s">
        <v>293</v>
      </c>
      <c r="E153" s="28" t="s">
        <v>183</v>
      </c>
      <c r="F153" s="28"/>
      <c r="G153" s="31" t="s">
        <v>342</v>
      </c>
      <c r="H153" s="32" t="s">
        <v>393</v>
      </c>
      <c r="I153" s="32" t="s">
        <v>631</v>
      </c>
      <c r="J153" s="10">
        <v>2.3199999999999998</v>
      </c>
      <c r="K153" s="11">
        <v>66.540000000000006</v>
      </c>
      <c r="L153" s="8">
        <v>2.6</v>
      </c>
      <c r="M153" s="8">
        <v>3.3</v>
      </c>
      <c r="N153" s="13" t="s">
        <v>358</v>
      </c>
    </row>
    <row r="154" spans="1:15" x14ac:dyDescent="0.15">
      <c r="A154" s="8">
        <v>143</v>
      </c>
      <c r="B154" s="9" t="s">
        <v>101</v>
      </c>
      <c r="C154" s="1" t="s">
        <v>321</v>
      </c>
      <c r="D154" s="1" t="s">
        <v>294</v>
      </c>
      <c r="E154" s="28" t="s">
        <v>183</v>
      </c>
      <c r="F154" s="28" t="s">
        <v>201</v>
      </c>
      <c r="G154" s="31" t="s">
        <v>327</v>
      </c>
      <c r="H154" s="32" t="s">
        <v>400</v>
      </c>
      <c r="I154" s="32" t="s">
        <v>632</v>
      </c>
      <c r="J154" s="10">
        <v>5.72</v>
      </c>
      <c r="K154" s="11">
        <v>97.2</v>
      </c>
      <c r="L154" s="12">
        <v>5.0999999999999996</v>
      </c>
      <c r="M154" s="12">
        <v>7.2</v>
      </c>
      <c r="N154" s="13" t="s">
        <v>358</v>
      </c>
    </row>
    <row r="155" spans="1:15" x14ac:dyDescent="0.15">
      <c r="A155" s="8">
        <v>144</v>
      </c>
      <c r="B155" s="9" t="s">
        <v>101</v>
      </c>
      <c r="C155" s="1" t="s">
        <v>310</v>
      </c>
      <c r="D155" s="1" t="s">
        <v>295</v>
      </c>
      <c r="E155" s="81" t="s">
        <v>183</v>
      </c>
      <c r="F155" s="81" t="s">
        <v>201</v>
      </c>
      <c r="G155" s="36" t="s">
        <v>327</v>
      </c>
      <c r="H155" s="37" t="s">
        <v>401</v>
      </c>
      <c r="I155" s="37" t="s">
        <v>633</v>
      </c>
      <c r="J155" s="10">
        <v>3.91</v>
      </c>
      <c r="K155" s="11">
        <v>95.48</v>
      </c>
      <c r="L155" s="16">
        <v>4.9000000000000004</v>
      </c>
      <c r="M155" s="17">
        <v>7.1</v>
      </c>
      <c r="N155" s="13" t="s">
        <v>358</v>
      </c>
    </row>
    <row r="156" spans="1:15" x14ac:dyDescent="0.15">
      <c r="A156" s="8">
        <v>145</v>
      </c>
      <c r="B156" s="9" t="s">
        <v>102</v>
      </c>
      <c r="C156" s="1" t="s">
        <v>310</v>
      </c>
      <c r="D156" s="1" t="s">
        <v>296</v>
      </c>
      <c r="E156" s="28" t="s">
        <v>183</v>
      </c>
      <c r="F156" s="28"/>
      <c r="G156" s="31" t="s">
        <v>327</v>
      </c>
      <c r="H156" s="32">
        <v>151</v>
      </c>
      <c r="I156" s="32" t="s">
        <v>634</v>
      </c>
      <c r="J156" s="10">
        <v>3.87</v>
      </c>
      <c r="K156" s="11">
        <v>84.03</v>
      </c>
      <c r="L156" s="12">
        <v>5.3</v>
      </c>
      <c r="M156" s="12">
        <v>7.1</v>
      </c>
      <c r="N156" s="13" t="s">
        <v>358</v>
      </c>
    </row>
    <row r="157" spans="1:15" x14ac:dyDescent="0.15">
      <c r="A157" s="8">
        <v>146</v>
      </c>
      <c r="B157" s="9" t="s">
        <v>103</v>
      </c>
      <c r="C157" s="1" t="s">
        <v>310</v>
      </c>
      <c r="D157" s="1" t="s">
        <v>296</v>
      </c>
      <c r="E157" s="28" t="s">
        <v>183</v>
      </c>
      <c r="F157" s="28"/>
      <c r="G157" s="31" t="s">
        <v>327</v>
      </c>
      <c r="H157" s="32" t="s">
        <v>402</v>
      </c>
      <c r="I157" s="32" t="s">
        <v>635</v>
      </c>
      <c r="J157" s="10">
        <v>6.51</v>
      </c>
      <c r="K157" s="11">
        <v>90.66</v>
      </c>
      <c r="L157" s="12">
        <v>5.6</v>
      </c>
      <c r="M157" s="12">
        <v>6.9</v>
      </c>
      <c r="N157" s="13" t="s">
        <v>358</v>
      </c>
    </row>
    <row r="158" spans="1:15" x14ac:dyDescent="0.15">
      <c r="A158" s="8">
        <v>147</v>
      </c>
      <c r="B158" s="9" t="s">
        <v>104</v>
      </c>
      <c r="C158" s="1" t="s">
        <v>310</v>
      </c>
      <c r="D158" s="1" t="s">
        <v>296</v>
      </c>
      <c r="E158" s="28" t="s">
        <v>183</v>
      </c>
      <c r="F158" s="28"/>
      <c r="G158" s="31" t="s">
        <v>327</v>
      </c>
      <c r="H158" s="32">
        <v>157</v>
      </c>
      <c r="I158" s="32" t="s">
        <v>636</v>
      </c>
      <c r="J158" s="10">
        <v>2.04</v>
      </c>
      <c r="K158" s="11">
        <v>93.99</v>
      </c>
      <c r="L158" s="12">
        <v>5.8</v>
      </c>
      <c r="M158" s="12">
        <v>7.2</v>
      </c>
      <c r="N158" s="13" t="s">
        <v>358</v>
      </c>
    </row>
    <row r="159" spans="1:15" x14ac:dyDescent="0.15">
      <c r="A159" s="8">
        <v>148</v>
      </c>
      <c r="B159" s="9" t="s">
        <v>105</v>
      </c>
      <c r="C159" s="1" t="s">
        <v>310</v>
      </c>
      <c r="D159" s="1" t="s">
        <v>296</v>
      </c>
      <c r="E159" s="28" t="s">
        <v>183</v>
      </c>
      <c r="F159" s="28" t="s">
        <v>199</v>
      </c>
      <c r="G159" s="31" t="s">
        <v>334</v>
      </c>
      <c r="H159" s="32" t="s">
        <v>403</v>
      </c>
      <c r="I159" s="32" t="s">
        <v>637</v>
      </c>
      <c r="J159" s="10">
        <v>8.3000000000000007</v>
      </c>
      <c r="K159" s="11">
        <v>98.94</v>
      </c>
      <c r="L159" s="12">
        <v>11.7</v>
      </c>
      <c r="M159" s="12">
        <v>13.9</v>
      </c>
      <c r="N159" s="13" t="s">
        <v>358</v>
      </c>
    </row>
    <row r="160" spans="1:15" x14ac:dyDescent="0.15">
      <c r="A160" s="8">
        <v>149</v>
      </c>
      <c r="B160" s="9" t="s">
        <v>106</v>
      </c>
      <c r="C160" s="1" t="s">
        <v>310</v>
      </c>
      <c r="D160" s="1" t="s">
        <v>293</v>
      </c>
      <c r="E160" s="28" t="s">
        <v>183</v>
      </c>
      <c r="F160" s="28"/>
      <c r="G160" s="31" t="s">
        <v>342</v>
      </c>
      <c r="H160" s="32" t="s">
        <v>404</v>
      </c>
      <c r="I160" s="32" t="s">
        <v>638</v>
      </c>
      <c r="J160" s="10">
        <v>6.98</v>
      </c>
      <c r="K160" s="11">
        <v>93.45</v>
      </c>
      <c r="L160" s="12">
        <v>2.1</v>
      </c>
      <c r="M160" s="12">
        <v>3</v>
      </c>
      <c r="N160" s="13" t="s">
        <v>358</v>
      </c>
    </row>
    <row r="161" spans="1:14" hidden="1" x14ac:dyDescent="0.15">
      <c r="A161" s="8">
        <v>150</v>
      </c>
      <c r="B161" s="9" t="s">
        <v>114</v>
      </c>
      <c r="C161" s="1" t="s">
        <v>310</v>
      </c>
      <c r="D161" s="1" t="s">
        <v>297</v>
      </c>
      <c r="E161" s="28" t="s">
        <v>183</v>
      </c>
      <c r="F161" s="28" t="s">
        <v>199</v>
      </c>
      <c r="G161" s="31" t="s">
        <v>335</v>
      </c>
      <c r="H161" s="32" t="s">
        <v>496</v>
      </c>
      <c r="I161" s="32" t="s">
        <v>639</v>
      </c>
      <c r="J161" s="10">
        <v>1.73</v>
      </c>
      <c r="K161" s="11">
        <v>92.94</v>
      </c>
      <c r="L161" s="12">
        <v>5.2</v>
      </c>
      <c r="M161" s="18">
        <v>6.7</v>
      </c>
      <c r="N161" s="13" t="s">
        <v>357</v>
      </c>
    </row>
    <row r="162" spans="1:14" x14ac:dyDescent="0.15">
      <c r="A162" s="8">
        <v>151</v>
      </c>
      <c r="B162" s="9" t="s">
        <v>115</v>
      </c>
      <c r="C162" s="1" t="s">
        <v>310</v>
      </c>
      <c r="D162" s="1" t="s">
        <v>298</v>
      </c>
      <c r="E162" s="28" t="s">
        <v>183</v>
      </c>
      <c r="F162" s="28" t="s">
        <v>198</v>
      </c>
      <c r="G162" s="31" t="s">
        <v>333</v>
      </c>
      <c r="H162" s="32" t="s">
        <v>405</v>
      </c>
      <c r="I162" s="32" t="s">
        <v>640</v>
      </c>
      <c r="J162" s="10">
        <v>2.6</v>
      </c>
      <c r="K162" s="11">
        <v>82.05</v>
      </c>
      <c r="L162" s="12">
        <v>0.26</v>
      </c>
      <c r="M162" s="19">
        <v>0.3</v>
      </c>
      <c r="N162" s="13" t="s">
        <v>358</v>
      </c>
    </row>
    <row r="163" spans="1:14" x14ac:dyDescent="0.15">
      <c r="A163" s="8">
        <v>152</v>
      </c>
      <c r="B163" s="9" t="s">
        <v>116</v>
      </c>
      <c r="C163" s="1" t="s">
        <v>310</v>
      </c>
      <c r="D163" s="1" t="s">
        <v>298</v>
      </c>
      <c r="E163" s="28" t="s">
        <v>183</v>
      </c>
      <c r="F163" s="28" t="s">
        <v>198</v>
      </c>
      <c r="G163" s="31" t="s">
        <v>330</v>
      </c>
      <c r="H163" s="32">
        <v>87</v>
      </c>
      <c r="I163" s="32" t="s">
        <v>641</v>
      </c>
      <c r="J163" s="10">
        <v>8.18</v>
      </c>
      <c r="K163" s="11">
        <v>73.989999999999995</v>
      </c>
      <c r="L163" s="12">
        <v>12.4</v>
      </c>
      <c r="M163" s="12">
        <v>14.5</v>
      </c>
      <c r="N163" s="13" t="s">
        <v>358</v>
      </c>
    </row>
    <row r="164" spans="1:14" x14ac:dyDescent="0.15">
      <c r="A164" s="8">
        <v>153</v>
      </c>
      <c r="B164" s="9" t="s">
        <v>121</v>
      </c>
      <c r="C164" s="1" t="s">
        <v>310</v>
      </c>
      <c r="D164" s="1" t="s">
        <v>299</v>
      </c>
      <c r="E164" s="28" t="s">
        <v>183</v>
      </c>
      <c r="F164" s="28" t="s">
        <v>199</v>
      </c>
      <c r="G164" s="31" t="s">
        <v>334</v>
      </c>
      <c r="H164" s="32">
        <v>40</v>
      </c>
      <c r="I164" s="32" t="s">
        <v>642</v>
      </c>
      <c r="J164" s="10">
        <v>1.39</v>
      </c>
      <c r="K164" s="11">
        <v>94.67</v>
      </c>
      <c r="L164" s="18">
        <v>11.4</v>
      </c>
      <c r="M164" s="12">
        <v>14.1</v>
      </c>
      <c r="N164" s="13" t="s">
        <v>358</v>
      </c>
    </row>
    <row r="165" spans="1:14" x14ac:dyDescent="0.15">
      <c r="A165" s="8">
        <v>154</v>
      </c>
      <c r="B165" s="9" t="s">
        <v>122</v>
      </c>
      <c r="C165" s="1" t="s">
        <v>310</v>
      </c>
      <c r="D165" s="1" t="s">
        <v>299</v>
      </c>
      <c r="E165" s="28" t="s">
        <v>183</v>
      </c>
      <c r="F165" s="28"/>
      <c r="G165" s="31" t="s">
        <v>334</v>
      </c>
      <c r="H165" s="32" t="s">
        <v>406</v>
      </c>
      <c r="I165" s="32" t="s">
        <v>643</v>
      </c>
      <c r="J165" s="10">
        <v>2.13</v>
      </c>
      <c r="K165" s="11">
        <v>84.45</v>
      </c>
      <c r="L165" s="12">
        <v>13.6</v>
      </c>
      <c r="M165" s="12">
        <v>14.2</v>
      </c>
      <c r="N165" s="13" t="s">
        <v>358</v>
      </c>
    </row>
    <row r="166" spans="1:14" x14ac:dyDescent="0.15">
      <c r="A166" s="8">
        <v>155</v>
      </c>
      <c r="B166" s="9" t="s">
        <v>179</v>
      </c>
      <c r="C166" s="1" t="s">
        <v>310</v>
      </c>
      <c r="D166" s="1" t="s">
        <v>225</v>
      </c>
      <c r="E166" s="28" t="s">
        <v>183</v>
      </c>
      <c r="F166" s="28" t="s">
        <v>206</v>
      </c>
      <c r="G166" s="31" t="s">
        <v>334</v>
      </c>
      <c r="H166" s="32">
        <v>151</v>
      </c>
      <c r="I166" s="32" t="s">
        <v>644</v>
      </c>
      <c r="J166" s="10">
        <v>22.91</v>
      </c>
      <c r="K166" s="11">
        <v>99.46</v>
      </c>
      <c r="L166" s="12">
        <v>10.7</v>
      </c>
      <c r="M166" s="12">
        <v>14.9</v>
      </c>
      <c r="N166" s="13" t="s">
        <v>358</v>
      </c>
    </row>
    <row r="167" spans="1:14" x14ac:dyDescent="0.15">
      <c r="A167" s="8">
        <v>156</v>
      </c>
      <c r="B167" s="9" t="s">
        <v>180</v>
      </c>
      <c r="C167" s="1" t="s">
        <v>310</v>
      </c>
      <c r="D167" s="1" t="s">
        <v>300</v>
      </c>
      <c r="E167" s="28" t="s">
        <v>183</v>
      </c>
      <c r="F167" s="28" t="s">
        <v>194</v>
      </c>
      <c r="G167" s="31" t="s">
        <v>332</v>
      </c>
      <c r="H167" s="32" t="s">
        <v>407</v>
      </c>
      <c r="I167" s="32" t="s">
        <v>645</v>
      </c>
      <c r="J167" s="10">
        <v>0.94</v>
      </c>
      <c r="K167" s="11">
        <v>69.11</v>
      </c>
      <c r="L167" s="12">
        <v>5.3</v>
      </c>
      <c r="M167" s="12">
        <v>6.9</v>
      </c>
      <c r="N167" s="13" t="s">
        <v>358</v>
      </c>
    </row>
    <row r="168" spans="1:14" x14ac:dyDescent="0.15">
      <c r="A168" s="8">
        <v>157</v>
      </c>
      <c r="B168" s="9" t="s">
        <v>181</v>
      </c>
      <c r="C168" s="1" t="s">
        <v>310</v>
      </c>
      <c r="D168" s="1" t="s">
        <v>301</v>
      </c>
      <c r="E168" s="31" t="s">
        <v>183</v>
      </c>
      <c r="F168" s="28"/>
      <c r="G168" s="31" t="s">
        <v>334</v>
      </c>
      <c r="H168" s="32" t="s">
        <v>408</v>
      </c>
      <c r="I168" s="32" t="s">
        <v>646</v>
      </c>
      <c r="J168" s="14">
        <v>0.63</v>
      </c>
      <c r="K168" s="11">
        <v>42.14</v>
      </c>
      <c r="L168" s="12">
        <v>14.1</v>
      </c>
      <c r="M168" s="12">
        <v>15</v>
      </c>
      <c r="N168" s="13" t="s">
        <v>358</v>
      </c>
    </row>
    <row r="169" spans="1:14" hidden="1" x14ac:dyDescent="0.15">
      <c r="A169" s="8">
        <v>158</v>
      </c>
      <c r="B169" s="9" t="s">
        <v>138</v>
      </c>
      <c r="C169" s="1" t="s">
        <v>310</v>
      </c>
      <c r="D169" s="1" t="s">
        <v>302</v>
      </c>
      <c r="E169" s="28" t="s">
        <v>183</v>
      </c>
      <c r="F169" s="28"/>
      <c r="G169" s="31" t="s">
        <v>327</v>
      </c>
      <c r="H169" s="32">
        <v>257</v>
      </c>
      <c r="I169" s="32" t="s">
        <v>647</v>
      </c>
      <c r="J169" s="10">
        <v>4.55</v>
      </c>
      <c r="K169" s="11">
        <v>95.51</v>
      </c>
      <c r="L169" s="12">
        <v>6.4</v>
      </c>
      <c r="M169" s="12">
        <v>7</v>
      </c>
      <c r="N169" s="13" t="s">
        <v>357</v>
      </c>
    </row>
    <row r="170" spans="1:14" hidden="1" x14ac:dyDescent="0.15">
      <c r="A170" s="8">
        <v>159</v>
      </c>
      <c r="B170" s="9" t="s">
        <v>148</v>
      </c>
      <c r="C170" s="1" t="s">
        <v>321</v>
      </c>
      <c r="D170" s="1" t="s">
        <v>371</v>
      </c>
      <c r="E170" s="28" t="s">
        <v>183</v>
      </c>
      <c r="F170" s="28" t="s">
        <v>207</v>
      </c>
      <c r="G170" s="31" t="s">
        <v>327</v>
      </c>
      <c r="H170" s="32" t="s">
        <v>497</v>
      </c>
      <c r="I170" s="32" t="s">
        <v>648</v>
      </c>
      <c r="J170" s="10">
        <v>1.99</v>
      </c>
      <c r="K170" s="11">
        <v>85.35</v>
      </c>
      <c r="L170" s="12">
        <v>5.0999999999999996</v>
      </c>
      <c r="M170" s="18">
        <v>6.9</v>
      </c>
      <c r="N170" s="13" t="s">
        <v>357</v>
      </c>
    </row>
    <row r="171" spans="1:14" hidden="1" x14ac:dyDescent="0.15">
      <c r="A171" s="8">
        <v>160</v>
      </c>
      <c r="B171" s="9" t="s">
        <v>148</v>
      </c>
      <c r="C171" s="1" t="s">
        <v>310</v>
      </c>
      <c r="D171" s="1" t="s">
        <v>302</v>
      </c>
      <c r="E171" s="28" t="s">
        <v>183</v>
      </c>
      <c r="F171" s="28" t="s">
        <v>203</v>
      </c>
      <c r="G171" s="31" t="s">
        <v>327</v>
      </c>
      <c r="H171" s="32" t="s">
        <v>498</v>
      </c>
      <c r="I171" s="32" t="s">
        <v>649</v>
      </c>
      <c r="J171" s="10">
        <v>1.83</v>
      </c>
      <c r="K171" s="11">
        <v>94.74</v>
      </c>
      <c r="L171" s="12">
        <v>5.9</v>
      </c>
      <c r="M171" s="12">
        <v>6.9</v>
      </c>
      <c r="N171" s="13" t="s">
        <v>357</v>
      </c>
    </row>
    <row r="172" spans="1:14" hidden="1" x14ac:dyDescent="0.15">
      <c r="A172" s="8">
        <v>161</v>
      </c>
      <c r="B172" s="9" t="s">
        <v>149</v>
      </c>
      <c r="C172" s="1" t="s">
        <v>310</v>
      </c>
      <c r="D172" s="1" t="s">
        <v>302</v>
      </c>
      <c r="E172" s="28" t="s">
        <v>183</v>
      </c>
      <c r="F172" s="28"/>
      <c r="G172" s="31" t="s">
        <v>327</v>
      </c>
      <c r="H172" s="32" t="s">
        <v>499</v>
      </c>
      <c r="I172" s="32" t="s">
        <v>650</v>
      </c>
      <c r="J172" s="11">
        <v>6.67</v>
      </c>
      <c r="K172" s="11">
        <v>94.49</v>
      </c>
      <c r="L172" s="12">
        <v>5.9</v>
      </c>
      <c r="M172" s="12">
        <v>6.8</v>
      </c>
      <c r="N172" s="13" t="s">
        <v>357</v>
      </c>
    </row>
    <row r="173" spans="1:14" hidden="1" x14ac:dyDescent="0.15">
      <c r="A173" s="8">
        <v>162</v>
      </c>
      <c r="B173" s="9" t="s">
        <v>72</v>
      </c>
      <c r="C173" s="1" t="s">
        <v>310</v>
      </c>
      <c r="D173" s="1" t="s">
        <v>260</v>
      </c>
      <c r="E173" s="28" t="s">
        <v>183</v>
      </c>
      <c r="F173" s="28"/>
      <c r="G173" s="31" t="s">
        <v>334</v>
      </c>
      <c r="H173" s="32" t="s">
        <v>486</v>
      </c>
      <c r="I173" s="32" t="s">
        <v>651</v>
      </c>
      <c r="J173" s="10">
        <v>1.25</v>
      </c>
      <c r="K173" s="11">
        <v>57.85</v>
      </c>
      <c r="L173" s="12">
        <v>13.7</v>
      </c>
      <c r="M173" s="12">
        <v>15.1</v>
      </c>
      <c r="N173" s="13" t="s">
        <v>357</v>
      </c>
    </row>
    <row r="174" spans="1:14" x14ac:dyDescent="0.15">
      <c r="A174" s="8">
        <v>163</v>
      </c>
      <c r="B174" s="9" t="s">
        <v>123</v>
      </c>
      <c r="C174" s="1" t="s">
        <v>310</v>
      </c>
      <c r="D174" s="1" t="s">
        <v>217</v>
      </c>
      <c r="E174" s="28" t="s">
        <v>183</v>
      </c>
      <c r="F174" s="28" t="s">
        <v>198</v>
      </c>
      <c r="G174" s="31" t="s">
        <v>355</v>
      </c>
      <c r="H174" s="32">
        <v>93</v>
      </c>
      <c r="I174" s="32" t="s">
        <v>652</v>
      </c>
      <c r="J174" s="14">
        <v>4.4000000000000004</v>
      </c>
      <c r="K174" s="14">
        <v>91.33</v>
      </c>
      <c r="L174" s="8">
        <v>12.4</v>
      </c>
      <c r="M174" s="8">
        <v>15.2</v>
      </c>
      <c r="N174" s="13" t="s">
        <v>358</v>
      </c>
    </row>
    <row r="175" spans="1:14" x14ac:dyDescent="0.15">
      <c r="A175" s="8">
        <v>164</v>
      </c>
      <c r="B175" s="9" t="s">
        <v>111</v>
      </c>
      <c r="C175" s="1" t="s">
        <v>310</v>
      </c>
      <c r="D175" s="1" t="s">
        <v>220</v>
      </c>
      <c r="E175" s="28" t="s">
        <v>183</v>
      </c>
      <c r="F175" s="28"/>
      <c r="G175" s="31" t="s">
        <v>334</v>
      </c>
      <c r="H175" s="32" t="s">
        <v>409</v>
      </c>
      <c r="I175" s="32" t="s">
        <v>653</v>
      </c>
      <c r="J175" s="14">
        <v>3.34</v>
      </c>
      <c r="K175" s="14">
        <v>92.23</v>
      </c>
      <c r="L175" s="8">
        <v>6.8</v>
      </c>
      <c r="M175" s="8">
        <v>14.5</v>
      </c>
      <c r="N175" s="13" t="s">
        <v>358</v>
      </c>
    </row>
    <row r="176" spans="1:14" hidden="1" x14ac:dyDescent="0.15">
      <c r="A176" s="8">
        <v>165</v>
      </c>
      <c r="B176" s="9" t="s">
        <v>132</v>
      </c>
      <c r="C176" s="1" t="s">
        <v>321</v>
      </c>
      <c r="D176" s="1" t="s">
        <v>288</v>
      </c>
      <c r="E176" s="28" t="s">
        <v>183</v>
      </c>
      <c r="F176" s="28"/>
      <c r="G176" s="31" t="s">
        <v>327</v>
      </c>
      <c r="H176" s="32" t="s">
        <v>485</v>
      </c>
      <c r="I176" s="32" t="s">
        <v>654</v>
      </c>
      <c r="J176" s="10">
        <v>2.83</v>
      </c>
      <c r="K176" s="11">
        <v>56.45</v>
      </c>
      <c r="L176" s="12">
        <v>5.6</v>
      </c>
      <c r="M176" s="12">
        <v>6.7</v>
      </c>
      <c r="N176" s="13" t="s">
        <v>357</v>
      </c>
    </row>
    <row r="177" spans="1:14" x14ac:dyDescent="0.15">
      <c r="A177" s="8">
        <v>166</v>
      </c>
      <c r="B177" s="9" t="s">
        <v>157</v>
      </c>
      <c r="C177" s="1" t="s">
        <v>310</v>
      </c>
      <c r="D177" s="1" t="s">
        <v>217</v>
      </c>
      <c r="E177" s="28" t="s">
        <v>183</v>
      </c>
      <c r="F177" s="28" t="s">
        <v>198</v>
      </c>
      <c r="G177" s="31" t="s">
        <v>330</v>
      </c>
      <c r="H177" s="32" t="s">
        <v>410</v>
      </c>
      <c r="I177" s="32" t="s">
        <v>655</v>
      </c>
      <c r="J177" s="10">
        <v>6.44</v>
      </c>
      <c r="K177" s="11">
        <v>99.52</v>
      </c>
      <c r="L177" s="12">
        <v>3.4</v>
      </c>
      <c r="M177" s="12">
        <v>14.5</v>
      </c>
      <c r="N177" s="13" t="s">
        <v>358</v>
      </c>
    </row>
    <row r="178" spans="1:14" hidden="1" x14ac:dyDescent="0.15">
      <c r="A178" s="8">
        <v>167</v>
      </c>
      <c r="B178" s="9" t="s">
        <v>63</v>
      </c>
      <c r="C178" s="1" t="s">
        <v>310</v>
      </c>
      <c r="D178" s="1" t="s">
        <v>269</v>
      </c>
      <c r="E178" s="28" t="s">
        <v>183</v>
      </c>
      <c r="F178" s="28"/>
      <c r="G178" s="31" t="s">
        <v>327</v>
      </c>
      <c r="H178" s="32" t="s">
        <v>484</v>
      </c>
      <c r="I178" s="32" t="s">
        <v>656</v>
      </c>
      <c r="J178" s="10">
        <v>11.09</v>
      </c>
      <c r="K178" s="11">
        <v>89.32</v>
      </c>
      <c r="L178" s="12">
        <v>5.8</v>
      </c>
      <c r="M178" s="12">
        <v>7.1</v>
      </c>
      <c r="N178" s="13" t="s">
        <v>357</v>
      </c>
    </row>
    <row r="179" spans="1:14" hidden="1" x14ac:dyDescent="0.15">
      <c r="A179" s="8">
        <v>168</v>
      </c>
      <c r="B179" s="9" t="s">
        <v>66</v>
      </c>
      <c r="C179" s="1" t="s">
        <v>310</v>
      </c>
      <c r="D179" s="1" t="s">
        <v>242</v>
      </c>
      <c r="E179" s="31" t="s">
        <v>183</v>
      </c>
      <c r="F179" s="28" t="s">
        <v>198</v>
      </c>
      <c r="G179" s="31" t="s">
        <v>334</v>
      </c>
      <c r="H179" s="32" t="s">
        <v>433</v>
      </c>
      <c r="I179" s="32" t="s">
        <v>657</v>
      </c>
      <c r="J179" s="14">
        <v>6.72</v>
      </c>
      <c r="K179" s="11">
        <v>81.27</v>
      </c>
      <c r="L179" s="12">
        <v>75.819999999999993</v>
      </c>
      <c r="M179" s="12">
        <v>89.26</v>
      </c>
      <c r="N179" s="13" t="s">
        <v>360</v>
      </c>
    </row>
    <row r="180" spans="1:14" hidden="1" x14ac:dyDescent="0.15">
      <c r="A180" s="8">
        <v>169</v>
      </c>
      <c r="B180" s="9" t="s">
        <v>128</v>
      </c>
      <c r="C180" s="1" t="s">
        <v>310</v>
      </c>
      <c r="D180" s="1" t="s">
        <v>217</v>
      </c>
      <c r="E180" s="28" t="s">
        <v>183</v>
      </c>
      <c r="F180" s="28" t="s">
        <v>197</v>
      </c>
      <c r="G180" s="31" t="s">
        <v>328</v>
      </c>
      <c r="H180" s="32" t="s">
        <v>483</v>
      </c>
      <c r="I180" s="32" t="s">
        <v>658</v>
      </c>
      <c r="J180" s="14">
        <v>23.92</v>
      </c>
      <c r="K180" s="14">
        <v>99.92</v>
      </c>
      <c r="L180" s="8">
        <v>17.8</v>
      </c>
      <c r="M180" s="8">
        <v>30.7</v>
      </c>
      <c r="N180" s="13" t="s">
        <v>357</v>
      </c>
    </row>
    <row r="181" spans="1:14" x14ac:dyDescent="0.15">
      <c r="A181" s="8">
        <v>170</v>
      </c>
      <c r="B181" s="9" t="s">
        <v>143</v>
      </c>
      <c r="C181" s="1" t="s">
        <v>310</v>
      </c>
      <c r="D181" s="1" t="s">
        <v>270</v>
      </c>
      <c r="E181" s="28" t="s">
        <v>183</v>
      </c>
      <c r="F181" s="28"/>
      <c r="G181" s="31" t="s">
        <v>332</v>
      </c>
      <c r="H181" s="32">
        <v>44</v>
      </c>
      <c r="I181" s="32" t="s">
        <v>659</v>
      </c>
      <c r="J181" s="10">
        <v>21.33</v>
      </c>
      <c r="K181" s="11">
        <v>99.79</v>
      </c>
      <c r="L181" s="12">
        <v>2.9</v>
      </c>
      <c r="M181" s="12">
        <v>5.0999999999999996</v>
      </c>
      <c r="N181" s="13" t="s">
        <v>358</v>
      </c>
    </row>
    <row r="182" spans="1:14" hidden="1" x14ac:dyDescent="0.15">
      <c r="A182" s="8">
        <v>171</v>
      </c>
      <c r="B182" s="9" t="s">
        <v>86</v>
      </c>
      <c r="C182" s="1" t="s">
        <v>310</v>
      </c>
      <c r="D182" s="1" t="s">
        <v>271</v>
      </c>
      <c r="E182" s="28" t="s">
        <v>183</v>
      </c>
      <c r="F182" s="28"/>
      <c r="G182" s="31" t="s">
        <v>335</v>
      </c>
      <c r="H182" s="32">
        <v>209</v>
      </c>
      <c r="I182" s="32" t="s">
        <v>660</v>
      </c>
      <c r="J182" s="10">
        <v>6.29</v>
      </c>
      <c r="K182" s="11">
        <v>85.22</v>
      </c>
      <c r="L182" s="12">
        <v>6.1</v>
      </c>
      <c r="M182" s="12">
        <v>7.3</v>
      </c>
      <c r="N182" s="13" t="s">
        <v>357</v>
      </c>
    </row>
    <row r="183" spans="1:14" hidden="1" x14ac:dyDescent="0.15">
      <c r="A183" s="8">
        <v>172</v>
      </c>
      <c r="B183" s="9" t="s">
        <v>82</v>
      </c>
      <c r="C183" s="1" t="s">
        <v>310</v>
      </c>
      <c r="D183" s="1" t="s">
        <v>272</v>
      </c>
      <c r="E183" s="28" t="s">
        <v>183</v>
      </c>
      <c r="F183" s="28"/>
      <c r="G183" s="31" t="s">
        <v>329</v>
      </c>
      <c r="H183" s="32" t="s">
        <v>482</v>
      </c>
      <c r="I183" s="32" t="s">
        <v>661</v>
      </c>
      <c r="J183" s="10">
        <v>5.47</v>
      </c>
      <c r="K183" s="11">
        <v>78.739999999999995</v>
      </c>
      <c r="L183" s="12">
        <v>12.8</v>
      </c>
      <c r="M183" s="12">
        <v>14.8</v>
      </c>
      <c r="N183" s="13" t="s">
        <v>357</v>
      </c>
    </row>
    <row r="184" spans="1:14" hidden="1" x14ac:dyDescent="0.15">
      <c r="A184" s="8">
        <v>173</v>
      </c>
      <c r="B184" s="9" t="s">
        <v>108</v>
      </c>
      <c r="C184" s="1" t="s">
        <v>310</v>
      </c>
      <c r="D184" s="1" t="s">
        <v>234</v>
      </c>
      <c r="E184" s="28" t="s">
        <v>183</v>
      </c>
      <c r="F184" s="28" t="s">
        <v>198</v>
      </c>
      <c r="G184" s="31" t="s">
        <v>337</v>
      </c>
      <c r="H184" s="32" t="s">
        <v>481</v>
      </c>
      <c r="I184" s="32" t="s">
        <v>662</v>
      </c>
      <c r="J184" s="10">
        <v>7.57</v>
      </c>
      <c r="K184" s="11">
        <v>96.45</v>
      </c>
      <c r="L184" s="12">
        <v>22</v>
      </c>
      <c r="M184" s="12">
        <v>30.2</v>
      </c>
      <c r="N184" s="13" t="s">
        <v>357</v>
      </c>
    </row>
    <row r="185" spans="1:14" x14ac:dyDescent="0.15">
      <c r="A185" s="8">
        <v>174</v>
      </c>
      <c r="B185" s="9" t="s">
        <v>144</v>
      </c>
      <c r="C185" s="1" t="s">
        <v>310</v>
      </c>
      <c r="D185" s="1" t="s">
        <v>303</v>
      </c>
      <c r="E185" s="28" t="s">
        <v>183</v>
      </c>
      <c r="F185" s="28"/>
      <c r="G185" s="31" t="s">
        <v>348</v>
      </c>
      <c r="H185" s="32" t="s">
        <v>411</v>
      </c>
      <c r="I185" s="32" t="s">
        <v>663</v>
      </c>
      <c r="J185" s="10">
        <v>6.08</v>
      </c>
      <c r="K185" s="11">
        <v>74.67</v>
      </c>
      <c r="L185" s="12">
        <v>27.7</v>
      </c>
      <c r="M185" s="12">
        <v>30.9</v>
      </c>
      <c r="N185" s="13" t="s">
        <v>358</v>
      </c>
    </row>
    <row r="186" spans="1:14" x14ac:dyDescent="0.15">
      <c r="A186" s="8">
        <v>175</v>
      </c>
      <c r="B186" s="9" t="s">
        <v>145</v>
      </c>
      <c r="C186" s="1" t="s">
        <v>310</v>
      </c>
      <c r="D186" s="1" t="s">
        <v>303</v>
      </c>
      <c r="E186" s="28" t="s">
        <v>183</v>
      </c>
      <c r="F186" s="28"/>
      <c r="G186" s="31" t="s">
        <v>348</v>
      </c>
      <c r="H186" s="32">
        <v>412</v>
      </c>
      <c r="I186" s="32" t="s">
        <v>664</v>
      </c>
      <c r="J186" s="19">
        <v>5.43</v>
      </c>
      <c r="K186" s="19">
        <v>88.03</v>
      </c>
      <c r="L186" s="12">
        <v>24.5</v>
      </c>
      <c r="M186" s="12">
        <v>30.2</v>
      </c>
      <c r="N186" s="13" t="s">
        <v>358</v>
      </c>
    </row>
    <row r="187" spans="1:14" x14ac:dyDescent="0.15">
      <c r="A187" s="8">
        <v>176</v>
      </c>
      <c r="B187" s="9" t="s">
        <v>129</v>
      </c>
      <c r="C187" s="1" t="s">
        <v>310</v>
      </c>
      <c r="D187" s="1" t="s">
        <v>217</v>
      </c>
      <c r="E187" s="28" t="s">
        <v>183</v>
      </c>
      <c r="F187" s="28" t="s">
        <v>198</v>
      </c>
      <c r="G187" s="31" t="s">
        <v>328</v>
      </c>
      <c r="H187" s="32" t="s">
        <v>412</v>
      </c>
      <c r="I187" s="32" t="s">
        <v>665</v>
      </c>
      <c r="J187" s="14">
        <v>8.69</v>
      </c>
      <c r="K187" s="14">
        <v>99.57</v>
      </c>
      <c r="L187" s="8">
        <v>27.8</v>
      </c>
      <c r="M187" s="8">
        <v>30.1</v>
      </c>
      <c r="N187" s="13" t="s">
        <v>358</v>
      </c>
    </row>
    <row r="188" spans="1:14" x14ac:dyDescent="0.15">
      <c r="A188" s="8">
        <v>177</v>
      </c>
      <c r="B188" s="9" t="s">
        <v>112</v>
      </c>
      <c r="C188" s="1" t="s">
        <v>310</v>
      </c>
      <c r="D188" s="1" t="s">
        <v>303</v>
      </c>
      <c r="E188" s="28" t="s">
        <v>183</v>
      </c>
      <c r="F188" s="28"/>
      <c r="G188" s="31" t="s">
        <v>335</v>
      </c>
      <c r="H188" s="32" t="s">
        <v>413</v>
      </c>
      <c r="I188" s="32" t="s">
        <v>666</v>
      </c>
      <c r="J188" s="10">
        <v>29.99</v>
      </c>
      <c r="K188" s="11">
        <v>99.68</v>
      </c>
      <c r="L188" s="12">
        <v>4.7</v>
      </c>
      <c r="M188" s="12">
        <v>7.3</v>
      </c>
      <c r="N188" s="13" t="s">
        <v>358</v>
      </c>
    </row>
    <row r="189" spans="1:14" hidden="1" x14ac:dyDescent="0.15">
      <c r="A189" s="8">
        <v>178</v>
      </c>
      <c r="B189" s="9" t="s">
        <v>74</v>
      </c>
      <c r="C189" s="1" t="s">
        <v>310</v>
      </c>
      <c r="D189" s="1" t="s">
        <v>303</v>
      </c>
      <c r="E189" s="28" t="s">
        <v>183</v>
      </c>
      <c r="F189" s="28"/>
      <c r="G189" s="31" t="s">
        <v>330</v>
      </c>
      <c r="H189" s="32" t="s">
        <v>480</v>
      </c>
      <c r="I189" s="32" t="s">
        <v>667</v>
      </c>
      <c r="J189" s="14">
        <v>6.08</v>
      </c>
      <c r="K189" s="14">
        <v>99.75</v>
      </c>
      <c r="L189" s="8">
        <v>11.6</v>
      </c>
      <c r="M189" s="8">
        <v>14.4</v>
      </c>
      <c r="N189" s="13" t="s">
        <v>357</v>
      </c>
    </row>
    <row r="190" spans="1:14" hidden="1" x14ac:dyDescent="0.15">
      <c r="A190" s="8">
        <v>179</v>
      </c>
      <c r="B190" s="9" t="s">
        <v>117</v>
      </c>
      <c r="C190" s="1" t="s">
        <v>310</v>
      </c>
      <c r="D190" s="1" t="s">
        <v>303</v>
      </c>
      <c r="E190" s="28" t="s">
        <v>183</v>
      </c>
      <c r="F190" s="28"/>
      <c r="G190" s="31" t="s">
        <v>330</v>
      </c>
      <c r="H190" s="32" t="s">
        <v>479</v>
      </c>
      <c r="I190" s="32" t="s">
        <v>668</v>
      </c>
      <c r="J190" s="14">
        <v>4.7</v>
      </c>
      <c r="K190" s="14">
        <v>99.68</v>
      </c>
      <c r="L190" s="8">
        <v>12.1</v>
      </c>
      <c r="M190" s="8">
        <v>14.4</v>
      </c>
      <c r="N190" s="13" t="s">
        <v>357</v>
      </c>
    </row>
    <row r="191" spans="1:14" hidden="1" x14ac:dyDescent="0.15">
      <c r="A191" s="8">
        <v>180</v>
      </c>
      <c r="B191" s="9" t="s">
        <v>151</v>
      </c>
      <c r="C191" s="1" t="s">
        <v>310</v>
      </c>
      <c r="D191" s="1" t="s">
        <v>303</v>
      </c>
      <c r="E191" s="28" t="s">
        <v>183</v>
      </c>
      <c r="F191" s="28"/>
      <c r="G191" s="31" t="s">
        <v>332</v>
      </c>
      <c r="H191" s="32" t="s">
        <v>478</v>
      </c>
      <c r="I191" s="32" t="s">
        <v>669</v>
      </c>
      <c r="J191" s="14">
        <v>11.88</v>
      </c>
      <c r="K191" s="14">
        <v>99.82</v>
      </c>
      <c r="L191" s="8">
        <v>12.1</v>
      </c>
      <c r="M191" s="8">
        <v>14.4</v>
      </c>
      <c r="N191" s="13" t="s">
        <v>357</v>
      </c>
    </row>
    <row r="192" spans="1:14" hidden="1" x14ac:dyDescent="0.15">
      <c r="A192" s="8">
        <v>181</v>
      </c>
      <c r="B192" s="9" t="s">
        <v>109</v>
      </c>
      <c r="C192" s="1" t="s">
        <v>310</v>
      </c>
      <c r="D192" s="1" t="s">
        <v>303</v>
      </c>
      <c r="E192" s="28" t="s">
        <v>183</v>
      </c>
      <c r="F192" s="28"/>
      <c r="G192" s="31" t="s">
        <v>347</v>
      </c>
      <c r="H192" s="32" t="s">
        <v>477</v>
      </c>
      <c r="I192" s="32" t="s">
        <v>670</v>
      </c>
      <c r="J192" s="14">
        <v>13.86</v>
      </c>
      <c r="K192" s="15">
        <v>100</v>
      </c>
      <c r="L192" s="8">
        <v>18.25</v>
      </c>
      <c r="M192" s="8">
        <v>89.97</v>
      </c>
      <c r="N192" s="13" t="s">
        <v>357</v>
      </c>
    </row>
    <row r="193" spans="1:15" hidden="1" x14ac:dyDescent="0.15">
      <c r="A193" s="8">
        <v>182</v>
      </c>
      <c r="B193" s="9" t="s">
        <v>182</v>
      </c>
      <c r="C193" s="1" t="s">
        <v>310</v>
      </c>
      <c r="D193" s="1" t="s">
        <v>303</v>
      </c>
      <c r="E193" s="28" t="s">
        <v>183</v>
      </c>
      <c r="F193" s="28"/>
      <c r="G193" s="31" t="s">
        <v>334</v>
      </c>
      <c r="H193" s="32" t="s">
        <v>476</v>
      </c>
      <c r="I193" s="32" t="s">
        <v>671</v>
      </c>
      <c r="J193" s="14">
        <v>16.21</v>
      </c>
      <c r="K193" s="14">
        <v>98.92</v>
      </c>
      <c r="L193" s="8">
        <v>15.21</v>
      </c>
      <c r="M193" s="8">
        <v>16.87</v>
      </c>
      <c r="N193" s="13" t="s">
        <v>357</v>
      </c>
    </row>
    <row r="194" spans="1:15" x14ac:dyDescent="0.15">
      <c r="A194" s="8">
        <v>183</v>
      </c>
      <c r="B194" s="9" t="s">
        <v>139</v>
      </c>
      <c r="C194" s="1" t="s">
        <v>310</v>
      </c>
      <c r="D194" s="1" t="s">
        <v>303</v>
      </c>
      <c r="E194" s="28" t="s">
        <v>183</v>
      </c>
      <c r="F194" s="28"/>
      <c r="G194" s="31" t="s">
        <v>346</v>
      </c>
      <c r="H194" s="32" t="s">
        <v>414</v>
      </c>
      <c r="I194" s="32" t="s">
        <v>672</v>
      </c>
      <c r="J194" s="14">
        <v>7.26</v>
      </c>
      <c r="K194" s="14">
        <v>87.83</v>
      </c>
      <c r="L194" s="8">
        <v>12.6</v>
      </c>
      <c r="M194" s="8">
        <v>12.8</v>
      </c>
      <c r="N194" s="13" t="s">
        <v>358</v>
      </c>
    </row>
    <row r="195" spans="1:15" hidden="1" x14ac:dyDescent="0.15">
      <c r="A195" s="8">
        <v>184</v>
      </c>
      <c r="B195" s="9" t="s">
        <v>152</v>
      </c>
      <c r="C195" s="1" t="s">
        <v>310</v>
      </c>
      <c r="D195" s="1" t="s">
        <v>303</v>
      </c>
      <c r="E195" s="28" t="s">
        <v>183</v>
      </c>
      <c r="F195" s="28"/>
      <c r="G195" s="31" t="s">
        <v>332</v>
      </c>
      <c r="H195" s="32" t="s">
        <v>475</v>
      </c>
      <c r="I195" s="32" t="s">
        <v>673</v>
      </c>
      <c r="J195" s="14">
        <v>5.5</v>
      </c>
      <c r="K195" s="14">
        <v>76.3</v>
      </c>
      <c r="L195" s="8">
        <v>7.12</v>
      </c>
      <c r="M195" s="8">
        <v>5.6</v>
      </c>
      <c r="N195" s="13" t="s">
        <v>357</v>
      </c>
    </row>
    <row r="196" spans="1:15" x14ac:dyDescent="0.15">
      <c r="A196" s="8">
        <v>185</v>
      </c>
      <c r="B196" s="9" t="s">
        <v>130</v>
      </c>
      <c r="C196" s="1" t="s">
        <v>310</v>
      </c>
      <c r="D196" s="1" t="s">
        <v>217</v>
      </c>
      <c r="E196" s="28" t="s">
        <v>183</v>
      </c>
      <c r="F196" s="28" t="s">
        <v>198</v>
      </c>
      <c r="G196" s="31" t="s">
        <v>355</v>
      </c>
      <c r="H196" s="32" t="s">
        <v>415</v>
      </c>
      <c r="I196" s="32" t="s">
        <v>674</v>
      </c>
      <c r="J196" s="14">
        <v>5.15</v>
      </c>
      <c r="K196" s="14">
        <v>85.32</v>
      </c>
      <c r="L196" s="8">
        <v>11.9</v>
      </c>
      <c r="M196" s="8">
        <v>15.3</v>
      </c>
      <c r="N196" s="13" t="s">
        <v>358</v>
      </c>
    </row>
    <row r="197" spans="1:15" hidden="1" x14ac:dyDescent="0.15">
      <c r="A197" s="8">
        <v>186</v>
      </c>
      <c r="B197" s="9" t="s">
        <v>174</v>
      </c>
      <c r="C197" s="1" t="s">
        <v>310</v>
      </c>
      <c r="D197" s="1" t="s">
        <v>227</v>
      </c>
      <c r="E197" s="28" t="s">
        <v>183</v>
      </c>
      <c r="F197" s="28"/>
      <c r="G197" s="31" t="s">
        <v>376</v>
      </c>
      <c r="H197" s="32" t="s">
        <v>474</v>
      </c>
      <c r="I197" s="32" t="s">
        <v>675</v>
      </c>
      <c r="J197" s="14">
        <v>3.68</v>
      </c>
      <c r="K197" s="14">
        <v>99.97</v>
      </c>
      <c r="L197" s="8">
        <v>12</v>
      </c>
      <c r="M197" s="8">
        <v>12.9</v>
      </c>
      <c r="N197" s="13" t="s">
        <v>357</v>
      </c>
      <c r="O197" s="25" t="s">
        <v>377</v>
      </c>
    </row>
    <row r="198" spans="1:15" x14ac:dyDescent="0.15">
      <c r="A198" s="8">
        <v>187</v>
      </c>
      <c r="B198" s="9" t="s">
        <v>158</v>
      </c>
      <c r="C198" s="1" t="s">
        <v>310</v>
      </c>
      <c r="D198" s="1" t="s">
        <v>217</v>
      </c>
      <c r="E198" s="28" t="s">
        <v>183</v>
      </c>
      <c r="F198" s="28" t="s">
        <v>198</v>
      </c>
      <c r="G198" s="31" t="s">
        <v>345</v>
      </c>
      <c r="H198" s="32" t="s">
        <v>416</v>
      </c>
      <c r="I198" s="32" t="s">
        <v>676</v>
      </c>
      <c r="J198" s="14">
        <v>13.14</v>
      </c>
      <c r="K198" s="14">
        <v>99.97</v>
      </c>
      <c r="L198" s="8">
        <v>10.6</v>
      </c>
      <c r="M198" s="8">
        <v>12.6</v>
      </c>
      <c r="N198" s="13" t="s">
        <v>358</v>
      </c>
    </row>
  </sheetData>
  <mergeCells count="1">
    <mergeCell ref="A1:E9"/>
  </mergeCell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359C-8E74-45E4-8A93-79F317FF6743}">
  <dimension ref="A2:Q206"/>
  <sheetViews>
    <sheetView showGridLines="0" topLeftCell="E172" workbookViewId="0">
      <selection activeCell="Q2" sqref="Q2"/>
    </sheetView>
  </sheetViews>
  <sheetFormatPr baseColWidth="10" defaultColWidth="11.42578125" defaultRowHeight="10.5" x14ac:dyDescent="0.15"/>
  <cols>
    <col min="1" max="1" width="4.140625" style="1" customWidth="1"/>
    <col min="2" max="2" width="13.5703125" style="34" bestFit="1" customWidth="1"/>
    <col min="3" max="3" width="21.85546875" style="1" customWidth="1"/>
    <col min="4" max="4" width="17" style="1" hidden="1" customWidth="1"/>
    <col min="5" max="5" width="9.42578125" style="25" customWidth="1"/>
    <col min="6" max="6" width="20.140625" style="34" customWidth="1"/>
    <col min="7" max="7" width="42.42578125" style="25" bestFit="1" customWidth="1"/>
    <col min="8" max="8" width="9.85546875" style="27" customWidth="1"/>
    <col min="9" max="9" width="16.7109375" style="27" bestFit="1" customWidth="1"/>
    <col min="10" max="10" width="14.28515625" style="27" hidden="1" customWidth="1"/>
    <col min="11" max="11" width="14.7109375" style="1" hidden="1" customWidth="1"/>
    <col min="12" max="12" width="14.85546875" style="1" hidden="1" customWidth="1"/>
    <col min="13" max="13" width="15.28515625" style="1" hidden="1" customWidth="1"/>
    <col min="14" max="14" width="20.28515625" style="6" customWidth="1"/>
    <col min="15" max="15" width="41.42578125" style="1" customWidth="1"/>
    <col min="16" max="16" width="14.42578125" style="1" customWidth="1"/>
    <col min="17" max="17" width="16" style="1" customWidth="1"/>
    <col min="18" max="16384" width="11.42578125" style="1"/>
  </cols>
  <sheetData>
    <row r="2" spans="1:17" x14ac:dyDescent="0.15">
      <c r="A2" s="2" t="s">
        <v>175</v>
      </c>
      <c r="B2" s="5" t="s">
        <v>186</v>
      </c>
      <c r="C2" s="1" t="s">
        <v>308</v>
      </c>
      <c r="D2" s="1" t="s">
        <v>214</v>
      </c>
      <c r="E2" s="29" t="s">
        <v>187</v>
      </c>
      <c r="F2" s="5" t="s">
        <v>193</v>
      </c>
      <c r="G2" s="29" t="s">
        <v>188</v>
      </c>
      <c r="H2" s="26" t="s">
        <v>382</v>
      </c>
      <c r="I2" s="26" t="s">
        <v>500</v>
      </c>
      <c r="J2" s="26" t="s">
        <v>189</v>
      </c>
      <c r="K2" s="2" t="s">
        <v>190</v>
      </c>
      <c r="L2" s="2" t="s">
        <v>191</v>
      </c>
      <c r="M2" s="2" t="s">
        <v>192</v>
      </c>
      <c r="N2" s="7" t="s">
        <v>356</v>
      </c>
      <c r="O2" s="7" t="s">
        <v>369</v>
      </c>
      <c r="P2" s="60" t="s">
        <v>679</v>
      </c>
      <c r="Q2" s="60" t="s">
        <v>680</v>
      </c>
    </row>
    <row r="3" spans="1:17" x14ac:dyDescent="0.15">
      <c r="A3" s="12">
        <v>1</v>
      </c>
      <c r="B3" s="41" t="s">
        <v>17</v>
      </c>
      <c r="C3" s="42" t="s">
        <v>310</v>
      </c>
      <c r="D3" s="42" t="s">
        <v>232</v>
      </c>
      <c r="E3" s="43" t="s">
        <v>183</v>
      </c>
      <c r="F3" s="12"/>
      <c r="G3" s="43" t="s">
        <v>327</v>
      </c>
      <c r="H3" s="44" t="s">
        <v>434</v>
      </c>
      <c r="I3" s="45">
        <v>146.19999999999999</v>
      </c>
      <c r="J3" s="19">
        <v>2.0099999999999998</v>
      </c>
      <c r="K3" s="19">
        <v>91.93</v>
      </c>
      <c r="L3" s="12">
        <v>5.8</v>
      </c>
      <c r="M3" s="12">
        <v>7.2</v>
      </c>
      <c r="N3" s="46" t="s">
        <v>357</v>
      </c>
      <c r="O3" s="42"/>
      <c r="P3" s="45">
        <v>146.19999999999999</v>
      </c>
      <c r="Q3" s="45">
        <v>146.19999999999999</v>
      </c>
    </row>
    <row r="4" spans="1:17" x14ac:dyDescent="0.15">
      <c r="A4" s="12">
        <v>2</v>
      </c>
      <c r="B4" s="41" t="s">
        <v>153</v>
      </c>
      <c r="C4" s="42" t="s">
        <v>310</v>
      </c>
      <c r="D4" s="42" t="s">
        <v>217</v>
      </c>
      <c r="E4" s="43" t="s">
        <v>183</v>
      </c>
      <c r="F4" s="12" t="s">
        <v>194</v>
      </c>
      <c r="G4" s="43" t="s">
        <v>328</v>
      </c>
      <c r="H4" s="44">
        <v>41</v>
      </c>
      <c r="I4" s="45">
        <v>24.59</v>
      </c>
      <c r="J4" s="47">
        <v>12.9</v>
      </c>
      <c r="K4" s="47">
        <v>99.43</v>
      </c>
      <c r="L4" s="12">
        <v>25.3</v>
      </c>
      <c r="M4" s="12">
        <v>29.7</v>
      </c>
      <c r="N4" s="46" t="s">
        <v>358</v>
      </c>
      <c r="O4" s="42"/>
      <c r="P4" s="45">
        <v>24.59</v>
      </c>
      <c r="Q4" s="45">
        <v>24.59</v>
      </c>
    </row>
    <row r="5" spans="1:17" x14ac:dyDescent="0.15">
      <c r="A5" s="12">
        <v>3</v>
      </c>
      <c r="B5" s="41" t="s">
        <v>154</v>
      </c>
      <c r="C5" s="42" t="s">
        <v>310</v>
      </c>
      <c r="D5" s="42" t="s">
        <v>217</v>
      </c>
      <c r="E5" s="43" t="s">
        <v>183</v>
      </c>
      <c r="F5" s="12" t="s">
        <v>195</v>
      </c>
      <c r="G5" s="43" t="s">
        <v>329</v>
      </c>
      <c r="H5" s="44">
        <v>149</v>
      </c>
      <c r="I5" s="45">
        <v>120.84</v>
      </c>
      <c r="J5" s="47">
        <v>3.5</v>
      </c>
      <c r="K5" s="47">
        <v>90.22</v>
      </c>
      <c r="L5" s="12">
        <v>2.5</v>
      </c>
      <c r="M5" s="12">
        <v>14.9</v>
      </c>
      <c r="N5" s="46" t="s">
        <v>357</v>
      </c>
      <c r="O5" s="42"/>
      <c r="P5" s="45">
        <v>120.84</v>
      </c>
      <c r="Q5" s="45">
        <v>120.84</v>
      </c>
    </row>
    <row r="6" spans="1:17" x14ac:dyDescent="0.15">
      <c r="A6" s="12">
        <v>4</v>
      </c>
      <c r="B6" s="41" t="s">
        <v>13</v>
      </c>
      <c r="C6" s="42" t="s">
        <v>310</v>
      </c>
      <c r="D6" s="42" t="s">
        <v>234</v>
      </c>
      <c r="E6" s="43" t="s">
        <v>183</v>
      </c>
      <c r="F6" s="12" t="s">
        <v>196</v>
      </c>
      <c r="G6" s="43" t="s">
        <v>330</v>
      </c>
      <c r="H6" s="44">
        <v>549</v>
      </c>
      <c r="I6" s="45">
        <v>188.67</v>
      </c>
      <c r="J6" s="19">
        <v>2.46</v>
      </c>
      <c r="K6" s="19">
        <v>90.08</v>
      </c>
      <c r="L6" s="12">
        <v>6.5</v>
      </c>
      <c r="M6" s="12">
        <v>8.3000000000000007</v>
      </c>
      <c r="N6" s="46" t="s">
        <v>357</v>
      </c>
      <c r="O6" s="42"/>
      <c r="P6" s="45">
        <v>188.67</v>
      </c>
      <c r="Q6" s="45">
        <v>188.67</v>
      </c>
    </row>
    <row r="7" spans="1:17" x14ac:dyDescent="0.15">
      <c r="A7" s="12">
        <v>5</v>
      </c>
      <c r="B7" s="41" t="s">
        <v>133</v>
      </c>
      <c r="C7" s="42" t="s">
        <v>310</v>
      </c>
      <c r="D7" s="42" t="s">
        <v>217</v>
      </c>
      <c r="E7" s="43" t="s">
        <v>183</v>
      </c>
      <c r="F7" s="12" t="s">
        <v>197</v>
      </c>
      <c r="G7" s="43" t="s">
        <v>328</v>
      </c>
      <c r="H7" s="44" t="s">
        <v>435</v>
      </c>
      <c r="I7" s="45">
        <v>121.85</v>
      </c>
      <c r="J7" s="12">
        <v>10.27</v>
      </c>
      <c r="K7" s="12">
        <v>99.89</v>
      </c>
      <c r="L7" s="12">
        <v>14.55</v>
      </c>
      <c r="M7" s="12">
        <v>42.8</v>
      </c>
      <c r="N7" s="46" t="s">
        <v>357</v>
      </c>
      <c r="O7" s="42"/>
      <c r="P7" s="45">
        <v>121.85</v>
      </c>
      <c r="Q7" s="45">
        <v>121.85</v>
      </c>
    </row>
    <row r="8" spans="1:17" x14ac:dyDescent="0.15">
      <c r="A8" s="12">
        <v>6</v>
      </c>
      <c r="B8" s="41" t="s">
        <v>155</v>
      </c>
      <c r="C8" s="42" t="s">
        <v>310</v>
      </c>
      <c r="D8" s="42" t="s">
        <v>217</v>
      </c>
      <c r="E8" s="43" t="s">
        <v>183</v>
      </c>
      <c r="F8" s="12" t="s">
        <v>198</v>
      </c>
      <c r="G8" s="43" t="s">
        <v>330</v>
      </c>
      <c r="H8" s="44" t="s">
        <v>394</v>
      </c>
      <c r="I8" s="45">
        <v>54.25</v>
      </c>
      <c r="J8" s="47">
        <v>5.81</v>
      </c>
      <c r="K8" s="47">
        <v>99.41</v>
      </c>
      <c r="L8" s="12">
        <v>8.6</v>
      </c>
      <c r="M8" s="12">
        <v>14.5</v>
      </c>
      <c r="N8" s="46" t="s">
        <v>358</v>
      </c>
      <c r="O8" s="42"/>
      <c r="P8" s="45">
        <v>54.25</v>
      </c>
      <c r="Q8" s="45">
        <v>54.25</v>
      </c>
    </row>
    <row r="9" spans="1:17" x14ac:dyDescent="0.15">
      <c r="A9" s="12">
        <v>7</v>
      </c>
      <c r="B9" s="41" t="s">
        <v>159</v>
      </c>
      <c r="C9" s="42" t="s">
        <v>310</v>
      </c>
      <c r="D9" s="42" t="s">
        <v>220</v>
      </c>
      <c r="E9" s="43" t="s">
        <v>184</v>
      </c>
      <c r="F9" s="41"/>
      <c r="G9" s="43" t="s">
        <v>331</v>
      </c>
      <c r="H9" s="44">
        <v>730</v>
      </c>
      <c r="I9" s="45">
        <v>162.16</v>
      </c>
      <c r="J9" s="19">
        <v>4.9000000000000004</v>
      </c>
      <c r="K9" s="19">
        <v>46.29</v>
      </c>
      <c r="L9" s="12">
        <v>6.4</v>
      </c>
      <c r="M9" s="12">
        <v>6.6</v>
      </c>
      <c r="N9" s="46" t="s">
        <v>360</v>
      </c>
      <c r="O9" s="43" t="s">
        <v>327</v>
      </c>
      <c r="P9" s="45">
        <v>148.13999999999999</v>
      </c>
      <c r="Q9" s="45">
        <v>87.66</v>
      </c>
    </row>
    <row r="10" spans="1:17" x14ac:dyDescent="0.15">
      <c r="A10" s="12">
        <v>8</v>
      </c>
      <c r="B10" s="41" t="s">
        <v>118</v>
      </c>
      <c r="C10" s="42" t="s">
        <v>310</v>
      </c>
      <c r="D10" s="42" t="s">
        <v>220</v>
      </c>
      <c r="E10" s="43" t="s">
        <v>184</v>
      </c>
      <c r="F10" s="41"/>
      <c r="G10" s="43" t="s">
        <v>332</v>
      </c>
      <c r="H10" s="44" t="s">
        <v>417</v>
      </c>
      <c r="I10" s="45">
        <v>126.66</v>
      </c>
      <c r="J10" s="19">
        <v>2.63</v>
      </c>
      <c r="K10" s="19">
        <v>97.29</v>
      </c>
      <c r="L10" s="12">
        <v>4.5999999999999996</v>
      </c>
      <c r="M10" s="12">
        <v>6.6</v>
      </c>
      <c r="N10" s="46" t="s">
        <v>360</v>
      </c>
      <c r="O10" s="42"/>
      <c r="P10" s="45">
        <v>126.66</v>
      </c>
      <c r="Q10" s="45">
        <v>126.66</v>
      </c>
    </row>
    <row r="11" spans="1:17" x14ac:dyDescent="0.15">
      <c r="A11" s="12">
        <v>9</v>
      </c>
      <c r="B11" s="41" t="s">
        <v>6</v>
      </c>
      <c r="C11" s="42" t="s">
        <v>310</v>
      </c>
      <c r="D11" s="42" t="s">
        <v>220</v>
      </c>
      <c r="E11" s="43" t="s">
        <v>184</v>
      </c>
      <c r="F11" s="41"/>
      <c r="G11" s="43" t="s">
        <v>333</v>
      </c>
      <c r="H11" s="44" t="s">
        <v>418</v>
      </c>
      <c r="I11" s="45">
        <v>521.98</v>
      </c>
      <c r="J11" s="19">
        <v>2.52</v>
      </c>
      <c r="K11" s="19">
        <v>96.59</v>
      </c>
      <c r="L11" s="12"/>
      <c r="M11" s="12"/>
      <c r="N11" s="46" t="s">
        <v>360</v>
      </c>
      <c r="O11" s="42"/>
      <c r="P11" s="45">
        <v>521.98</v>
      </c>
      <c r="Q11" s="45">
        <v>521.98</v>
      </c>
    </row>
    <row r="12" spans="1:17" x14ac:dyDescent="0.15">
      <c r="A12" s="12">
        <v>10</v>
      </c>
      <c r="B12" s="41" t="s">
        <v>163</v>
      </c>
      <c r="C12" s="42" t="s">
        <v>310</v>
      </c>
      <c r="D12" s="42" t="s">
        <v>220</v>
      </c>
      <c r="E12" s="43" t="s">
        <v>184</v>
      </c>
      <c r="F12" s="41"/>
      <c r="G12" s="43" t="s">
        <v>333</v>
      </c>
      <c r="H12" s="44" t="s">
        <v>419</v>
      </c>
      <c r="I12" s="45">
        <v>297.31</v>
      </c>
      <c r="J12" s="19">
        <v>0.41</v>
      </c>
      <c r="K12" s="19">
        <v>99.95</v>
      </c>
      <c r="L12" s="12"/>
      <c r="M12" s="12"/>
      <c r="N12" s="46" t="s">
        <v>360</v>
      </c>
      <c r="O12" s="42"/>
      <c r="P12" s="45">
        <v>297.31</v>
      </c>
      <c r="Q12" s="45">
        <v>297.31</v>
      </c>
    </row>
    <row r="13" spans="1:17" x14ac:dyDescent="0.15">
      <c r="A13" s="12">
        <v>11</v>
      </c>
      <c r="B13" s="41" t="s">
        <v>30</v>
      </c>
      <c r="C13" s="42" t="s">
        <v>310</v>
      </c>
      <c r="D13" s="42" t="s">
        <v>235</v>
      </c>
      <c r="E13" s="43" t="s">
        <v>183</v>
      </c>
      <c r="F13" s="12"/>
      <c r="G13" s="43" t="s">
        <v>329</v>
      </c>
      <c r="H13" s="44">
        <v>211</v>
      </c>
      <c r="I13" s="45">
        <v>61.81</v>
      </c>
      <c r="J13" s="47">
        <v>3.3</v>
      </c>
      <c r="K13" s="47">
        <v>96.54</v>
      </c>
      <c r="L13" s="48">
        <v>5.04E-2</v>
      </c>
      <c r="M13" s="48">
        <v>0.31480000000000002</v>
      </c>
      <c r="N13" s="46" t="s">
        <v>357</v>
      </c>
      <c r="O13" s="42"/>
      <c r="P13" s="45">
        <v>61.81</v>
      </c>
      <c r="Q13" s="45">
        <v>61.81</v>
      </c>
    </row>
    <row r="14" spans="1:17" x14ac:dyDescent="0.15">
      <c r="A14" s="12">
        <v>12</v>
      </c>
      <c r="B14" s="41" t="s">
        <v>29</v>
      </c>
      <c r="C14" s="42" t="s">
        <v>310</v>
      </c>
      <c r="D14" s="42" t="s">
        <v>236</v>
      </c>
      <c r="E14" s="43" t="s">
        <v>183</v>
      </c>
      <c r="F14" s="12"/>
      <c r="G14" s="43" t="s">
        <v>327</v>
      </c>
      <c r="H14" s="44" t="s">
        <v>436</v>
      </c>
      <c r="I14" s="45">
        <v>111.83</v>
      </c>
      <c r="J14" s="47">
        <v>5.53</v>
      </c>
      <c r="K14" s="47">
        <v>90.89</v>
      </c>
      <c r="L14" s="12">
        <v>6.77</v>
      </c>
      <c r="M14" s="12">
        <v>14.76</v>
      </c>
      <c r="N14" s="46" t="s">
        <v>357</v>
      </c>
      <c r="O14" s="42"/>
      <c r="P14" s="45">
        <v>111.83</v>
      </c>
      <c r="Q14" s="45">
        <v>111.83</v>
      </c>
    </row>
    <row r="15" spans="1:17" x14ac:dyDescent="0.15">
      <c r="A15" s="12">
        <v>13</v>
      </c>
      <c r="B15" s="41" t="s">
        <v>3</v>
      </c>
      <c r="C15" s="42" t="s">
        <v>310</v>
      </c>
      <c r="D15" s="42" t="s">
        <v>227</v>
      </c>
      <c r="E15" s="43" t="s">
        <v>183</v>
      </c>
      <c r="F15" s="12" t="s">
        <v>198</v>
      </c>
      <c r="G15" s="43" t="s">
        <v>334</v>
      </c>
      <c r="H15" s="44" t="s">
        <v>437</v>
      </c>
      <c r="I15" s="45">
        <v>302.43</v>
      </c>
      <c r="J15" s="47">
        <v>2.68</v>
      </c>
      <c r="K15" s="47">
        <v>52.78</v>
      </c>
      <c r="L15" s="12">
        <v>8.1</v>
      </c>
      <c r="M15" s="12">
        <v>13.2</v>
      </c>
      <c r="N15" s="46" t="s">
        <v>357</v>
      </c>
      <c r="O15" s="42"/>
      <c r="P15" s="45">
        <v>302.43</v>
      </c>
      <c r="Q15" s="45">
        <v>302.43</v>
      </c>
    </row>
    <row r="16" spans="1:17" x14ac:dyDescent="0.15">
      <c r="A16" s="12">
        <v>14</v>
      </c>
      <c r="B16" s="41" t="s">
        <v>5</v>
      </c>
      <c r="C16" s="42" t="s">
        <v>310</v>
      </c>
      <c r="D16" s="42" t="s">
        <v>224</v>
      </c>
      <c r="E16" s="43" t="s">
        <v>183</v>
      </c>
      <c r="F16" s="12" t="s">
        <v>194</v>
      </c>
      <c r="G16" s="43" t="s">
        <v>329</v>
      </c>
      <c r="H16" s="44" t="s">
        <v>438</v>
      </c>
      <c r="I16" s="45">
        <v>64.08</v>
      </c>
      <c r="J16" s="47">
        <v>19.02</v>
      </c>
      <c r="K16" s="47">
        <v>78.540000000000006</v>
      </c>
      <c r="L16" s="12">
        <v>12.3</v>
      </c>
      <c r="M16" s="12">
        <v>12.9</v>
      </c>
      <c r="N16" s="46" t="s">
        <v>357</v>
      </c>
      <c r="O16" s="42"/>
      <c r="P16" s="45">
        <v>64.08</v>
      </c>
      <c r="Q16" s="45">
        <v>64.08</v>
      </c>
    </row>
    <row r="17" spans="1:17" x14ac:dyDescent="0.15">
      <c r="A17" s="12">
        <v>15</v>
      </c>
      <c r="B17" s="41" t="s">
        <v>164</v>
      </c>
      <c r="C17" s="42" t="s">
        <v>321</v>
      </c>
      <c r="D17" s="42" t="s">
        <v>221</v>
      </c>
      <c r="E17" s="43" t="s">
        <v>183</v>
      </c>
      <c r="F17" s="12" t="s">
        <v>198</v>
      </c>
      <c r="G17" s="43" t="s">
        <v>335</v>
      </c>
      <c r="H17" s="44">
        <v>243</v>
      </c>
      <c r="I17" s="45">
        <v>64.5</v>
      </c>
      <c r="J17" s="47">
        <v>1.85</v>
      </c>
      <c r="K17" s="49">
        <v>100</v>
      </c>
      <c r="L17" s="12">
        <v>6.1</v>
      </c>
      <c r="M17" s="12">
        <v>7.1</v>
      </c>
      <c r="N17" s="46" t="s">
        <v>357</v>
      </c>
      <c r="O17" s="42"/>
      <c r="P17" s="45">
        <v>64.5</v>
      </c>
      <c r="Q17" s="45">
        <v>64.5</v>
      </c>
    </row>
    <row r="18" spans="1:17" x14ac:dyDescent="0.15">
      <c r="A18" s="12">
        <v>16</v>
      </c>
      <c r="B18" s="41" t="s">
        <v>16</v>
      </c>
      <c r="C18" s="42" t="s">
        <v>310</v>
      </c>
      <c r="D18" s="42" t="s">
        <v>224</v>
      </c>
      <c r="E18" s="43" t="s">
        <v>183</v>
      </c>
      <c r="F18" s="12"/>
      <c r="G18" s="43" t="s">
        <v>327</v>
      </c>
      <c r="H18" s="44" t="s">
        <v>439</v>
      </c>
      <c r="I18" s="45">
        <v>121.78</v>
      </c>
      <c r="J18" s="47">
        <v>5.23</v>
      </c>
      <c r="K18" s="47">
        <v>90.23</v>
      </c>
      <c r="L18" s="12">
        <v>4.5999999999999996</v>
      </c>
      <c r="M18" s="12">
        <v>6.9</v>
      </c>
      <c r="N18" s="46" t="s">
        <v>357</v>
      </c>
      <c r="O18" s="42"/>
      <c r="P18" s="45">
        <v>121.78</v>
      </c>
      <c r="Q18" s="45">
        <v>121.78</v>
      </c>
    </row>
    <row r="19" spans="1:17" x14ac:dyDescent="0.15">
      <c r="A19" s="12">
        <v>17</v>
      </c>
      <c r="B19" s="41" t="s">
        <v>140</v>
      </c>
      <c r="C19" s="42" t="s">
        <v>310</v>
      </c>
      <c r="D19" s="42" t="s">
        <v>225</v>
      </c>
      <c r="E19" s="43" t="s">
        <v>183</v>
      </c>
      <c r="F19" s="12" t="s">
        <v>198</v>
      </c>
      <c r="G19" s="43" t="s">
        <v>335</v>
      </c>
      <c r="H19" s="44">
        <v>21</v>
      </c>
      <c r="I19" s="45">
        <v>10.44</v>
      </c>
      <c r="J19" s="47">
        <v>6.44</v>
      </c>
      <c r="K19" s="47">
        <v>99.9</v>
      </c>
      <c r="L19" s="12">
        <v>4.2</v>
      </c>
      <c r="M19" s="12">
        <v>5.3</v>
      </c>
      <c r="N19" s="46" t="s">
        <v>358</v>
      </c>
      <c r="O19" s="42"/>
      <c r="P19" s="45">
        <v>10.44</v>
      </c>
      <c r="Q19" s="45">
        <v>10.44</v>
      </c>
    </row>
    <row r="20" spans="1:17" x14ac:dyDescent="0.15">
      <c r="A20" s="12">
        <v>18</v>
      </c>
      <c r="B20" s="41" t="s">
        <v>20</v>
      </c>
      <c r="C20" s="42" t="s">
        <v>310</v>
      </c>
      <c r="D20" s="42" t="s">
        <v>237</v>
      </c>
      <c r="E20" s="43" t="s">
        <v>183</v>
      </c>
      <c r="F20" s="12"/>
      <c r="G20" s="43" t="s">
        <v>327</v>
      </c>
      <c r="H20" s="44" t="s">
        <v>440</v>
      </c>
      <c r="I20" s="45">
        <v>149.06</v>
      </c>
      <c r="J20" s="47">
        <v>13.54</v>
      </c>
      <c r="K20" s="47">
        <v>93.46</v>
      </c>
      <c r="L20" s="12">
        <v>5.3</v>
      </c>
      <c r="M20" s="12">
        <v>6.9</v>
      </c>
      <c r="N20" s="46" t="s">
        <v>357</v>
      </c>
      <c r="O20" s="42"/>
      <c r="P20" s="45">
        <v>149.06</v>
      </c>
      <c r="Q20" s="45">
        <v>149.06</v>
      </c>
    </row>
    <row r="21" spans="1:17" x14ac:dyDescent="0.15">
      <c r="A21" s="12">
        <v>19</v>
      </c>
      <c r="B21" s="41" t="s">
        <v>10</v>
      </c>
      <c r="C21" s="42" t="s">
        <v>310</v>
      </c>
      <c r="D21" s="42" t="s">
        <v>238</v>
      </c>
      <c r="E21" s="43" t="s">
        <v>183</v>
      </c>
      <c r="F21" s="12"/>
      <c r="G21" s="43" t="s">
        <v>335</v>
      </c>
      <c r="H21" s="44">
        <v>180</v>
      </c>
      <c r="I21" s="45">
        <v>74.17</v>
      </c>
      <c r="J21" s="47">
        <v>6.92</v>
      </c>
      <c r="K21" s="47">
        <v>89.27</v>
      </c>
      <c r="L21" s="48">
        <v>0.1043</v>
      </c>
      <c r="M21" s="48">
        <v>0.55789999999999995</v>
      </c>
      <c r="N21" s="46" t="s">
        <v>357</v>
      </c>
      <c r="O21" s="42"/>
      <c r="P21" s="45">
        <v>74.17</v>
      </c>
      <c r="Q21" s="45">
        <v>74.17</v>
      </c>
    </row>
    <row r="22" spans="1:17" x14ac:dyDescent="0.15">
      <c r="A22" s="12">
        <v>20</v>
      </c>
      <c r="B22" s="41" t="s">
        <v>26</v>
      </c>
      <c r="C22" s="42" t="s">
        <v>310</v>
      </c>
      <c r="D22" s="42" t="s">
        <v>227</v>
      </c>
      <c r="E22" s="43" t="s">
        <v>183</v>
      </c>
      <c r="F22" s="12"/>
      <c r="G22" s="43" t="s">
        <v>334</v>
      </c>
      <c r="H22" s="44" t="s">
        <v>441</v>
      </c>
      <c r="I22" s="45">
        <v>291.7</v>
      </c>
      <c r="J22" s="47">
        <v>4.04</v>
      </c>
      <c r="K22" s="47">
        <v>69.290000000000006</v>
      </c>
      <c r="L22" s="12">
        <v>13</v>
      </c>
      <c r="M22" s="12">
        <v>14.4</v>
      </c>
      <c r="N22" s="46" t="s">
        <v>357</v>
      </c>
      <c r="O22" s="42"/>
      <c r="P22" s="45">
        <v>291.7</v>
      </c>
      <c r="Q22" s="45">
        <v>291.7</v>
      </c>
    </row>
    <row r="23" spans="1:17" x14ac:dyDescent="0.15">
      <c r="A23" s="12">
        <v>21</v>
      </c>
      <c r="B23" s="41" t="s">
        <v>15</v>
      </c>
      <c r="C23" s="42" t="s">
        <v>310</v>
      </c>
      <c r="D23" s="42" t="s">
        <v>239</v>
      </c>
      <c r="E23" s="43" t="s">
        <v>183</v>
      </c>
      <c r="F23" s="12" t="s">
        <v>197</v>
      </c>
      <c r="G23" s="43" t="s">
        <v>334</v>
      </c>
      <c r="H23" s="44" t="s">
        <v>442</v>
      </c>
      <c r="I23" s="45">
        <v>233.38</v>
      </c>
      <c r="J23" s="47">
        <v>1.56</v>
      </c>
      <c r="K23" s="47">
        <v>86.97</v>
      </c>
      <c r="L23" s="12">
        <v>14.1</v>
      </c>
      <c r="M23" s="12">
        <v>14.4</v>
      </c>
      <c r="N23" s="46" t="s">
        <v>357</v>
      </c>
      <c r="O23" s="42"/>
      <c r="P23" s="45">
        <v>233.38</v>
      </c>
      <c r="Q23" s="45">
        <v>233.38</v>
      </c>
    </row>
    <row r="24" spans="1:17" x14ac:dyDescent="0.15">
      <c r="A24" s="12">
        <v>22</v>
      </c>
      <c r="B24" s="41" t="s">
        <v>165</v>
      </c>
      <c r="C24" s="42" t="s">
        <v>321</v>
      </c>
      <c r="D24" s="42" t="s">
        <v>228</v>
      </c>
      <c r="E24" s="43" t="s">
        <v>183</v>
      </c>
      <c r="F24" s="12"/>
      <c r="G24" s="43" t="s">
        <v>335</v>
      </c>
      <c r="H24" s="44">
        <v>115</v>
      </c>
      <c r="I24" s="45">
        <v>13.9</v>
      </c>
      <c r="J24" s="47">
        <v>1.93</v>
      </c>
      <c r="K24" s="47">
        <v>82.97</v>
      </c>
      <c r="L24" s="12">
        <v>6.5</v>
      </c>
      <c r="M24" s="12">
        <v>6.6</v>
      </c>
      <c r="N24" s="46" t="s">
        <v>358</v>
      </c>
      <c r="O24" s="42"/>
      <c r="P24" s="45">
        <v>13.9</v>
      </c>
      <c r="Q24" s="45">
        <v>13.9</v>
      </c>
    </row>
    <row r="25" spans="1:17" x14ac:dyDescent="0.15">
      <c r="A25" s="12">
        <v>23</v>
      </c>
      <c r="B25" s="41" t="s">
        <v>2</v>
      </c>
      <c r="C25" s="42" t="s">
        <v>310</v>
      </c>
      <c r="D25" s="42" t="s">
        <v>240</v>
      </c>
      <c r="E25" s="43" t="s">
        <v>183</v>
      </c>
      <c r="F25" s="12"/>
      <c r="G25" s="43" t="s">
        <v>332</v>
      </c>
      <c r="H25" s="44" t="s">
        <v>442</v>
      </c>
      <c r="I25" s="45">
        <v>100.56</v>
      </c>
      <c r="J25" s="47">
        <v>27.59</v>
      </c>
      <c r="K25" s="47">
        <v>99.83</v>
      </c>
      <c r="L25" s="12">
        <v>5.3</v>
      </c>
      <c r="M25" s="12">
        <v>7</v>
      </c>
      <c r="N25" s="46" t="s">
        <v>357</v>
      </c>
      <c r="O25" s="42"/>
      <c r="P25" s="45">
        <v>100.56</v>
      </c>
      <c r="Q25" s="45">
        <v>100.56</v>
      </c>
    </row>
    <row r="26" spans="1:17" x14ac:dyDescent="0.15">
      <c r="A26" s="12">
        <v>24</v>
      </c>
      <c r="B26" s="41" t="s">
        <v>8</v>
      </c>
      <c r="C26" s="42" t="s">
        <v>310</v>
      </c>
      <c r="D26" s="42" t="s">
        <v>241</v>
      </c>
      <c r="E26" s="43" t="s">
        <v>183</v>
      </c>
      <c r="F26" s="41" t="s">
        <v>199</v>
      </c>
      <c r="G26" s="43" t="s">
        <v>334</v>
      </c>
      <c r="H26" s="44" t="s">
        <v>420</v>
      </c>
      <c r="I26" s="45">
        <v>495.15</v>
      </c>
      <c r="J26" s="47">
        <v>8.5399999999999991</v>
      </c>
      <c r="K26" s="47">
        <v>98.69</v>
      </c>
      <c r="L26" s="12">
        <v>69.040000000000006</v>
      </c>
      <c r="M26" s="12">
        <v>78.680000000000007</v>
      </c>
      <c r="N26" s="46" t="s">
        <v>360</v>
      </c>
      <c r="O26" s="42"/>
      <c r="P26" s="45">
        <v>495.15</v>
      </c>
      <c r="Q26" s="45">
        <v>495.15</v>
      </c>
    </row>
    <row r="27" spans="1:17" x14ac:dyDescent="0.15">
      <c r="A27" s="12">
        <v>25</v>
      </c>
      <c r="B27" s="41" t="s">
        <v>166</v>
      </c>
      <c r="C27" s="42" t="s">
        <v>321</v>
      </c>
      <c r="D27" s="42" t="s">
        <v>228</v>
      </c>
      <c r="E27" s="43" t="s">
        <v>183</v>
      </c>
      <c r="F27" s="12" t="s">
        <v>198</v>
      </c>
      <c r="G27" s="43" t="s">
        <v>328</v>
      </c>
      <c r="H27" s="44" t="s">
        <v>383</v>
      </c>
      <c r="I27" s="45">
        <v>77.459999999999994</v>
      </c>
      <c r="J27" s="47">
        <v>4.51</v>
      </c>
      <c r="K27" s="47">
        <v>94.92</v>
      </c>
      <c r="L27" s="12">
        <v>25.8</v>
      </c>
      <c r="M27" s="12">
        <v>29.6</v>
      </c>
      <c r="N27" s="46" t="s">
        <v>358</v>
      </c>
      <c r="O27" s="42"/>
      <c r="P27" s="45">
        <v>77.459999999999994</v>
      </c>
      <c r="Q27" s="45">
        <v>77.459999999999994</v>
      </c>
    </row>
    <row r="28" spans="1:17" x14ac:dyDescent="0.15">
      <c r="A28" s="12">
        <v>26</v>
      </c>
      <c r="B28" s="41" t="s">
        <v>33</v>
      </c>
      <c r="C28" s="42" t="s">
        <v>310</v>
      </c>
      <c r="D28" s="42" t="s">
        <v>242</v>
      </c>
      <c r="E28" s="43" t="s">
        <v>183</v>
      </c>
      <c r="F28" s="12" t="s">
        <v>198</v>
      </c>
      <c r="G28" s="43" t="s">
        <v>334</v>
      </c>
      <c r="H28" s="44" t="s">
        <v>443</v>
      </c>
      <c r="I28" s="45">
        <v>245.13</v>
      </c>
      <c r="J28" s="47">
        <v>2.21</v>
      </c>
      <c r="K28" s="47">
        <v>86.98</v>
      </c>
      <c r="L28" s="12">
        <v>8</v>
      </c>
      <c r="M28" s="12">
        <v>14.5</v>
      </c>
      <c r="N28" s="46" t="s">
        <v>357</v>
      </c>
      <c r="O28" s="42"/>
      <c r="P28" s="45">
        <v>245.13</v>
      </c>
      <c r="Q28" s="45">
        <v>245.13</v>
      </c>
    </row>
    <row r="29" spans="1:17" x14ac:dyDescent="0.15">
      <c r="A29" s="12">
        <v>27</v>
      </c>
      <c r="B29" s="41" t="s">
        <v>32</v>
      </c>
      <c r="C29" s="42" t="s">
        <v>310</v>
      </c>
      <c r="D29" s="42" t="s">
        <v>243</v>
      </c>
      <c r="E29" s="43" t="s">
        <v>183</v>
      </c>
      <c r="F29" s="12"/>
      <c r="G29" s="43" t="s">
        <v>336</v>
      </c>
      <c r="H29" s="44" t="s">
        <v>444</v>
      </c>
      <c r="I29" s="45">
        <v>86.78</v>
      </c>
      <c r="J29" s="47">
        <v>4.7699999999999996</v>
      </c>
      <c r="K29" s="47">
        <v>93.82</v>
      </c>
      <c r="L29" s="48">
        <v>0.20349999999999999</v>
      </c>
      <c r="M29" s="48">
        <v>0.8972</v>
      </c>
      <c r="N29" s="46" t="s">
        <v>357</v>
      </c>
      <c r="O29" s="42"/>
      <c r="P29" s="45">
        <v>86.78</v>
      </c>
      <c r="Q29" s="45">
        <v>86.78</v>
      </c>
    </row>
    <row r="30" spans="1:17" x14ac:dyDescent="0.15">
      <c r="A30" s="12">
        <v>28</v>
      </c>
      <c r="B30" s="41" t="s">
        <v>156</v>
      </c>
      <c r="C30" s="42" t="s">
        <v>310</v>
      </c>
      <c r="D30" s="42" t="s">
        <v>217</v>
      </c>
      <c r="E30" s="43" t="s">
        <v>183</v>
      </c>
      <c r="F30" s="12" t="s">
        <v>197</v>
      </c>
      <c r="G30" s="43" t="s">
        <v>328</v>
      </c>
      <c r="H30" s="44" t="s">
        <v>445</v>
      </c>
      <c r="I30" s="45">
        <v>121.5</v>
      </c>
      <c r="J30" s="47">
        <v>9.6999999999999993</v>
      </c>
      <c r="K30" s="47">
        <v>99.91</v>
      </c>
      <c r="L30" s="12">
        <v>20.8</v>
      </c>
      <c r="M30" s="12">
        <v>30.6</v>
      </c>
      <c r="N30" s="46" t="s">
        <v>357</v>
      </c>
      <c r="O30" s="42"/>
      <c r="P30" s="45">
        <v>121.5</v>
      </c>
      <c r="Q30" s="45">
        <v>121.5</v>
      </c>
    </row>
    <row r="31" spans="1:17" x14ac:dyDescent="0.15">
      <c r="A31" s="12">
        <v>29</v>
      </c>
      <c r="B31" s="41" t="s">
        <v>11</v>
      </c>
      <c r="C31" s="42" t="s">
        <v>310</v>
      </c>
      <c r="D31" s="42" t="s">
        <v>240</v>
      </c>
      <c r="E31" s="43" t="s">
        <v>183</v>
      </c>
      <c r="F31" s="12" t="s">
        <v>200</v>
      </c>
      <c r="G31" s="43" t="s">
        <v>327</v>
      </c>
      <c r="H31" s="44" t="s">
        <v>446</v>
      </c>
      <c r="I31" s="45">
        <v>190.47</v>
      </c>
      <c r="J31" s="47">
        <v>4.18</v>
      </c>
      <c r="K31" s="47">
        <v>99.78</v>
      </c>
      <c r="L31" s="12">
        <v>3.5</v>
      </c>
      <c r="M31" s="12">
        <v>6.7</v>
      </c>
      <c r="N31" s="46" t="s">
        <v>357</v>
      </c>
      <c r="O31" s="42"/>
      <c r="P31" s="45">
        <v>190.47</v>
      </c>
      <c r="Q31" s="45">
        <v>190.47</v>
      </c>
    </row>
    <row r="32" spans="1:17" x14ac:dyDescent="0.15">
      <c r="A32" s="12">
        <v>30</v>
      </c>
      <c r="B32" s="41" t="s">
        <v>19</v>
      </c>
      <c r="C32" s="42" t="s">
        <v>310</v>
      </c>
      <c r="D32" s="42" t="s">
        <v>229</v>
      </c>
      <c r="E32" s="43" t="s">
        <v>183</v>
      </c>
      <c r="F32" s="12" t="s">
        <v>198</v>
      </c>
      <c r="G32" s="43" t="s">
        <v>334</v>
      </c>
      <c r="H32" s="44">
        <v>342</v>
      </c>
      <c r="I32" s="45">
        <v>350.27</v>
      </c>
      <c r="J32" s="47">
        <v>1.1599999999999999</v>
      </c>
      <c r="K32" s="47">
        <v>89.17</v>
      </c>
      <c r="L32" s="12">
        <v>12.2</v>
      </c>
      <c r="M32" s="12">
        <v>14.5</v>
      </c>
      <c r="N32" s="46" t="s">
        <v>357</v>
      </c>
      <c r="O32" s="42"/>
      <c r="P32" s="45">
        <v>350.27</v>
      </c>
      <c r="Q32" s="45">
        <v>350.27</v>
      </c>
    </row>
    <row r="33" spans="1:17" x14ac:dyDescent="0.15">
      <c r="A33" s="12">
        <v>31</v>
      </c>
      <c r="B33" s="41" t="s">
        <v>7</v>
      </c>
      <c r="C33" s="42" t="s">
        <v>310</v>
      </c>
      <c r="D33" s="42" t="s">
        <v>234</v>
      </c>
      <c r="E33" s="43" t="s">
        <v>183</v>
      </c>
      <c r="F33" s="12"/>
      <c r="G33" s="43" t="s">
        <v>332</v>
      </c>
      <c r="H33" s="44">
        <v>457</v>
      </c>
      <c r="I33" s="45">
        <v>110.63</v>
      </c>
      <c r="J33" s="47">
        <v>8.7799999999999994</v>
      </c>
      <c r="K33" s="47">
        <v>99.24</v>
      </c>
      <c r="L33" s="12">
        <v>20.11</v>
      </c>
      <c r="M33" s="12">
        <v>56.33</v>
      </c>
      <c r="N33" s="46" t="s">
        <v>357</v>
      </c>
      <c r="O33" s="42"/>
      <c r="P33" s="45">
        <v>110.63</v>
      </c>
      <c r="Q33" s="45">
        <v>110.63</v>
      </c>
    </row>
    <row r="34" spans="1:17" x14ac:dyDescent="0.15">
      <c r="A34" s="12">
        <v>32</v>
      </c>
      <c r="B34" s="41" t="s">
        <v>25</v>
      </c>
      <c r="C34" s="42" t="s">
        <v>310</v>
      </c>
      <c r="D34" s="42" t="s">
        <v>230</v>
      </c>
      <c r="E34" s="43" t="s">
        <v>183</v>
      </c>
      <c r="F34" s="12" t="s">
        <v>198</v>
      </c>
      <c r="G34" s="43" t="s">
        <v>334</v>
      </c>
      <c r="H34" s="44">
        <v>481</v>
      </c>
      <c r="I34" s="45">
        <v>277.10000000000002</v>
      </c>
      <c r="J34" s="47">
        <v>1.83</v>
      </c>
      <c r="K34" s="47">
        <v>69.260000000000005</v>
      </c>
      <c r="L34" s="12">
        <v>10.199999999999999</v>
      </c>
      <c r="M34" s="12">
        <v>13</v>
      </c>
      <c r="N34" s="46" t="s">
        <v>357</v>
      </c>
      <c r="O34" s="42"/>
      <c r="P34" s="45">
        <v>277.10000000000002</v>
      </c>
      <c r="Q34" s="45">
        <v>277.10000000000002</v>
      </c>
    </row>
    <row r="35" spans="1:17" x14ac:dyDescent="0.15">
      <c r="A35" s="12">
        <v>33</v>
      </c>
      <c r="B35" s="41" t="s">
        <v>12</v>
      </c>
      <c r="C35" s="42" t="s">
        <v>310</v>
      </c>
      <c r="D35" s="42" t="s">
        <v>244</v>
      </c>
      <c r="E35" s="43" t="s">
        <v>183</v>
      </c>
      <c r="F35" s="12"/>
      <c r="G35" s="43" t="s">
        <v>336</v>
      </c>
      <c r="H35" s="44">
        <v>212</v>
      </c>
      <c r="I35" s="45">
        <v>116.59</v>
      </c>
      <c r="J35" s="47">
        <v>5.1100000000000003</v>
      </c>
      <c r="K35" s="47">
        <v>99.97</v>
      </c>
      <c r="L35" s="48">
        <v>0.23860000000000001</v>
      </c>
      <c r="M35" s="48">
        <v>0.8387</v>
      </c>
      <c r="N35" s="46" t="s">
        <v>357</v>
      </c>
      <c r="O35" s="42"/>
      <c r="P35" s="45">
        <v>116.59</v>
      </c>
      <c r="Q35" s="45">
        <v>116.59</v>
      </c>
    </row>
    <row r="36" spans="1:17" x14ac:dyDescent="0.15">
      <c r="A36" s="12">
        <v>34</v>
      </c>
      <c r="B36" s="41" t="s">
        <v>23</v>
      </c>
      <c r="C36" s="42" t="s">
        <v>310</v>
      </c>
      <c r="D36" s="42" t="s">
        <v>242</v>
      </c>
      <c r="E36" s="43" t="s">
        <v>183</v>
      </c>
      <c r="F36" s="12" t="s">
        <v>198</v>
      </c>
      <c r="G36" s="43" t="s">
        <v>333</v>
      </c>
      <c r="H36" s="44" t="s">
        <v>447</v>
      </c>
      <c r="I36" s="45">
        <v>389.96</v>
      </c>
      <c r="J36" s="47">
        <v>3.63</v>
      </c>
      <c r="K36" s="47">
        <v>82.33</v>
      </c>
      <c r="L36" s="12">
        <v>45.6</v>
      </c>
      <c r="M36" s="12">
        <v>65.08</v>
      </c>
      <c r="N36" s="46" t="s">
        <v>357</v>
      </c>
      <c r="O36" s="42"/>
      <c r="P36" s="45">
        <v>389.96</v>
      </c>
      <c r="Q36" s="45">
        <v>389.96</v>
      </c>
    </row>
    <row r="37" spans="1:17" x14ac:dyDescent="0.15">
      <c r="A37" s="12">
        <v>35</v>
      </c>
      <c r="B37" s="41" t="s">
        <v>24</v>
      </c>
      <c r="C37" s="42" t="s">
        <v>310</v>
      </c>
      <c r="D37" s="42" t="s">
        <v>245</v>
      </c>
      <c r="E37" s="43" t="s">
        <v>183</v>
      </c>
      <c r="F37" s="12"/>
      <c r="G37" s="43" t="s">
        <v>327</v>
      </c>
      <c r="H37" s="44">
        <v>150</v>
      </c>
      <c r="I37" s="45">
        <v>175.67</v>
      </c>
      <c r="J37" s="47">
        <v>5.19</v>
      </c>
      <c r="K37" s="47">
        <v>89.06</v>
      </c>
      <c r="L37" s="12">
        <v>4.3</v>
      </c>
      <c r="M37" s="12">
        <v>6.8</v>
      </c>
      <c r="N37" s="46" t="s">
        <v>357</v>
      </c>
      <c r="O37" s="42"/>
      <c r="P37" s="45">
        <v>175.67</v>
      </c>
      <c r="Q37" s="45">
        <v>175.67</v>
      </c>
    </row>
    <row r="38" spans="1:17" x14ac:dyDescent="0.15">
      <c r="A38" s="12">
        <v>36</v>
      </c>
      <c r="B38" s="41" t="s">
        <v>0</v>
      </c>
      <c r="C38" s="42" t="s">
        <v>310</v>
      </c>
      <c r="D38" s="42" t="s">
        <v>246</v>
      </c>
      <c r="E38" s="43" t="s">
        <v>183</v>
      </c>
      <c r="F38" s="12"/>
      <c r="G38" s="43" t="s">
        <v>327</v>
      </c>
      <c r="H38" s="44">
        <v>315</v>
      </c>
      <c r="I38" s="45">
        <v>256.32</v>
      </c>
      <c r="J38" s="47">
        <v>3.58</v>
      </c>
      <c r="K38" s="47">
        <v>73.86</v>
      </c>
      <c r="L38" s="12">
        <v>4.9000000000000004</v>
      </c>
      <c r="M38" s="12">
        <v>6.3</v>
      </c>
      <c r="N38" s="46" t="s">
        <v>357</v>
      </c>
      <c r="O38" s="42"/>
      <c r="P38" s="45">
        <v>256.32</v>
      </c>
      <c r="Q38" s="45">
        <v>256.32</v>
      </c>
    </row>
    <row r="39" spans="1:17" x14ac:dyDescent="0.15">
      <c r="A39" s="12">
        <v>37</v>
      </c>
      <c r="B39" s="41" t="s">
        <v>14</v>
      </c>
      <c r="C39" s="42" t="s">
        <v>310</v>
      </c>
      <c r="D39" s="42" t="s">
        <v>247</v>
      </c>
      <c r="E39" s="43" t="s">
        <v>183</v>
      </c>
      <c r="F39" s="12"/>
      <c r="G39" s="43" t="s">
        <v>329</v>
      </c>
      <c r="H39" s="44">
        <v>282</v>
      </c>
      <c r="I39" s="45">
        <v>123.11</v>
      </c>
      <c r="J39" s="47">
        <v>4.0599999999999996</v>
      </c>
      <c r="K39" s="47">
        <v>88.56</v>
      </c>
      <c r="L39" s="12">
        <v>12.2</v>
      </c>
      <c r="M39" s="12">
        <v>14.6</v>
      </c>
      <c r="N39" s="46" t="s">
        <v>357</v>
      </c>
      <c r="O39" s="42"/>
      <c r="P39" s="45">
        <v>123.11</v>
      </c>
      <c r="Q39" s="45">
        <v>123.11</v>
      </c>
    </row>
    <row r="40" spans="1:17" x14ac:dyDescent="0.15">
      <c r="A40" s="12">
        <v>38</v>
      </c>
      <c r="B40" s="41" t="s">
        <v>110</v>
      </c>
      <c r="C40" s="42" t="s">
        <v>310</v>
      </c>
      <c r="D40" s="42" t="s">
        <v>234</v>
      </c>
      <c r="E40" s="43" t="s">
        <v>183</v>
      </c>
      <c r="F40" s="12" t="s">
        <v>198</v>
      </c>
      <c r="G40" s="43" t="s">
        <v>334</v>
      </c>
      <c r="H40" s="44">
        <v>316</v>
      </c>
      <c r="I40" s="45">
        <v>214.67</v>
      </c>
      <c r="J40" s="12">
        <v>3.37</v>
      </c>
      <c r="K40" s="12">
        <v>93.18</v>
      </c>
      <c r="L40" s="12">
        <v>15.86</v>
      </c>
      <c r="M40" s="12">
        <v>45.64</v>
      </c>
      <c r="N40" s="46" t="s">
        <v>357</v>
      </c>
      <c r="O40" s="42"/>
      <c r="P40" s="45">
        <v>214.67</v>
      </c>
      <c r="Q40" s="45">
        <v>214.67</v>
      </c>
    </row>
    <row r="41" spans="1:17" x14ac:dyDescent="0.15">
      <c r="A41" s="12">
        <v>39</v>
      </c>
      <c r="B41" s="41" t="s">
        <v>22</v>
      </c>
      <c r="C41" s="42" t="s">
        <v>310</v>
      </c>
      <c r="D41" s="42" t="s">
        <v>248</v>
      </c>
      <c r="E41" s="43" t="s">
        <v>183</v>
      </c>
      <c r="F41" s="12"/>
      <c r="G41" s="43" t="s">
        <v>327</v>
      </c>
      <c r="H41" s="44">
        <v>434</v>
      </c>
      <c r="I41" s="45">
        <v>167.88</v>
      </c>
      <c r="J41" s="47">
        <v>5.83</v>
      </c>
      <c r="K41" s="47">
        <v>52.22</v>
      </c>
      <c r="L41" s="12">
        <v>4.5999999999999996</v>
      </c>
      <c r="M41" s="12">
        <v>6</v>
      </c>
      <c r="N41" s="46" t="s">
        <v>357</v>
      </c>
      <c r="O41" s="42"/>
      <c r="P41" s="45">
        <v>167.88</v>
      </c>
      <c r="Q41" s="45">
        <v>167.88</v>
      </c>
    </row>
    <row r="42" spans="1:17" x14ac:dyDescent="0.15">
      <c r="A42" s="12">
        <v>40</v>
      </c>
      <c r="B42" s="41" t="s">
        <v>119</v>
      </c>
      <c r="C42" s="42" t="s">
        <v>310</v>
      </c>
      <c r="D42" s="42" t="s">
        <v>217</v>
      </c>
      <c r="E42" s="43" t="s">
        <v>183</v>
      </c>
      <c r="F42" s="12" t="s">
        <v>194</v>
      </c>
      <c r="G42" s="43" t="s">
        <v>355</v>
      </c>
      <c r="H42" s="44" t="s">
        <v>384</v>
      </c>
      <c r="I42" s="45">
        <v>29.04</v>
      </c>
      <c r="J42" s="47">
        <v>3.88</v>
      </c>
      <c r="K42" s="47">
        <v>79.83</v>
      </c>
      <c r="L42" s="12">
        <v>10.5</v>
      </c>
      <c r="M42" s="12">
        <v>14.2</v>
      </c>
      <c r="N42" s="46" t="s">
        <v>358</v>
      </c>
      <c r="O42" s="42"/>
      <c r="P42" s="45">
        <v>29.04</v>
      </c>
      <c r="Q42" s="45">
        <v>29.04</v>
      </c>
    </row>
    <row r="43" spans="1:17" x14ac:dyDescent="0.15">
      <c r="A43" s="12">
        <v>41</v>
      </c>
      <c r="B43" s="41" t="s">
        <v>87</v>
      </c>
      <c r="C43" s="42" t="s">
        <v>310</v>
      </c>
      <c r="D43" s="42" t="s">
        <v>234</v>
      </c>
      <c r="E43" s="43" t="s">
        <v>183</v>
      </c>
      <c r="F43" s="12" t="s">
        <v>198</v>
      </c>
      <c r="G43" s="43" t="s">
        <v>337</v>
      </c>
      <c r="H43" s="44" t="s">
        <v>449</v>
      </c>
      <c r="I43" s="45">
        <v>226.29</v>
      </c>
      <c r="J43" s="47">
        <v>19.600000000000001</v>
      </c>
      <c r="K43" s="47">
        <v>95.48</v>
      </c>
      <c r="L43" s="12">
        <v>19.600000000000001</v>
      </c>
      <c r="M43" s="12">
        <v>28</v>
      </c>
      <c r="N43" s="46" t="s">
        <v>357</v>
      </c>
      <c r="O43" s="42"/>
      <c r="P43" s="45">
        <v>226.29</v>
      </c>
      <c r="Q43" s="45">
        <v>226.29</v>
      </c>
    </row>
    <row r="44" spans="1:17" x14ac:dyDescent="0.15">
      <c r="A44" s="12">
        <v>42</v>
      </c>
      <c r="B44" s="41" t="s">
        <v>27</v>
      </c>
      <c r="C44" s="42" t="s">
        <v>310</v>
      </c>
      <c r="D44" s="42" t="s">
        <v>232</v>
      </c>
      <c r="E44" s="43" t="s">
        <v>183</v>
      </c>
      <c r="F44" s="12" t="s">
        <v>194</v>
      </c>
      <c r="G44" s="43" t="s">
        <v>327</v>
      </c>
      <c r="H44" s="44" t="s">
        <v>448</v>
      </c>
      <c r="I44" s="45">
        <v>218.63</v>
      </c>
      <c r="J44" s="47">
        <v>2.37</v>
      </c>
      <c r="K44" s="47">
        <v>61.56</v>
      </c>
      <c r="L44" s="12">
        <v>3.8</v>
      </c>
      <c r="M44" s="12">
        <v>5.3</v>
      </c>
      <c r="N44" s="46" t="s">
        <v>357</v>
      </c>
      <c r="O44" s="42"/>
      <c r="P44" s="45">
        <v>218.63</v>
      </c>
      <c r="Q44" s="45">
        <v>218.63</v>
      </c>
    </row>
    <row r="45" spans="1:17" x14ac:dyDescent="0.15">
      <c r="A45" s="12">
        <v>43</v>
      </c>
      <c r="B45" s="41" t="s">
        <v>18</v>
      </c>
      <c r="C45" s="42" t="s">
        <v>310</v>
      </c>
      <c r="D45" s="42" t="s">
        <v>220</v>
      </c>
      <c r="E45" s="43" t="s">
        <v>183</v>
      </c>
      <c r="F45" s="12"/>
      <c r="G45" s="43" t="s">
        <v>327</v>
      </c>
      <c r="H45" s="44" t="s">
        <v>385</v>
      </c>
      <c r="I45" s="45">
        <v>22.35</v>
      </c>
      <c r="J45" s="47">
        <v>3.05</v>
      </c>
      <c r="K45" s="47">
        <v>77.7</v>
      </c>
      <c r="L45" s="12">
        <v>6.2</v>
      </c>
      <c r="M45" s="12">
        <v>7.2</v>
      </c>
      <c r="N45" s="46" t="s">
        <v>358</v>
      </c>
      <c r="O45" s="42"/>
      <c r="P45" s="45">
        <v>22.35</v>
      </c>
      <c r="Q45" s="45">
        <v>22.35</v>
      </c>
    </row>
    <row r="46" spans="1:17" x14ac:dyDescent="0.15">
      <c r="A46" s="12">
        <v>44</v>
      </c>
      <c r="B46" s="41" t="s">
        <v>88</v>
      </c>
      <c r="C46" s="42" t="s">
        <v>310</v>
      </c>
      <c r="D46" s="42" t="s">
        <v>234</v>
      </c>
      <c r="E46" s="43" t="s">
        <v>183</v>
      </c>
      <c r="F46" s="12" t="s">
        <v>194</v>
      </c>
      <c r="G46" s="43" t="s">
        <v>338</v>
      </c>
      <c r="H46" s="44">
        <v>278</v>
      </c>
      <c r="I46" s="45">
        <v>166.68</v>
      </c>
      <c r="J46" s="47">
        <v>11.57</v>
      </c>
      <c r="K46" s="47">
        <v>99.85</v>
      </c>
      <c r="L46" s="12">
        <v>23.1</v>
      </c>
      <c r="M46" s="12">
        <v>29.2</v>
      </c>
      <c r="N46" s="46" t="s">
        <v>357</v>
      </c>
      <c r="O46" s="42"/>
      <c r="P46" s="45">
        <v>166.68</v>
      </c>
      <c r="Q46" s="45">
        <v>166.68</v>
      </c>
    </row>
    <row r="47" spans="1:17" x14ac:dyDescent="0.15">
      <c r="A47" s="12">
        <v>45</v>
      </c>
      <c r="B47" s="41" t="s">
        <v>21</v>
      </c>
      <c r="C47" s="42" t="s">
        <v>310</v>
      </c>
      <c r="D47" s="42" t="s">
        <v>240</v>
      </c>
      <c r="E47" s="43" t="s">
        <v>183</v>
      </c>
      <c r="F47" s="12"/>
      <c r="G47" s="43" t="s">
        <v>327</v>
      </c>
      <c r="H47" s="44" t="s">
        <v>450</v>
      </c>
      <c r="I47" s="45">
        <v>191.49</v>
      </c>
      <c r="J47" s="47">
        <v>16.329999999999998</v>
      </c>
      <c r="K47" s="47">
        <v>85.29</v>
      </c>
      <c r="L47" s="12">
        <v>5.2</v>
      </c>
      <c r="M47" s="12">
        <v>6.7</v>
      </c>
      <c r="N47" s="46" t="s">
        <v>357</v>
      </c>
      <c r="O47" s="42"/>
      <c r="P47" s="45">
        <v>191.49</v>
      </c>
      <c r="Q47" s="45">
        <v>191.49</v>
      </c>
    </row>
    <row r="48" spans="1:17" x14ac:dyDescent="0.15">
      <c r="A48" s="12">
        <v>46</v>
      </c>
      <c r="B48" s="41" t="s">
        <v>42</v>
      </c>
      <c r="C48" s="42" t="s">
        <v>310</v>
      </c>
      <c r="D48" s="42" t="s">
        <v>249</v>
      </c>
      <c r="E48" s="43" t="s">
        <v>183</v>
      </c>
      <c r="F48" s="50" t="s">
        <v>199</v>
      </c>
      <c r="G48" s="43" t="s">
        <v>334</v>
      </c>
      <c r="H48" s="44" t="s">
        <v>451</v>
      </c>
      <c r="I48" s="45">
        <v>427.29</v>
      </c>
      <c r="J48" s="47">
        <v>6.87</v>
      </c>
      <c r="K48" s="47">
        <v>91.18</v>
      </c>
      <c r="L48" s="12">
        <v>4.0999999999999996</v>
      </c>
      <c r="M48" s="12">
        <v>13.6</v>
      </c>
      <c r="N48" s="46" t="s">
        <v>357</v>
      </c>
      <c r="O48" s="42"/>
      <c r="P48" s="45">
        <v>427.29</v>
      </c>
      <c r="Q48" s="45">
        <v>427.29</v>
      </c>
    </row>
    <row r="49" spans="1:17" x14ac:dyDescent="0.15">
      <c r="A49" s="12">
        <v>47</v>
      </c>
      <c r="B49" s="41" t="s">
        <v>31</v>
      </c>
      <c r="C49" s="42" t="s">
        <v>321</v>
      </c>
      <c r="D49" s="42" t="s">
        <v>275</v>
      </c>
      <c r="E49" s="43" t="s">
        <v>184</v>
      </c>
      <c r="F49" s="12" t="s">
        <v>197</v>
      </c>
      <c r="G49" s="43" t="s">
        <v>327</v>
      </c>
      <c r="H49" s="44" t="s">
        <v>452</v>
      </c>
      <c r="I49" s="45">
        <v>40.22</v>
      </c>
      <c r="J49" s="47">
        <v>0.85</v>
      </c>
      <c r="K49" s="47">
        <v>75.569999999999993</v>
      </c>
      <c r="L49" s="12">
        <v>5.9</v>
      </c>
      <c r="M49" s="12">
        <v>6.6</v>
      </c>
      <c r="N49" s="46" t="s">
        <v>357</v>
      </c>
      <c r="O49" s="42"/>
      <c r="P49" s="45">
        <v>40.22</v>
      </c>
      <c r="Q49" s="45">
        <v>40.22</v>
      </c>
    </row>
    <row r="50" spans="1:17" x14ac:dyDescent="0.15">
      <c r="A50" s="12">
        <v>48</v>
      </c>
      <c r="B50" s="41" t="s">
        <v>36</v>
      </c>
      <c r="C50" s="42" t="s">
        <v>310</v>
      </c>
      <c r="D50" s="42" t="s">
        <v>220</v>
      </c>
      <c r="E50" s="43" t="s">
        <v>183</v>
      </c>
      <c r="F50" s="12"/>
      <c r="G50" s="43" t="s">
        <v>354</v>
      </c>
      <c r="H50" s="44" t="s">
        <v>453</v>
      </c>
      <c r="I50" s="45">
        <v>75.56</v>
      </c>
      <c r="J50" s="47">
        <v>4.53</v>
      </c>
      <c r="K50" s="47">
        <v>89.92</v>
      </c>
      <c r="L50" s="12">
        <v>3.72</v>
      </c>
      <c r="M50" s="12">
        <v>33.97</v>
      </c>
      <c r="N50" s="46" t="s">
        <v>357</v>
      </c>
      <c r="O50" s="51" t="s">
        <v>335</v>
      </c>
      <c r="P50" s="45">
        <v>39.549999999999997</v>
      </c>
      <c r="Q50" s="45">
        <v>39.549999999999997</v>
      </c>
    </row>
    <row r="51" spans="1:17" x14ac:dyDescent="0.15">
      <c r="A51" s="12">
        <v>49</v>
      </c>
      <c r="B51" s="41" t="s">
        <v>45</v>
      </c>
      <c r="C51" s="42" t="s">
        <v>310</v>
      </c>
      <c r="D51" s="42" t="s">
        <v>250</v>
      </c>
      <c r="E51" s="43" t="s">
        <v>183</v>
      </c>
      <c r="F51" s="12"/>
      <c r="G51" s="43" t="s">
        <v>327</v>
      </c>
      <c r="H51" s="44" t="s">
        <v>454</v>
      </c>
      <c r="I51" s="45">
        <v>140.16999999999999</v>
      </c>
      <c r="J51" s="47">
        <v>3.55</v>
      </c>
      <c r="K51" s="47">
        <v>98.79</v>
      </c>
      <c r="L51" s="12">
        <v>5.4</v>
      </c>
      <c r="M51" s="12">
        <v>7.1</v>
      </c>
      <c r="N51" s="46" t="s">
        <v>357</v>
      </c>
      <c r="O51" s="42"/>
      <c r="P51" s="45">
        <v>140.16999999999999</v>
      </c>
      <c r="Q51" s="45">
        <v>140.16999999999999</v>
      </c>
    </row>
    <row r="52" spans="1:17" x14ac:dyDescent="0.15">
      <c r="A52" s="12">
        <v>50</v>
      </c>
      <c r="B52" s="41" t="s">
        <v>35</v>
      </c>
      <c r="C52" s="42" t="s">
        <v>310</v>
      </c>
      <c r="D52" s="42" t="s">
        <v>250</v>
      </c>
      <c r="E52" s="43" t="s">
        <v>183</v>
      </c>
      <c r="F52" s="12"/>
      <c r="G52" s="43" t="s">
        <v>335</v>
      </c>
      <c r="H52" s="44" t="s">
        <v>455</v>
      </c>
      <c r="I52" s="45">
        <v>67.650000000000006</v>
      </c>
      <c r="J52" s="47">
        <v>7.93</v>
      </c>
      <c r="K52" s="47">
        <v>99.93</v>
      </c>
      <c r="L52" s="48">
        <v>0.3337</v>
      </c>
      <c r="M52" s="48">
        <v>0.6371</v>
      </c>
      <c r="N52" s="46" t="s">
        <v>357</v>
      </c>
      <c r="O52" s="42"/>
      <c r="P52" s="45">
        <v>67.650000000000006</v>
      </c>
      <c r="Q52" s="45">
        <v>67.650000000000006</v>
      </c>
    </row>
    <row r="53" spans="1:17" x14ac:dyDescent="0.15">
      <c r="A53" s="12">
        <v>51</v>
      </c>
      <c r="B53" s="41" t="s">
        <v>167</v>
      </c>
      <c r="C53" s="42" t="s">
        <v>321</v>
      </c>
      <c r="D53" s="42" t="s">
        <v>274</v>
      </c>
      <c r="E53" s="43" t="s">
        <v>183</v>
      </c>
      <c r="F53" s="12"/>
      <c r="G53" s="43" t="s">
        <v>339</v>
      </c>
      <c r="H53" s="44" t="s">
        <v>456</v>
      </c>
      <c r="I53" s="45">
        <v>37.25</v>
      </c>
      <c r="J53" s="47">
        <v>48.29</v>
      </c>
      <c r="K53" s="47">
        <v>99.65</v>
      </c>
      <c r="L53" s="12">
        <v>1.2</v>
      </c>
      <c r="M53" s="12">
        <v>3.1</v>
      </c>
      <c r="N53" s="46" t="s">
        <v>357</v>
      </c>
      <c r="O53" s="51" t="s">
        <v>342</v>
      </c>
      <c r="P53" s="45">
        <v>22.2</v>
      </c>
      <c r="Q53" s="45">
        <v>22.2</v>
      </c>
    </row>
    <row r="54" spans="1:17" x14ac:dyDescent="0.15">
      <c r="A54" s="12">
        <v>52</v>
      </c>
      <c r="B54" s="41" t="s">
        <v>134</v>
      </c>
      <c r="C54" s="42" t="s">
        <v>310</v>
      </c>
      <c r="D54" s="42" t="s">
        <v>251</v>
      </c>
      <c r="E54" s="43" t="s">
        <v>183</v>
      </c>
      <c r="F54" s="12"/>
      <c r="G54" s="43" t="s">
        <v>335</v>
      </c>
      <c r="H54" s="44">
        <v>56</v>
      </c>
      <c r="I54" s="45">
        <v>14.65</v>
      </c>
      <c r="J54" s="12">
        <v>3.37</v>
      </c>
      <c r="K54" s="12">
        <v>93.18</v>
      </c>
      <c r="L54" s="12">
        <v>15.86</v>
      </c>
      <c r="M54" s="12">
        <v>45.64</v>
      </c>
      <c r="N54" s="46" t="s">
        <v>358</v>
      </c>
      <c r="O54" s="42"/>
      <c r="P54" s="45">
        <v>14.65</v>
      </c>
      <c r="Q54" s="45">
        <v>14.65</v>
      </c>
    </row>
    <row r="55" spans="1:17" x14ac:dyDescent="0.15">
      <c r="A55" s="12">
        <v>53</v>
      </c>
      <c r="B55" s="41" t="s">
        <v>135</v>
      </c>
      <c r="C55" s="42" t="s">
        <v>310</v>
      </c>
      <c r="D55" s="42" t="s">
        <v>251</v>
      </c>
      <c r="E55" s="43" t="s">
        <v>183</v>
      </c>
      <c r="F55" s="12"/>
      <c r="G55" s="43" t="s">
        <v>339</v>
      </c>
      <c r="H55" s="44" t="s">
        <v>386</v>
      </c>
      <c r="I55" s="45">
        <v>11.32</v>
      </c>
      <c r="J55" s="12">
        <v>19.93</v>
      </c>
      <c r="K55" s="12">
        <v>99.82</v>
      </c>
      <c r="L55" s="12"/>
      <c r="M55" s="12"/>
      <c r="N55" s="46" t="s">
        <v>358</v>
      </c>
      <c r="O55" s="42" t="s">
        <v>342</v>
      </c>
      <c r="P55" s="45">
        <v>4.6900000000000004</v>
      </c>
      <c r="Q55" s="45">
        <v>4.6900000000000004</v>
      </c>
    </row>
    <row r="56" spans="1:17" x14ac:dyDescent="0.15">
      <c r="A56" s="12">
        <v>54</v>
      </c>
      <c r="B56" s="41" t="s">
        <v>168</v>
      </c>
      <c r="C56" s="42" t="s">
        <v>321</v>
      </c>
      <c r="D56" s="42" t="s">
        <v>221</v>
      </c>
      <c r="E56" s="43" t="s">
        <v>183</v>
      </c>
      <c r="F56" s="12" t="s">
        <v>199</v>
      </c>
      <c r="G56" s="43" t="s">
        <v>328</v>
      </c>
      <c r="H56" s="44" t="s">
        <v>387</v>
      </c>
      <c r="I56" s="45">
        <v>200.21</v>
      </c>
      <c r="J56" s="47">
        <v>13.37</v>
      </c>
      <c r="K56" s="47">
        <v>99.89</v>
      </c>
      <c r="L56" s="12">
        <v>25.8</v>
      </c>
      <c r="M56" s="12">
        <v>30</v>
      </c>
      <c r="N56" s="46" t="s">
        <v>358</v>
      </c>
      <c r="O56" s="42"/>
      <c r="P56" s="45">
        <v>200.21</v>
      </c>
      <c r="Q56" s="45">
        <v>200.21</v>
      </c>
    </row>
    <row r="57" spans="1:17" x14ac:dyDescent="0.15">
      <c r="A57" s="12">
        <v>55</v>
      </c>
      <c r="B57" s="41" t="s">
        <v>169</v>
      </c>
      <c r="C57" s="42" t="s">
        <v>321</v>
      </c>
      <c r="D57" s="42" t="s">
        <v>221</v>
      </c>
      <c r="E57" s="43" t="s">
        <v>183</v>
      </c>
      <c r="F57" s="12"/>
      <c r="G57" s="43" t="s">
        <v>340</v>
      </c>
      <c r="H57" s="44" t="s">
        <v>457</v>
      </c>
      <c r="I57" s="45">
        <v>79.87</v>
      </c>
      <c r="J57" s="47">
        <v>8.18</v>
      </c>
      <c r="K57" s="47">
        <v>99.3</v>
      </c>
      <c r="L57" s="12" t="s">
        <v>378</v>
      </c>
      <c r="M57" s="12" t="s">
        <v>379</v>
      </c>
      <c r="N57" s="46" t="s">
        <v>357</v>
      </c>
      <c r="O57" s="51" t="s">
        <v>335</v>
      </c>
      <c r="P57" s="45">
        <v>41.67</v>
      </c>
      <c r="Q57" s="45">
        <v>41.67</v>
      </c>
    </row>
    <row r="58" spans="1:17" x14ac:dyDescent="0.15">
      <c r="A58" s="12">
        <v>56</v>
      </c>
      <c r="B58" s="41" t="s">
        <v>170</v>
      </c>
      <c r="C58" s="42" t="s">
        <v>321</v>
      </c>
      <c r="D58" s="42" t="s">
        <v>371</v>
      </c>
      <c r="E58" s="43" t="s">
        <v>183</v>
      </c>
      <c r="F58" s="12"/>
      <c r="G58" s="43" t="s">
        <v>335</v>
      </c>
      <c r="H58" s="44">
        <v>0</v>
      </c>
      <c r="I58" s="45" t="s">
        <v>677</v>
      </c>
      <c r="J58" s="47">
        <v>4.01</v>
      </c>
      <c r="K58" s="47">
        <v>99.94</v>
      </c>
      <c r="L58" s="48">
        <v>0.17499999999999999</v>
      </c>
      <c r="M58" s="59">
        <v>0.3</v>
      </c>
      <c r="N58" s="46" t="s">
        <v>357</v>
      </c>
      <c r="O58" s="42" t="s">
        <v>342</v>
      </c>
      <c r="P58" s="45" t="s">
        <v>677</v>
      </c>
      <c r="Q58" s="45" t="s">
        <v>677</v>
      </c>
    </row>
    <row r="59" spans="1:17" x14ac:dyDescent="0.15">
      <c r="A59" s="12">
        <v>57</v>
      </c>
      <c r="B59" s="41" t="s">
        <v>176</v>
      </c>
      <c r="C59" s="42" t="s">
        <v>310</v>
      </c>
      <c r="D59" s="42" t="s">
        <v>265</v>
      </c>
      <c r="E59" s="43" t="s">
        <v>183</v>
      </c>
      <c r="F59" s="12"/>
      <c r="G59" s="43" t="s">
        <v>335</v>
      </c>
      <c r="H59" s="44" t="s">
        <v>395</v>
      </c>
      <c r="I59" s="45">
        <v>9.92</v>
      </c>
      <c r="J59" s="47">
        <v>5.1100000000000003</v>
      </c>
      <c r="K59" s="47">
        <v>97.84</v>
      </c>
      <c r="L59" s="12">
        <v>6.5</v>
      </c>
      <c r="M59" s="12">
        <v>7.2</v>
      </c>
      <c r="N59" s="46" t="s">
        <v>358</v>
      </c>
      <c r="O59" s="42"/>
      <c r="P59" s="45">
        <v>9.92</v>
      </c>
      <c r="Q59" s="45">
        <v>9.92</v>
      </c>
    </row>
    <row r="60" spans="1:17" x14ac:dyDescent="0.15">
      <c r="A60" s="12">
        <v>58</v>
      </c>
      <c r="B60" s="41" t="s">
        <v>48</v>
      </c>
      <c r="C60" s="42" t="s">
        <v>310</v>
      </c>
      <c r="D60" s="42" t="s">
        <v>252</v>
      </c>
      <c r="E60" s="43" t="s">
        <v>183</v>
      </c>
      <c r="F60" s="12"/>
      <c r="G60" s="43" t="s">
        <v>678</v>
      </c>
      <c r="H60" s="44">
        <v>27</v>
      </c>
      <c r="I60" s="45">
        <v>4.18</v>
      </c>
      <c r="J60" s="47">
        <v>27.04</v>
      </c>
      <c r="K60" s="47">
        <v>99.91</v>
      </c>
      <c r="L60" s="12">
        <v>1.4</v>
      </c>
      <c r="M60" s="12">
        <v>2.6</v>
      </c>
      <c r="N60" s="46" t="s">
        <v>358</v>
      </c>
      <c r="O60" s="42" t="s">
        <v>342</v>
      </c>
      <c r="P60" s="45">
        <v>1.73</v>
      </c>
      <c r="Q60" s="45">
        <v>1.73</v>
      </c>
    </row>
    <row r="61" spans="1:17" x14ac:dyDescent="0.15">
      <c r="A61" s="12">
        <v>59</v>
      </c>
      <c r="B61" s="41" t="s">
        <v>55</v>
      </c>
      <c r="C61" s="42" t="s">
        <v>310</v>
      </c>
      <c r="D61" s="42" t="s">
        <v>254</v>
      </c>
      <c r="E61" s="43" t="s">
        <v>183</v>
      </c>
      <c r="F61" s="12"/>
      <c r="G61" s="43" t="s">
        <v>327</v>
      </c>
      <c r="H61" s="44" t="s">
        <v>458</v>
      </c>
      <c r="I61" s="45">
        <v>147.38</v>
      </c>
      <c r="J61" s="47">
        <v>3.05</v>
      </c>
      <c r="K61" s="47">
        <v>83.21</v>
      </c>
      <c r="L61" s="12">
        <v>5.7</v>
      </c>
      <c r="M61" s="12">
        <v>6.7</v>
      </c>
      <c r="N61" s="46" t="s">
        <v>357</v>
      </c>
      <c r="O61" s="42"/>
      <c r="P61" s="45">
        <v>147.38</v>
      </c>
      <c r="Q61" s="45">
        <v>147.38</v>
      </c>
    </row>
    <row r="62" spans="1:17" x14ac:dyDescent="0.15">
      <c r="A62" s="12">
        <v>60</v>
      </c>
      <c r="B62" s="41" t="s">
        <v>57</v>
      </c>
      <c r="C62" s="42" t="s">
        <v>310</v>
      </c>
      <c r="D62" s="42" t="s">
        <v>255</v>
      </c>
      <c r="E62" s="43" t="s">
        <v>183</v>
      </c>
      <c r="F62" s="12" t="s">
        <v>198</v>
      </c>
      <c r="G62" s="43" t="s">
        <v>334</v>
      </c>
      <c r="H62" s="44" t="s">
        <v>459</v>
      </c>
      <c r="I62" s="45">
        <v>235.1</v>
      </c>
      <c r="J62" s="47">
        <v>1.31</v>
      </c>
      <c r="K62" s="47">
        <v>92.45</v>
      </c>
      <c r="L62" s="12">
        <v>13.6</v>
      </c>
      <c r="M62" s="12">
        <v>14.3</v>
      </c>
      <c r="N62" s="46" t="s">
        <v>357</v>
      </c>
      <c r="O62" s="42"/>
      <c r="P62" s="45">
        <v>235.1</v>
      </c>
      <c r="Q62" s="45">
        <v>235.1</v>
      </c>
    </row>
    <row r="63" spans="1:17" x14ac:dyDescent="0.15">
      <c r="A63" s="12">
        <v>61</v>
      </c>
      <c r="B63" s="41" t="s">
        <v>51</v>
      </c>
      <c r="C63" s="42" t="s">
        <v>310</v>
      </c>
      <c r="D63" s="42" t="s">
        <v>220</v>
      </c>
      <c r="E63" s="43" t="s">
        <v>183</v>
      </c>
      <c r="F63" s="12"/>
      <c r="G63" s="43" t="s">
        <v>335</v>
      </c>
      <c r="H63" s="44" t="s">
        <v>396</v>
      </c>
      <c r="I63" s="45">
        <v>5.77</v>
      </c>
      <c r="J63" s="47">
        <v>4.49</v>
      </c>
      <c r="K63" s="47">
        <v>86.37</v>
      </c>
      <c r="L63" s="12">
        <v>6.6</v>
      </c>
      <c r="M63" s="12">
        <v>7.4</v>
      </c>
      <c r="N63" s="46" t="s">
        <v>358</v>
      </c>
      <c r="O63" s="42"/>
      <c r="P63" s="45">
        <v>5.77</v>
      </c>
      <c r="Q63" s="45">
        <v>5.77</v>
      </c>
    </row>
    <row r="64" spans="1:17" x14ac:dyDescent="0.15">
      <c r="A64" s="12">
        <v>62</v>
      </c>
      <c r="B64" s="41" t="s">
        <v>53</v>
      </c>
      <c r="C64" s="42" t="s">
        <v>310</v>
      </c>
      <c r="D64" s="42" t="s">
        <v>220</v>
      </c>
      <c r="E64" s="43" t="s">
        <v>183</v>
      </c>
      <c r="F64" s="12"/>
      <c r="G64" s="43" t="s">
        <v>336</v>
      </c>
      <c r="H64" s="44">
        <v>280</v>
      </c>
      <c r="I64" s="45">
        <v>126.39</v>
      </c>
      <c r="J64" s="47">
        <v>15.42</v>
      </c>
      <c r="K64" s="47">
        <v>96.3</v>
      </c>
      <c r="L64" s="48">
        <v>0.33439999999999998</v>
      </c>
      <c r="M64" s="48">
        <v>0.98780000000000001</v>
      </c>
      <c r="N64" s="46" t="s">
        <v>357</v>
      </c>
      <c r="O64" s="42"/>
      <c r="P64" s="45">
        <v>126.39</v>
      </c>
      <c r="Q64" s="45">
        <v>126.39</v>
      </c>
    </row>
    <row r="65" spans="1:17" x14ac:dyDescent="0.15">
      <c r="A65" s="12">
        <v>63</v>
      </c>
      <c r="B65" s="41" t="s">
        <v>38</v>
      </c>
      <c r="C65" s="42" t="s">
        <v>310</v>
      </c>
      <c r="D65" s="42" t="s">
        <v>256</v>
      </c>
      <c r="E65" s="43" t="s">
        <v>183</v>
      </c>
      <c r="F65" s="12" t="s">
        <v>198</v>
      </c>
      <c r="G65" s="43" t="s">
        <v>333</v>
      </c>
      <c r="H65" s="44" t="s">
        <v>460</v>
      </c>
      <c r="I65" s="45">
        <v>414.18</v>
      </c>
      <c r="J65" s="47">
        <v>9.99</v>
      </c>
      <c r="K65" s="47">
        <v>99.97</v>
      </c>
      <c r="L65" s="12" t="s">
        <v>380</v>
      </c>
      <c r="M65" s="12" t="s">
        <v>381</v>
      </c>
      <c r="N65" s="46" t="s">
        <v>357</v>
      </c>
      <c r="O65" s="42"/>
      <c r="P65" s="45">
        <v>414.18</v>
      </c>
      <c r="Q65" s="45">
        <v>414.18</v>
      </c>
    </row>
    <row r="66" spans="1:17" x14ac:dyDescent="0.15">
      <c r="A66" s="12">
        <v>64</v>
      </c>
      <c r="B66" s="41" t="s">
        <v>61</v>
      </c>
      <c r="C66" s="42" t="s">
        <v>310</v>
      </c>
      <c r="D66" s="42" t="s">
        <v>255</v>
      </c>
      <c r="E66" s="43" t="s">
        <v>183</v>
      </c>
      <c r="F66" s="12"/>
      <c r="G66" s="43" t="s">
        <v>334</v>
      </c>
      <c r="H66" s="44" t="s">
        <v>461</v>
      </c>
      <c r="I66" s="45">
        <v>235.1</v>
      </c>
      <c r="J66" s="47">
        <v>7.63</v>
      </c>
      <c r="K66" s="47">
        <v>60.76</v>
      </c>
      <c r="L66" s="12">
        <v>11.3</v>
      </c>
      <c r="M66" s="12">
        <v>12.6</v>
      </c>
      <c r="N66" s="46" t="s">
        <v>357</v>
      </c>
      <c r="O66" s="42"/>
      <c r="P66" s="45">
        <v>235.1</v>
      </c>
      <c r="Q66" s="45">
        <v>235.1</v>
      </c>
    </row>
    <row r="67" spans="1:17" x14ac:dyDescent="0.15">
      <c r="A67" s="12">
        <v>65</v>
      </c>
      <c r="B67" s="41" t="s">
        <v>70</v>
      </c>
      <c r="C67" s="42" t="s">
        <v>310</v>
      </c>
      <c r="D67" s="42" t="s">
        <v>220</v>
      </c>
      <c r="E67" s="43" t="s">
        <v>183</v>
      </c>
      <c r="F67" s="41"/>
      <c r="G67" s="43" t="s">
        <v>342</v>
      </c>
      <c r="H67" s="44">
        <v>730</v>
      </c>
      <c r="I67" s="45">
        <v>87.15</v>
      </c>
      <c r="J67" s="47">
        <v>8.1999999999999993</v>
      </c>
      <c r="K67" s="47">
        <v>99.29</v>
      </c>
      <c r="L67" s="12">
        <v>62.04</v>
      </c>
      <c r="M67" s="12">
        <v>86.98</v>
      </c>
      <c r="N67" s="46" t="s">
        <v>360</v>
      </c>
      <c r="O67" s="42"/>
      <c r="P67" s="45">
        <v>87.15</v>
      </c>
      <c r="Q67" s="45">
        <v>87.15</v>
      </c>
    </row>
    <row r="68" spans="1:17" x14ac:dyDescent="0.15">
      <c r="A68" s="12">
        <v>66</v>
      </c>
      <c r="B68" s="41" t="s">
        <v>67</v>
      </c>
      <c r="C68" s="42" t="s">
        <v>310</v>
      </c>
      <c r="D68" s="42" t="s">
        <v>220</v>
      </c>
      <c r="E68" s="43" t="s">
        <v>183</v>
      </c>
      <c r="F68" s="12" t="s">
        <v>198</v>
      </c>
      <c r="G68" s="43" t="s">
        <v>329</v>
      </c>
      <c r="H68" s="44" t="s">
        <v>462</v>
      </c>
      <c r="I68" s="45">
        <v>67.25</v>
      </c>
      <c r="J68" s="47">
        <v>3.2</v>
      </c>
      <c r="K68" s="47">
        <v>86.48</v>
      </c>
      <c r="L68" s="12">
        <v>12.7</v>
      </c>
      <c r="M68" s="12">
        <v>14.4</v>
      </c>
      <c r="N68" s="46" t="s">
        <v>357</v>
      </c>
      <c r="O68" s="42"/>
      <c r="P68" s="45">
        <v>67.25</v>
      </c>
      <c r="Q68" s="45">
        <v>67.25</v>
      </c>
    </row>
    <row r="69" spans="1:17" x14ac:dyDescent="0.15">
      <c r="A69" s="12">
        <v>67</v>
      </c>
      <c r="B69" s="41" t="s">
        <v>89</v>
      </c>
      <c r="C69" s="42" t="s">
        <v>310</v>
      </c>
      <c r="D69" s="42" t="s">
        <v>220</v>
      </c>
      <c r="E69" s="43" t="s">
        <v>183</v>
      </c>
      <c r="F69" s="12"/>
      <c r="G69" s="43" t="s">
        <v>335</v>
      </c>
      <c r="H69" s="44" t="s">
        <v>463</v>
      </c>
      <c r="I69" s="45">
        <v>70.52</v>
      </c>
      <c r="J69" s="47">
        <v>8.5</v>
      </c>
      <c r="K69" s="47">
        <v>94.34</v>
      </c>
      <c r="L69" s="48">
        <v>0.25069999999999998</v>
      </c>
      <c r="M69" s="48">
        <v>0.72130000000000005</v>
      </c>
      <c r="N69" s="46" t="s">
        <v>357</v>
      </c>
      <c r="O69" s="42"/>
      <c r="P69" s="45">
        <v>70.52</v>
      </c>
      <c r="Q69" s="45">
        <v>70.52</v>
      </c>
    </row>
    <row r="70" spans="1:17" x14ac:dyDescent="0.15">
      <c r="A70" s="12">
        <v>68</v>
      </c>
      <c r="B70" s="41" t="s">
        <v>34</v>
      </c>
      <c r="C70" s="42" t="s">
        <v>310</v>
      </c>
      <c r="D70" s="42" t="s">
        <v>257</v>
      </c>
      <c r="E70" s="43" t="s">
        <v>183</v>
      </c>
      <c r="F70" s="12"/>
      <c r="G70" s="43" t="s">
        <v>342</v>
      </c>
      <c r="H70" s="44" t="s">
        <v>464</v>
      </c>
      <c r="I70" s="45">
        <v>16.95</v>
      </c>
      <c r="J70" s="47">
        <v>4.34</v>
      </c>
      <c r="K70" s="47">
        <v>98.39</v>
      </c>
      <c r="L70" s="48">
        <v>0.20830000000000001</v>
      </c>
      <c r="M70" s="48">
        <v>0.82820000000000005</v>
      </c>
      <c r="N70" s="46" t="s">
        <v>357</v>
      </c>
      <c r="O70" s="42"/>
      <c r="P70" s="45">
        <v>16.95</v>
      </c>
      <c r="Q70" s="45">
        <v>16.95</v>
      </c>
    </row>
    <row r="71" spans="1:17" x14ac:dyDescent="0.15">
      <c r="A71" s="12">
        <v>69</v>
      </c>
      <c r="B71" s="41" t="s">
        <v>58</v>
      </c>
      <c r="C71" s="42" t="s">
        <v>310</v>
      </c>
      <c r="D71" s="42" t="s">
        <v>258</v>
      </c>
      <c r="E71" s="43" t="s">
        <v>183</v>
      </c>
      <c r="F71" s="12" t="s">
        <v>197</v>
      </c>
      <c r="G71" s="43" t="s">
        <v>343</v>
      </c>
      <c r="H71" s="44" t="s">
        <v>465</v>
      </c>
      <c r="I71" s="45">
        <v>154.38</v>
      </c>
      <c r="J71" s="47">
        <v>3.28</v>
      </c>
      <c r="K71" s="47">
        <v>90.92</v>
      </c>
      <c r="L71" s="12">
        <v>5.0999999999999996</v>
      </c>
      <c r="M71" s="12">
        <v>7</v>
      </c>
      <c r="N71" s="46" t="s">
        <v>357</v>
      </c>
      <c r="O71" s="42"/>
      <c r="P71" s="45">
        <v>154.38</v>
      </c>
      <c r="Q71" s="45">
        <v>154.38</v>
      </c>
    </row>
    <row r="72" spans="1:17" x14ac:dyDescent="0.15">
      <c r="A72" s="12">
        <v>70</v>
      </c>
      <c r="B72" s="41" t="s">
        <v>65</v>
      </c>
      <c r="C72" s="42" t="s">
        <v>310</v>
      </c>
      <c r="D72" s="42" t="s">
        <v>259</v>
      </c>
      <c r="E72" s="43" t="s">
        <v>183</v>
      </c>
      <c r="F72" s="12"/>
      <c r="G72" s="43" t="s">
        <v>327</v>
      </c>
      <c r="H72" s="44">
        <v>240</v>
      </c>
      <c r="I72" s="45">
        <v>176.35</v>
      </c>
      <c r="J72" s="47">
        <v>2.48</v>
      </c>
      <c r="K72" s="47">
        <v>90.13</v>
      </c>
      <c r="L72" s="12">
        <v>5.7</v>
      </c>
      <c r="M72" s="12">
        <v>7.3</v>
      </c>
      <c r="N72" s="46" t="s">
        <v>357</v>
      </c>
      <c r="O72" s="42"/>
      <c r="P72" s="45">
        <v>176.35</v>
      </c>
      <c r="Q72" s="45">
        <v>176.35</v>
      </c>
    </row>
    <row r="73" spans="1:17" x14ac:dyDescent="0.15">
      <c r="A73" s="12">
        <v>71</v>
      </c>
      <c r="B73" s="41" t="s">
        <v>49</v>
      </c>
      <c r="C73" s="42" t="s">
        <v>310</v>
      </c>
      <c r="D73" s="42" t="s">
        <v>260</v>
      </c>
      <c r="E73" s="43" t="s">
        <v>183</v>
      </c>
      <c r="F73" s="12"/>
      <c r="G73" s="43" t="s">
        <v>344</v>
      </c>
      <c r="H73" s="44" t="s">
        <v>466</v>
      </c>
      <c r="I73" s="45">
        <v>79.14</v>
      </c>
      <c r="J73" s="47">
        <v>5.24</v>
      </c>
      <c r="K73" s="47">
        <v>87.03</v>
      </c>
      <c r="L73" s="12">
        <v>14.78</v>
      </c>
      <c r="M73" s="12">
        <v>65.06</v>
      </c>
      <c r="N73" s="46" t="s">
        <v>357</v>
      </c>
      <c r="O73" s="51" t="s">
        <v>335</v>
      </c>
      <c r="P73" s="45">
        <v>31.33</v>
      </c>
      <c r="Q73" s="45">
        <v>31.33</v>
      </c>
    </row>
    <row r="74" spans="1:17" x14ac:dyDescent="0.15">
      <c r="A74" s="12">
        <v>72</v>
      </c>
      <c r="B74" s="41" t="s">
        <v>59</v>
      </c>
      <c r="C74" s="42" t="s">
        <v>310</v>
      </c>
      <c r="D74" s="42" t="s">
        <v>261</v>
      </c>
      <c r="E74" s="43" t="s">
        <v>183</v>
      </c>
      <c r="F74" s="41"/>
      <c r="G74" s="43" t="s">
        <v>327</v>
      </c>
      <c r="H74" s="44">
        <v>730</v>
      </c>
      <c r="I74" s="45">
        <v>236.8</v>
      </c>
      <c r="J74" s="47">
        <v>6.73</v>
      </c>
      <c r="K74" s="47">
        <v>91.07</v>
      </c>
      <c r="L74" s="12">
        <v>33.299999999999997</v>
      </c>
      <c r="M74" s="12">
        <v>89.17</v>
      </c>
      <c r="N74" s="46" t="s">
        <v>360</v>
      </c>
      <c r="O74" s="42"/>
      <c r="P74" s="45">
        <v>236.8</v>
      </c>
      <c r="Q74" s="45">
        <v>236.8</v>
      </c>
    </row>
    <row r="75" spans="1:17" x14ac:dyDescent="0.15">
      <c r="A75" s="12">
        <v>73</v>
      </c>
      <c r="B75" s="41" t="s">
        <v>185</v>
      </c>
      <c r="C75" s="42" t="s">
        <v>310</v>
      </c>
      <c r="D75" s="42" t="s">
        <v>220</v>
      </c>
      <c r="E75" s="43" t="s">
        <v>183</v>
      </c>
      <c r="F75" s="12" t="s">
        <v>201</v>
      </c>
      <c r="G75" s="43" t="s">
        <v>330</v>
      </c>
      <c r="H75" s="44">
        <v>0</v>
      </c>
      <c r="I75" s="45" t="s">
        <v>677</v>
      </c>
      <c r="J75" s="12">
        <v>2.81</v>
      </c>
      <c r="K75" s="12">
        <v>52.34</v>
      </c>
      <c r="L75" s="12"/>
      <c r="M75" s="12"/>
      <c r="N75" s="46" t="s">
        <v>357</v>
      </c>
      <c r="O75" s="42"/>
      <c r="P75" s="45" t="s">
        <v>677</v>
      </c>
      <c r="Q75" s="45" t="s">
        <v>677</v>
      </c>
    </row>
    <row r="76" spans="1:17" x14ac:dyDescent="0.15">
      <c r="A76" s="12">
        <v>74</v>
      </c>
      <c r="B76" s="41" t="s">
        <v>56</v>
      </c>
      <c r="C76" s="42" t="s">
        <v>310</v>
      </c>
      <c r="D76" s="42" t="s">
        <v>220</v>
      </c>
      <c r="E76" s="43" t="s">
        <v>183</v>
      </c>
      <c r="F76" s="41"/>
      <c r="G76" s="43" t="s">
        <v>327</v>
      </c>
      <c r="H76" s="44" t="s">
        <v>421</v>
      </c>
      <c r="I76" s="45">
        <v>148.13</v>
      </c>
      <c r="J76" s="47">
        <v>3.98</v>
      </c>
      <c r="K76" s="47">
        <v>98.72</v>
      </c>
      <c r="L76" s="12">
        <v>47.8</v>
      </c>
      <c r="M76" s="12">
        <v>89.78</v>
      </c>
      <c r="N76" s="46" t="s">
        <v>360</v>
      </c>
      <c r="O76" s="42"/>
      <c r="P76" s="45">
        <v>148.13</v>
      </c>
      <c r="Q76" s="45">
        <v>148.13</v>
      </c>
    </row>
    <row r="77" spans="1:17" x14ac:dyDescent="0.15">
      <c r="A77" s="12">
        <v>75</v>
      </c>
      <c r="B77" s="41" t="s">
        <v>60</v>
      </c>
      <c r="C77" s="42" t="s">
        <v>310</v>
      </c>
      <c r="D77" s="42" t="s">
        <v>220</v>
      </c>
      <c r="E77" s="43" t="s">
        <v>183</v>
      </c>
      <c r="F77" s="41" t="s">
        <v>199</v>
      </c>
      <c r="G77" s="43" t="s">
        <v>334</v>
      </c>
      <c r="H77" s="44">
        <v>730</v>
      </c>
      <c r="I77" s="45">
        <v>393.25</v>
      </c>
      <c r="J77" s="47">
        <v>4.08</v>
      </c>
      <c r="K77" s="47">
        <v>99.82</v>
      </c>
      <c r="L77" s="12">
        <v>69.45</v>
      </c>
      <c r="M77" s="12">
        <v>88.76</v>
      </c>
      <c r="N77" s="46" t="s">
        <v>360</v>
      </c>
      <c r="O77" s="42"/>
      <c r="P77" s="45">
        <v>393.25</v>
      </c>
      <c r="Q77" s="45">
        <v>393.25</v>
      </c>
    </row>
    <row r="78" spans="1:17" x14ac:dyDescent="0.15">
      <c r="A78" s="12">
        <v>76</v>
      </c>
      <c r="B78" s="41" t="s">
        <v>90</v>
      </c>
      <c r="C78" s="42" t="s">
        <v>310</v>
      </c>
      <c r="D78" s="42" t="s">
        <v>220</v>
      </c>
      <c r="E78" s="43" t="s">
        <v>183</v>
      </c>
      <c r="F78" s="41"/>
      <c r="G78" s="43" t="s">
        <v>335</v>
      </c>
      <c r="H78" s="44" t="s">
        <v>422</v>
      </c>
      <c r="I78" s="45">
        <v>102.67</v>
      </c>
      <c r="J78" s="47">
        <v>10.44</v>
      </c>
      <c r="K78" s="47">
        <v>96.09</v>
      </c>
      <c r="L78" s="12">
        <v>53.65</v>
      </c>
      <c r="M78" s="12">
        <v>86.4</v>
      </c>
      <c r="N78" s="46" t="s">
        <v>360</v>
      </c>
      <c r="O78" s="42"/>
      <c r="P78" s="45">
        <v>102.67</v>
      </c>
      <c r="Q78" s="45">
        <v>102.67</v>
      </c>
    </row>
    <row r="79" spans="1:17" x14ac:dyDescent="0.15">
      <c r="A79" s="12">
        <v>77</v>
      </c>
      <c r="B79" s="41" t="s">
        <v>71</v>
      </c>
      <c r="C79" s="42" t="s">
        <v>310</v>
      </c>
      <c r="D79" s="42" t="s">
        <v>261</v>
      </c>
      <c r="E79" s="43" t="s">
        <v>183</v>
      </c>
      <c r="F79" s="41" t="s">
        <v>199</v>
      </c>
      <c r="G79" s="43" t="s">
        <v>333</v>
      </c>
      <c r="H79" s="44">
        <v>730</v>
      </c>
      <c r="I79" s="45">
        <v>393.21</v>
      </c>
      <c r="J79" s="47">
        <v>4.95</v>
      </c>
      <c r="K79" s="47">
        <v>94.49</v>
      </c>
      <c r="L79" s="12">
        <v>38.5</v>
      </c>
      <c r="M79" s="12">
        <v>77.38</v>
      </c>
      <c r="N79" s="46" t="s">
        <v>360</v>
      </c>
      <c r="O79" s="42"/>
      <c r="P79" s="45">
        <v>393.21</v>
      </c>
      <c r="Q79" s="45">
        <v>393.21</v>
      </c>
    </row>
    <row r="80" spans="1:17" x14ac:dyDescent="0.15">
      <c r="A80" s="12">
        <v>78</v>
      </c>
      <c r="B80" s="41" t="s">
        <v>41</v>
      </c>
      <c r="C80" s="42" t="s">
        <v>310</v>
      </c>
      <c r="D80" s="42" t="s">
        <v>261</v>
      </c>
      <c r="E80" s="43" t="s">
        <v>183</v>
      </c>
      <c r="F80" s="41"/>
      <c r="G80" s="43" t="s">
        <v>327</v>
      </c>
      <c r="H80" s="44">
        <v>730</v>
      </c>
      <c r="I80" s="45">
        <v>236.8</v>
      </c>
      <c r="J80" s="47">
        <v>8.92</v>
      </c>
      <c r="K80" s="47">
        <v>97.5</v>
      </c>
      <c r="L80" s="12">
        <v>52.47</v>
      </c>
      <c r="M80" s="12">
        <v>71.77</v>
      </c>
      <c r="N80" s="46" t="s">
        <v>360</v>
      </c>
      <c r="O80" s="42"/>
      <c r="P80" s="45">
        <v>236.8</v>
      </c>
      <c r="Q80" s="45">
        <v>236.8</v>
      </c>
    </row>
    <row r="81" spans="1:17" x14ac:dyDescent="0.15">
      <c r="A81" s="12">
        <v>79</v>
      </c>
      <c r="B81" s="41" t="s">
        <v>68</v>
      </c>
      <c r="C81" s="42" t="s">
        <v>310</v>
      </c>
      <c r="D81" s="42" t="s">
        <v>261</v>
      </c>
      <c r="E81" s="43" t="s">
        <v>183</v>
      </c>
      <c r="F81" s="41"/>
      <c r="G81" s="43" t="s">
        <v>327</v>
      </c>
      <c r="H81" s="44">
        <v>730</v>
      </c>
      <c r="I81" s="45">
        <v>236.8</v>
      </c>
      <c r="J81" s="47">
        <v>8.1999999999999993</v>
      </c>
      <c r="K81" s="47">
        <v>94.75</v>
      </c>
      <c r="L81" s="12">
        <v>60.58</v>
      </c>
      <c r="M81" s="12">
        <v>85.54</v>
      </c>
      <c r="N81" s="46" t="s">
        <v>360</v>
      </c>
      <c r="O81" s="42"/>
      <c r="P81" s="45">
        <v>236.8</v>
      </c>
      <c r="Q81" s="45">
        <v>236.8</v>
      </c>
    </row>
    <row r="82" spans="1:17" x14ac:dyDescent="0.15">
      <c r="A82" s="12">
        <v>80</v>
      </c>
      <c r="B82" s="41" t="s">
        <v>43</v>
      </c>
      <c r="C82" s="42" t="s">
        <v>310</v>
      </c>
      <c r="D82" s="42" t="s">
        <v>262</v>
      </c>
      <c r="E82" s="43" t="s">
        <v>183</v>
      </c>
      <c r="F82" s="12" t="s">
        <v>199</v>
      </c>
      <c r="G82" s="43" t="s">
        <v>334</v>
      </c>
      <c r="H82" s="44">
        <v>206</v>
      </c>
      <c r="I82" s="45">
        <v>470.18</v>
      </c>
      <c r="J82" s="47">
        <v>2.2999999999999998</v>
      </c>
      <c r="K82" s="47">
        <v>96.69</v>
      </c>
      <c r="L82" s="12">
        <v>7.6</v>
      </c>
      <c r="M82" s="12">
        <v>13.8</v>
      </c>
      <c r="N82" s="46" t="s">
        <v>357</v>
      </c>
      <c r="O82" s="42"/>
      <c r="P82" s="45">
        <v>470.18</v>
      </c>
      <c r="Q82" s="45">
        <v>470.18</v>
      </c>
    </row>
    <row r="83" spans="1:17" x14ac:dyDescent="0.15">
      <c r="A83" s="12">
        <v>81</v>
      </c>
      <c r="B83" s="41" t="s">
        <v>62</v>
      </c>
      <c r="C83" s="42" t="s">
        <v>310</v>
      </c>
      <c r="D83" s="42" t="s">
        <v>220</v>
      </c>
      <c r="E83" s="43" t="s">
        <v>183</v>
      </c>
      <c r="F83" s="41"/>
      <c r="G83" s="43" t="s">
        <v>343</v>
      </c>
      <c r="H83" s="44">
        <v>730</v>
      </c>
      <c r="I83" s="45">
        <v>236.55</v>
      </c>
      <c r="J83" s="47">
        <v>15.18</v>
      </c>
      <c r="K83" s="47">
        <v>94.01</v>
      </c>
      <c r="L83" s="12">
        <v>57.54</v>
      </c>
      <c r="M83" s="12">
        <v>89.51</v>
      </c>
      <c r="N83" s="46" t="s">
        <v>360</v>
      </c>
      <c r="O83" s="43" t="s">
        <v>327</v>
      </c>
      <c r="P83" s="45">
        <v>207.37</v>
      </c>
      <c r="Q83" s="45">
        <v>207.37</v>
      </c>
    </row>
    <row r="84" spans="1:17" x14ac:dyDescent="0.15">
      <c r="A84" s="12">
        <v>82</v>
      </c>
      <c r="B84" s="41" t="s">
        <v>64</v>
      </c>
      <c r="C84" s="42" t="s">
        <v>310</v>
      </c>
      <c r="D84" s="42" t="s">
        <v>263</v>
      </c>
      <c r="E84" s="43" t="s">
        <v>183</v>
      </c>
      <c r="F84" s="12"/>
      <c r="G84" s="43" t="s">
        <v>327</v>
      </c>
      <c r="H84" s="44">
        <v>213</v>
      </c>
      <c r="I84" s="45">
        <v>175.91</v>
      </c>
      <c r="J84" s="47">
        <v>3.42</v>
      </c>
      <c r="K84" s="47">
        <v>90.86</v>
      </c>
      <c r="L84" s="12">
        <v>4.4000000000000004</v>
      </c>
      <c r="M84" s="12">
        <v>7.1</v>
      </c>
      <c r="N84" s="46" t="s">
        <v>357</v>
      </c>
      <c r="O84" s="42"/>
      <c r="P84" s="45">
        <v>175.91</v>
      </c>
      <c r="Q84" s="45">
        <v>175.91</v>
      </c>
    </row>
    <row r="85" spans="1:17" x14ac:dyDescent="0.15">
      <c r="A85" s="12">
        <v>83</v>
      </c>
      <c r="B85" s="41" t="s">
        <v>120</v>
      </c>
      <c r="C85" s="42" t="s">
        <v>310</v>
      </c>
      <c r="D85" s="42" t="s">
        <v>220</v>
      </c>
      <c r="E85" s="43" t="s">
        <v>183</v>
      </c>
      <c r="F85" s="41"/>
      <c r="G85" s="43" t="s">
        <v>342</v>
      </c>
      <c r="H85" s="44" t="s">
        <v>423</v>
      </c>
      <c r="I85" s="45">
        <v>87.22</v>
      </c>
      <c r="J85" s="47">
        <v>8.26</v>
      </c>
      <c r="K85" s="47">
        <v>98.11</v>
      </c>
      <c r="L85" s="12">
        <v>59.18</v>
      </c>
      <c r="M85" s="12">
        <v>88.22</v>
      </c>
      <c r="N85" s="46" t="s">
        <v>360</v>
      </c>
      <c r="O85" s="42"/>
      <c r="P85" s="45">
        <v>87.22</v>
      </c>
      <c r="Q85" s="45">
        <v>87.22</v>
      </c>
    </row>
    <row r="86" spans="1:17" x14ac:dyDescent="0.15">
      <c r="A86" s="12">
        <v>84</v>
      </c>
      <c r="B86" s="41" t="s">
        <v>46</v>
      </c>
      <c r="C86" s="42" t="s">
        <v>310</v>
      </c>
      <c r="D86" s="42" t="s">
        <v>250</v>
      </c>
      <c r="E86" s="43" t="s">
        <v>183</v>
      </c>
      <c r="F86" s="12"/>
      <c r="G86" s="43" t="s">
        <v>335</v>
      </c>
      <c r="H86" s="44" t="s">
        <v>468</v>
      </c>
      <c r="I86" s="45">
        <v>102.13</v>
      </c>
      <c r="J86" s="47">
        <v>5.99</v>
      </c>
      <c r="K86" s="47">
        <v>92.8</v>
      </c>
      <c r="L86" s="48">
        <v>0.29039999999999999</v>
      </c>
      <c r="M86" s="48">
        <v>0.60429999999999995</v>
      </c>
      <c r="N86" s="46" t="s">
        <v>357</v>
      </c>
      <c r="O86" s="42"/>
      <c r="P86" s="45">
        <v>102.13</v>
      </c>
      <c r="Q86" s="45">
        <v>102.13</v>
      </c>
    </row>
    <row r="87" spans="1:17" x14ac:dyDescent="0.15">
      <c r="A87" s="12">
        <v>85</v>
      </c>
      <c r="B87" s="41" t="s">
        <v>50</v>
      </c>
      <c r="C87" s="42" t="s">
        <v>310</v>
      </c>
      <c r="D87" s="42" t="s">
        <v>250</v>
      </c>
      <c r="E87" s="43" t="s">
        <v>183</v>
      </c>
      <c r="F87" s="12"/>
      <c r="G87" s="43" t="s">
        <v>329</v>
      </c>
      <c r="H87" s="44" t="s">
        <v>469</v>
      </c>
      <c r="I87" s="45">
        <v>92.33</v>
      </c>
      <c r="J87" s="47">
        <v>4.3099999999999996</v>
      </c>
      <c r="K87" s="47">
        <v>90.59</v>
      </c>
      <c r="L87" s="12">
        <v>12.5</v>
      </c>
      <c r="M87" s="12">
        <v>14.6</v>
      </c>
      <c r="N87" s="46" t="s">
        <v>357</v>
      </c>
      <c r="O87" s="42"/>
      <c r="P87" s="45">
        <v>92.33</v>
      </c>
      <c r="Q87" s="45">
        <v>92.33</v>
      </c>
    </row>
    <row r="88" spans="1:17" x14ac:dyDescent="0.15">
      <c r="A88" s="12">
        <v>86</v>
      </c>
      <c r="B88" s="41" t="s">
        <v>131</v>
      </c>
      <c r="C88" s="42" t="s">
        <v>310</v>
      </c>
      <c r="D88" s="42" t="s">
        <v>277</v>
      </c>
      <c r="E88" s="43" t="s">
        <v>183</v>
      </c>
      <c r="F88" s="12"/>
      <c r="G88" s="43" t="s">
        <v>335</v>
      </c>
      <c r="H88" s="44">
        <v>127.09</v>
      </c>
      <c r="I88" s="45">
        <v>39.229999999999997</v>
      </c>
      <c r="J88" s="47">
        <v>15.87</v>
      </c>
      <c r="K88" s="47">
        <v>90.59</v>
      </c>
      <c r="L88" s="12">
        <v>4.5</v>
      </c>
      <c r="M88" s="12">
        <v>14.6</v>
      </c>
      <c r="N88" s="46" t="s">
        <v>358</v>
      </c>
      <c r="O88" s="42"/>
      <c r="P88" s="45">
        <v>39.229999999999997</v>
      </c>
      <c r="Q88" s="45">
        <v>39.229999999999997</v>
      </c>
    </row>
    <row r="89" spans="1:17" x14ac:dyDescent="0.15">
      <c r="A89" s="12">
        <v>87</v>
      </c>
      <c r="B89" s="41" t="s">
        <v>146</v>
      </c>
      <c r="C89" s="42" t="s">
        <v>310</v>
      </c>
      <c r="D89" s="42" t="s">
        <v>225</v>
      </c>
      <c r="E89" s="43" t="s">
        <v>183</v>
      </c>
      <c r="F89" s="12"/>
      <c r="G89" s="43" t="s">
        <v>335</v>
      </c>
      <c r="H89" s="44" t="s">
        <v>397</v>
      </c>
      <c r="I89" s="45">
        <v>18.21</v>
      </c>
      <c r="J89" s="12">
        <v>5.84</v>
      </c>
      <c r="K89" s="12">
        <v>95.56</v>
      </c>
      <c r="L89" s="12"/>
      <c r="M89" s="12"/>
      <c r="N89" s="46" t="s">
        <v>358</v>
      </c>
      <c r="O89" s="42"/>
      <c r="P89" s="45">
        <v>18.21</v>
      </c>
      <c r="Q89" s="45">
        <v>18.21</v>
      </c>
    </row>
    <row r="90" spans="1:17" x14ac:dyDescent="0.15">
      <c r="A90" s="12">
        <v>88</v>
      </c>
      <c r="B90" s="41" t="s">
        <v>147</v>
      </c>
      <c r="C90" s="42" t="s">
        <v>310</v>
      </c>
      <c r="D90" s="42" t="s">
        <v>225</v>
      </c>
      <c r="E90" s="43" t="s">
        <v>183</v>
      </c>
      <c r="F90" s="12"/>
      <c r="G90" s="43" t="s">
        <v>335</v>
      </c>
      <c r="H90" s="44" t="s">
        <v>398</v>
      </c>
      <c r="I90" s="45">
        <v>17.399999999999999</v>
      </c>
      <c r="J90" s="12">
        <v>5.4</v>
      </c>
      <c r="K90" s="12">
        <v>99.08</v>
      </c>
      <c r="L90" s="12"/>
      <c r="M90" s="12"/>
      <c r="N90" s="46" t="s">
        <v>358</v>
      </c>
      <c r="O90" s="42"/>
      <c r="P90" s="45">
        <v>17.399999999999999</v>
      </c>
      <c r="Q90" s="45">
        <v>17.399999999999999</v>
      </c>
    </row>
    <row r="91" spans="1:17" x14ac:dyDescent="0.15">
      <c r="A91" s="12">
        <v>89</v>
      </c>
      <c r="B91" s="41" t="s">
        <v>141</v>
      </c>
      <c r="C91" s="42" t="s">
        <v>310</v>
      </c>
      <c r="D91" s="42" t="s">
        <v>264</v>
      </c>
      <c r="E91" s="43" t="s">
        <v>183</v>
      </c>
      <c r="F91" s="12"/>
      <c r="G91" s="43" t="s">
        <v>332</v>
      </c>
      <c r="H91" s="44" t="s">
        <v>388</v>
      </c>
      <c r="I91" s="45">
        <v>8.8000000000000007</v>
      </c>
      <c r="J91" s="47">
        <v>7.71</v>
      </c>
      <c r="K91" s="47">
        <v>90.68</v>
      </c>
      <c r="L91" s="12">
        <v>6</v>
      </c>
      <c r="M91" s="12">
        <v>7.2</v>
      </c>
      <c r="N91" s="46" t="s">
        <v>358</v>
      </c>
      <c r="O91" s="42"/>
      <c r="P91" s="45">
        <v>8.8000000000000007</v>
      </c>
      <c r="Q91" s="45">
        <v>8.8000000000000007</v>
      </c>
    </row>
    <row r="92" spans="1:17" x14ac:dyDescent="0.15">
      <c r="A92" s="12">
        <v>90</v>
      </c>
      <c r="B92" s="41" t="s">
        <v>39</v>
      </c>
      <c r="C92" s="42" t="s">
        <v>310</v>
      </c>
      <c r="D92" s="42" t="s">
        <v>264</v>
      </c>
      <c r="E92" s="43" t="s">
        <v>183</v>
      </c>
      <c r="F92" s="12" t="s">
        <v>199</v>
      </c>
      <c r="G92" s="43" t="s">
        <v>334</v>
      </c>
      <c r="H92" s="44" t="s">
        <v>470</v>
      </c>
      <c r="I92" s="45">
        <v>267.24</v>
      </c>
      <c r="J92" s="47">
        <v>16.34</v>
      </c>
      <c r="K92" s="47">
        <v>99.84</v>
      </c>
      <c r="L92" s="12">
        <v>7.7</v>
      </c>
      <c r="M92" s="12">
        <v>14.8</v>
      </c>
      <c r="N92" s="46" t="s">
        <v>357</v>
      </c>
      <c r="O92" s="42"/>
      <c r="P92" s="45">
        <v>267.24</v>
      </c>
      <c r="Q92" s="45">
        <v>267.24</v>
      </c>
    </row>
    <row r="93" spans="1:17" x14ac:dyDescent="0.15">
      <c r="A93" s="12">
        <v>91</v>
      </c>
      <c r="B93" s="41" t="s">
        <v>142</v>
      </c>
      <c r="C93" s="42" t="s">
        <v>310</v>
      </c>
      <c r="D93" s="42" t="s">
        <v>265</v>
      </c>
      <c r="E93" s="43" t="s">
        <v>183</v>
      </c>
      <c r="F93" s="12"/>
      <c r="G93" s="43" t="s">
        <v>340</v>
      </c>
      <c r="H93" s="44" t="s">
        <v>389</v>
      </c>
      <c r="I93" s="45">
        <v>19.3</v>
      </c>
      <c r="J93" s="47">
        <v>14.76</v>
      </c>
      <c r="K93" s="47">
        <v>98.97</v>
      </c>
      <c r="L93" s="48">
        <v>0.15160000000000001</v>
      </c>
      <c r="M93" s="48">
        <v>0.2437</v>
      </c>
      <c r="N93" s="46" t="s">
        <v>358</v>
      </c>
      <c r="O93" s="43" t="s">
        <v>335</v>
      </c>
      <c r="P93" s="45">
        <v>10.050000000000001</v>
      </c>
      <c r="Q93" s="45">
        <v>10.050000000000001</v>
      </c>
    </row>
    <row r="94" spans="1:17" x14ac:dyDescent="0.15">
      <c r="A94" s="12">
        <v>92</v>
      </c>
      <c r="B94" s="41" t="s">
        <v>47</v>
      </c>
      <c r="C94" s="42" t="s">
        <v>310</v>
      </c>
      <c r="D94" s="42" t="s">
        <v>266</v>
      </c>
      <c r="E94" s="43" t="s">
        <v>183</v>
      </c>
      <c r="F94" s="12"/>
      <c r="G94" s="43" t="s">
        <v>354</v>
      </c>
      <c r="H94" s="44">
        <v>14</v>
      </c>
      <c r="I94" s="45">
        <v>23.28</v>
      </c>
      <c r="J94" s="47">
        <v>18.66</v>
      </c>
      <c r="K94" s="47">
        <v>99.85</v>
      </c>
      <c r="L94" s="12">
        <v>4.5999999999999996</v>
      </c>
      <c r="M94" s="12">
        <v>7.1</v>
      </c>
      <c r="N94" s="46" t="s">
        <v>358</v>
      </c>
      <c r="O94" s="42"/>
      <c r="P94" s="45">
        <v>23.28</v>
      </c>
      <c r="Q94" s="45">
        <v>23.28</v>
      </c>
    </row>
    <row r="95" spans="1:17" x14ac:dyDescent="0.15">
      <c r="A95" s="12">
        <v>93</v>
      </c>
      <c r="B95" s="41" t="s">
        <v>37</v>
      </c>
      <c r="C95" s="42" t="s">
        <v>310</v>
      </c>
      <c r="D95" s="42" t="s">
        <v>267</v>
      </c>
      <c r="E95" s="43" t="s">
        <v>183</v>
      </c>
      <c r="F95" s="41"/>
      <c r="G95" s="43" t="s">
        <v>334</v>
      </c>
      <c r="H95" s="44" t="s">
        <v>424</v>
      </c>
      <c r="I95" s="45">
        <v>528.34</v>
      </c>
      <c r="J95" s="47">
        <v>2.5499999999999998</v>
      </c>
      <c r="K95" s="47">
        <v>93.9</v>
      </c>
      <c r="L95" s="12">
        <v>38.24</v>
      </c>
      <c r="M95" s="12">
        <v>52.43</v>
      </c>
      <c r="N95" s="46" t="s">
        <v>360</v>
      </c>
      <c r="O95" s="42"/>
      <c r="P95" s="45">
        <v>528.34</v>
      </c>
      <c r="Q95" s="45">
        <v>528.34</v>
      </c>
    </row>
    <row r="96" spans="1:17" x14ac:dyDescent="0.15">
      <c r="A96" s="12">
        <v>94</v>
      </c>
      <c r="B96" s="41" t="s">
        <v>52</v>
      </c>
      <c r="C96" s="42" t="s">
        <v>310</v>
      </c>
      <c r="D96" s="42" t="s">
        <v>234</v>
      </c>
      <c r="E96" s="43" t="s">
        <v>183</v>
      </c>
      <c r="F96" s="12"/>
      <c r="G96" s="43" t="s">
        <v>350</v>
      </c>
      <c r="H96" s="44" t="s">
        <v>471</v>
      </c>
      <c r="I96" s="45">
        <v>166.78</v>
      </c>
      <c r="J96" s="47">
        <v>17.14</v>
      </c>
      <c r="K96" s="47">
        <v>99.53</v>
      </c>
      <c r="L96" s="12">
        <v>24.44</v>
      </c>
      <c r="M96" s="12">
        <v>42.6</v>
      </c>
      <c r="N96" s="46" t="s">
        <v>357</v>
      </c>
      <c r="O96" s="51" t="s">
        <v>329</v>
      </c>
      <c r="P96" s="45">
        <v>126.6</v>
      </c>
      <c r="Q96" s="45">
        <v>126.6</v>
      </c>
    </row>
    <row r="97" spans="1:17" x14ac:dyDescent="0.15">
      <c r="A97" s="12">
        <v>95</v>
      </c>
      <c r="B97" s="41" t="s">
        <v>54</v>
      </c>
      <c r="C97" s="42" t="s">
        <v>310</v>
      </c>
      <c r="D97" s="42" t="s">
        <v>234</v>
      </c>
      <c r="E97" s="43" t="s">
        <v>183</v>
      </c>
      <c r="F97" s="12" t="s">
        <v>197</v>
      </c>
      <c r="G97" s="43" t="s">
        <v>328</v>
      </c>
      <c r="H97" s="44">
        <v>515</v>
      </c>
      <c r="I97" s="45">
        <v>308.94</v>
      </c>
      <c r="J97" s="47">
        <v>16.7</v>
      </c>
      <c r="K97" s="47">
        <v>99.87</v>
      </c>
      <c r="L97" s="12">
        <v>15.2</v>
      </c>
      <c r="M97" s="12">
        <v>30.3</v>
      </c>
      <c r="N97" s="46" t="s">
        <v>357</v>
      </c>
      <c r="O97" s="42"/>
      <c r="P97" s="45">
        <v>308.94</v>
      </c>
      <c r="Q97" s="45">
        <v>308.94</v>
      </c>
    </row>
    <row r="98" spans="1:17" x14ac:dyDescent="0.15">
      <c r="A98" s="12">
        <v>96</v>
      </c>
      <c r="B98" s="41" t="s">
        <v>44</v>
      </c>
      <c r="C98" s="42" t="s">
        <v>310</v>
      </c>
      <c r="D98" s="42" t="s">
        <v>268</v>
      </c>
      <c r="E98" s="43" t="s">
        <v>183</v>
      </c>
      <c r="F98" s="12" t="s">
        <v>197</v>
      </c>
      <c r="G98" s="43" t="s">
        <v>334</v>
      </c>
      <c r="H98" s="44" t="s">
        <v>472</v>
      </c>
      <c r="I98" s="45">
        <v>345.23</v>
      </c>
      <c r="J98" s="47">
        <v>1.63</v>
      </c>
      <c r="K98" s="47">
        <v>83.96</v>
      </c>
      <c r="L98" s="12">
        <v>13.2</v>
      </c>
      <c r="M98" s="12">
        <v>15</v>
      </c>
      <c r="N98" s="46" t="s">
        <v>357</v>
      </c>
      <c r="O98" s="42"/>
      <c r="P98" s="45">
        <v>345.23</v>
      </c>
      <c r="Q98" s="45">
        <v>345.23</v>
      </c>
    </row>
    <row r="99" spans="1:17" x14ac:dyDescent="0.15">
      <c r="A99" s="12">
        <v>97</v>
      </c>
      <c r="B99" s="41" t="s">
        <v>40</v>
      </c>
      <c r="C99" s="42" t="s">
        <v>310</v>
      </c>
      <c r="D99" s="42" t="s">
        <v>268</v>
      </c>
      <c r="E99" s="43" t="s">
        <v>183</v>
      </c>
      <c r="F99" s="12"/>
      <c r="G99" s="43" t="s">
        <v>334</v>
      </c>
      <c r="H99" s="44" t="s">
        <v>473</v>
      </c>
      <c r="I99" s="45">
        <v>332.79</v>
      </c>
      <c r="J99" s="47">
        <v>1.64</v>
      </c>
      <c r="K99" s="47">
        <v>99.77</v>
      </c>
      <c r="L99" s="12">
        <v>12.7</v>
      </c>
      <c r="M99" s="12">
        <v>13.9</v>
      </c>
      <c r="N99" s="46" t="s">
        <v>357</v>
      </c>
      <c r="O99" s="42"/>
      <c r="P99" s="45">
        <v>332.79</v>
      </c>
      <c r="Q99" s="45">
        <v>332.79</v>
      </c>
    </row>
    <row r="100" spans="1:17" x14ac:dyDescent="0.15">
      <c r="A100" s="12">
        <v>98</v>
      </c>
      <c r="B100" s="41" t="s">
        <v>91</v>
      </c>
      <c r="C100" s="42" t="s">
        <v>310</v>
      </c>
      <c r="D100" s="42" t="s">
        <v>234</v>
      </c>
      <c r="E100" s="43" t="s">
        <v>183</v>
      </c>
      <c r="F100" s="12"/>
      <c r="G100" s="43" t="s">
        <v>349</v>
      </c>
      <c r="H100" s="44">
        <v>518</v>
      </c>
      <c r="I100" s="45">
        <v>165.65</v>
      </c>
      <c r="J100" s="47">
        <v>15.75</v>
      </c>
      <c r="K100" s="47">
        <v>96.72</v>
      </c>
      <c r="L100" s="12">
        <v>63.51</v>
      </c>
      <c r="M100" s="12">
        <v>89.22</v>
      </c>
      <c r="N100" s="46" t="s">
        <v>357</v>
      </c>
      <c r="O100" s="42"/>
      <c r="P100" s="45">
        <v>165.65</v>
      </c>
      <c r="Q100" s="45">
        <v>165.65</v>
      </c>
    </row>
    <row r="101" spans="1:17" x14ac:dyDescent="0.15">
      <c r="A101" s="12">
        <v>99</v>
      </c>
      <c r="B101" s="41" t="s">
        <v>92</v>
      </c>
      <c r="C101" s="42" t="s">
        <v>310</v>
      </c>
      <c r="D101" s="42" t="s">
        <v>234</v>
      </c>
      <c r="E101" s="43" t="s">
        <v>183</v>
      </c>
      <c r="F101" s="12" t="s">
        <v>197</v>
      </c>
      <c r="G101" s="43" t="s">
        <v>330</v>
      </c>
      <c r="H101" s="44">
        <v>591</v>
      </c>
      <c r="I101" s="45">
        <v>200.02</v>
      </c>
      <c r="J101" s="47">
        <v>7.35</v>
      </c>
      <c r="K101" s="47">
        <v>90.12</v>
      </c>
      <c r="L101" s="12">
        <v>5.2</v>
      </c>
      <c r="M101" s="12">
        <v>12.09</v>
      </c>
      <c r="N101" s="46" t="s">
        <v>357</v>
      </c>
      <c r="O101" s="42"/>
      <c r="P101" s="45">
        <v>200.02</v>
      </c>
      <c r="Q101" s="45">
        <v>200.02</v>
      </c>
    </row>
    <row r="102" spans="1:17" x14ac:dyDescent="0.15">
      <c r="A102" s="12">
        <v>100</v>
      </c>
      <c r="B102" s="41" t="s">
        <v>4</v>
      </c>
      <c r="C102" s="42" t="s">
        <v>321</v>
      </c>
      <c r="D102" s="42" t="s">
        <v>282</v>
      </c>
      <c r="E102" s="43" t="s">
        <v>183</v>
      </c>
      <c r="F102" s="12"/>
      <c r="G102" s="43" t="s">
        <v>335</v>
      </c>
      <c r="H102" s="44" t="s">
        <v>390</v>
      </c>
      <c r="I102" s="45">
        <v>61.84</v>
      </c>
      <c r="J102" s="47">
        <v>8.2200000000000006</v>
      </c>
      <c r="K102" s="47">
        <v>90.26</v>
      </c>
      <c r="L102" s="12">
        <v>5</v>
      </c>
      <c r="M102" s="12">
        <v>5.9</v>
      </c>
      <c r="N102" s="46" t="s">
        <v>358</v>
      </c>
      <c r="O102" s="42"/>
      <c r="P102" s="45">
        <v>61.84</v>
      </c>
      <c r="Q102" s="45">
        <v>61.84</v>
      </c>
    </row>
    <row r="103" spans="1:17" x14ac:dyDescent="0.15">
      <c r="A103" s="12">
        <v>101</v>
      </c>
      <c r="B103" s="41" t="s">
        <v>93</v>
      </c>
      <c r="C103" s="42" t="s">
        <v>321</v>
      </c>
      <c r="D103" s="42" t="s">
        <v>282</v>
      </c>
      <c r="E103" s="43" t="s">
        <v>183</v>
      </c>
      <c r="F103" s="12"/>
      <c r="G103" s="43" t="s">
        <v>351</v>
      </c>
      <c r="H103" s="44">
        <v>0</v>
      </c>
      <c r="I103" s="45" t="s">
        <v>677</v>
      </c>
      <c r="J103" s="12"/>
      <c r="K103" s="12"/>
      <c r="L103" s="12"/>
      <c r="M103" s="12"/>
      <c r="N103" s="46" t="s">
        <v>358</v>
      </c>
      <c r="O103" s="42"/>
      <c r="P103" s="45" t="s">
        <v>677</v>
      </c>
      <c r="Q103" s="45" t="s">
        <v>677</v>
      </c>
    </row>
    <row r="104" spans="1:17" x14ac:dyDescent="0.15">
      <c r="A104" s="12">
        <v>102</v>
      </c>
      <c r="B104" s="41" t="s">
        <v>77</v>
      </c>
      <c r="C104" s="42" t="s">
        <v>321</v>
      </c>
      <c r="D104" s="42" t="s">
        <v>233</v>
      </c>
      <c r="E104" s="43" t="s">
        <v>183</v>
      </c>
      <c r="F104" s="12" t="s">
        <v>199</v>
      </c>
      <c r="G104" s="43" t="s">
        <v>335</v>
      </c>
      <c r="H104" s="44">
        <v>381</v>
      </c>
      <c r="I104" s="45">
        <v>241.96</v>
      </c>
      <c r="J104" s="47">
        <v>6.75</v>
      </c>
      <c r="K104" s="47">
        <v>99.92</v>
      </c>
      <c r="L104" s="12">
        <v>4.2</v>
      </c>
      <c r="M104" s="12">
        <v>6.6</v>
      </c>
      <c r="N104" s="46" t="s">
        <v>357</v>
      </c>
      <c r="O104" s="42"/>
      <c r="P104" s="45">
        <v>241.96</v>
      </c>
      <c r="Q104" s="45">
        <v>241.96</v>
      </c>
    </row>
    <row r="105" spans="1:17" x14ac:dyDescent="0.15">
      <c r="A105" s="12">
        <v>103</v>
      </c>
      <c r="B105" s="41" t="s">
        <v>78</v>
      </c>
      <c r="C105" s="42" t="s">
        <v>321</v>
      </c>
      <c r="D105" s="42" t="s">
        <v>233</v>
      </c>
      <c r="E105" s="43" t="s">
        <v>183</v>
      </c>
      <c r="F105" s="12"/>
      <c r="G105" s="43" t="s">
        <v>335</v>
      </c>
      <c r="H105" s="44">
        <v>350</v>
      </c>
      <c r="I105" s="45">
        <v>64.48</v>
      </c>
      <c r="J105" s="47">
        <v>4.49</v>
      </c>
      <c r="K105" s="47">
        <v>99.84</v>
      </c>
      <c r="L105" s="48">
        <v>0.26250000000000001</v>
      </c>
      <c r="M105" s="48">
        <v>0.42249999999999999</v>
      </c>
      <c r="N105" s="46" t="s">
        <v>357</v>
      </c>
      <c r="O105" s="42" t="s">
        <v>342</v>
      </c>
      <c r="P105" s="45">
        <v>35.69</v>
      </c>
      <c r="Q105" s="45">
        <v>35.69</v>
      </c>
    </row>
    <row r="106" spans="1:17" x14ac:dyDescent="0.15">
      <c r="A106" s="12">
        <v>104</v>
      </c>
      <c r="B106" s="41" t="s">
        <v>80</v>
      </c>
      <c r="C106" s="42" t="s">
        <v>321</v>
      </c>
      <c r="D106" s="42" t="s">
        <v>233</v>
      </c>
      <c r="E106" s="43" t="s">
        <v>183</v>
      </c>
      <c r="F106" s="12" t="s">
        <v>199</v>
      </c>
      <c r="G106" s="43" t="s">
        <v>335</v>
      </c>
      <c r="H106" s="44">
        <v>167</v>
      </c>
      <c r="I106" s="45">
        <v>64.59</v>
      </c>
      <c r="J106" s="47">
        <v>3.17</v>
      </c>
      <c r="K106" s="47">
        <v>99.88</v>
      </c>
      <c r="L106" s="12">
        <v>5.7</v>
      </c>
      <c r="M106" s="12">
        <v>7</v>
      </c>
      <c r="N106" s="46" t="s">
        <v>357</v>
      </c>
      <c r="O106" s="42"/>
      <c r="P106" s="45">
        <v>64.59</v>
      </c>
      <c r="Q106" s="45">
        <v>64.59</v>
      </c>
    </row>
    <row r="107" spans="1:17" x14ac:dyDescent="0.15">
      <c r="A107" s="12">
        <v>105</v>
      </c>
      <c r="B107" s="41" t="s">
        <v>1</v>
      </c>
      <c r="C107" s="42" t="s">
        <v>321</v>
      </c>
      <c r="D107" s="42" t="s">
        <v>233</v>
      </c>
      <c r="E107" s="43" t="s">
        <v>183</v>
      </c>
      <c r="F107" s="12" t="s">
        <v>199</v>
      </c>
      <c r="G107" s="43" t="s">
        <v>334</v>
      </c>
      <c r="H107" s="44">
        <v>218</v>
      </c>
      <c r="I107" s="45">
        <v>172.77</v>
      </c>
      <c r="J107" s="47">
        <v>3.72</v>
      </c>
      <c r="K107" s="47">
        <v>87.41</v>
      </c>
      <c r="L107" s="12">
        <v>9.1999999999999993</v>
      </c>
      <c r="M107" s="12">
        <v>15.3</v>
      </c>
      <c r="N107" s="46" t="s">
        <v>357</v>
      </c>
      <c r="O107" s="42"/>
      <c r="P107" s="45">
        <v>172.77</v>
      </c>
      <c r="Q107" s="45">
        <v>172.77</v>
      </c>
    </row>
    <row r="108" spans="1:17" x14ac:dyDescent="0.15">
      <c r="A108" s="12">
        <v>106</v>
      </c>
      <c r="B108" s="41" t="s">
        <v>160</v>
      </c>
      <c r="C108" s="42" t="s">
        <v>321</v>
      </c>
      <c r="D108" s="42" t="s">
        <v>228</v>
      </c>
      <c r="E108" s="43" t="s">
        <v>183</v>
      </c>
      <c r="F108" s="12" t="s">
        <v>202</v>
      </c>
      <c r="G108" s="52" t="s">
        <v>334</v>
      </c>
      <c r="H108" s="44">
        <v>220</v>
      </c>
      <c r="I108" s="45">
        <v>360.95</v>
      </c>
      <c r="J108" s="12">
        <v>1.18</v>
      </c>
      <c r="K108" s="12">
        <v>63.51</v>
      </c>
      <c r="L108" s="12">
        <v>11.2</v>
      </c>
      <c r="M108" s="12">
        <v>14.7</v>
      </c>
      <c r="N108" s="46" t="s">
        <v>357</v>
      </c>
      <c r="O108" s="42"/>
      <c r="P108" s="45">
        <v>360.95</v>
      </c>
      <c r="Q108" s="45">
        <v>360.95</v>
      </c>
    </row>
    <row r="109" spans="1:17" x14ac:dyDescent="0.15">
      <c r="A109" s="12">
        <v>107</v>
      </c>
      <c r="B109" s="41" t="s">
        <v>171</v>
      </c>
      <c r="C109" s="42" t="s">
        <v>321</v>
      </c>
      <c r="D109" s="42" t="s">
        <v>275</v>
      </c>
      <c r="E109" s="43" t="s">
        <v>183</v>
      </c>
      <c r="F109" s="50"/>
      <c r="G109" s="43" t="s">
        <v>342</v>
      </c>
      <c r="H109" s="44" t="s">
        <v>391</v>
      </c>
      <c r="I109" s="45">
        <v>5.2</v>
      </c>
      <c r="J109" s="47">
        <v>6.62</v>
      </c>
      <c r="K109" s="47">
        <v>79.11</v>
      </c>
      <c r="L109" s="12">
        <v>2.2999999999999998</v>
      </c>
      <c r="M109" s="12">
        <v>3.1</v>
      </c>
      <c r="N109" s="46" t="s">
        <v>358</v>
      </c>
      <c r="O109" s="42"/>
      <c r="P109" s="45">
        <v>5.2</v>
      </c>
      <c r="Q109" s="45">
        <v>5.2</v>
      </c>
    </row>
    <row r="110" spans="1:17" x14ac:dyDescent="0.15">
      <c r="A110" s="12">
        <v>108</v>
      </c>
      <c r="B110" s="41" t="s">
        <v>172</v>
      </c>
      <c r="C110" s="42" t="s">
        <v>321</v>
      </c>
      <c r="D110" s="42" t="s">
        <v>283</v>
      </c>
      <c r="E110" s="43" t="s">
        <v>183</v>
      </c>
      <c r="F110" s="12" t="s">
        <v>199</v>
      </c>
      <c r="G110" s="43" t="s">
        <v>334</v>
      </c>
      <c r="H110" s="44" t="s">
        <v>487</v>
      </c>
      <c r="I110" s="45">
        <v>92.59</v>
      </c>
      <c r="J110" s="47">
        <v>17.2</v>
      </c>
      <c r="K110" s="47">
        <v>99.84</v>
      </c>
      <c r="L110" s="12">
        <v>4.2</v>
      </c>
      <c r="M110" s="12">
        <v>13.8</v>
      </c>
      <c r="N110" s="46" t="s">
        <v>357</v>
      </c>
      <c r="O110" s="42"/>
      <c r="P110" s="45">
        <v>92.59</v>
      </c>
      <c r="Q110" s="45">
        <v>92.59</v>
      </c>
    </row>
    <row r="111" spans="1:17" x14ac:dyDescent="0.15">
      <c r="A111" s="12">
        <v>109</v>
      </c>
      <c r="B111" s="41" t="s">
        <v>113</v>
      </c>
      <c r="C111" s="42" t="s">
        <v>321</v>
      </c>
      <c r="D111" s="42" t="s">
        <v>284</v>
      </c>
      <c r="E111" s="43" t="s">
        <v>183</v>
      </c>
      <c r="F111" s="12" t="s">
        <v>201</v>
      </c>
      <c r="G111" s="43" t="s">
        <v>327</v>
      </c>
      <c r="H111" s="44" t="s">
        <v>488</v>
      </c>
      <c r="I111" s="45">
        <v>203.26</v>
      </c>
      <c r="J111" s="47">
        <v>1.1399999999999999</v>
      </c>
      <c r="K111" s="47">
        <v>93.86</v>
      </c>
      <c r="L111" s="12">
        <v>6.5</v>
      </c>
      <c r="M111" s="12">
        <v>7.1</v>
      </c>
      <c r="N111" s="46" t="s">
        <v>357</v>
      </c>
      <c r="O111" s="42"/>
      <c r="P111" s="45">
        <v>203.26</v>
      </c>
      <c r="Q111" s="45">
        <v>203.26</v>
      </c>
    </row>
    <row r="112" spans="1:17" x14ac:dyDescent="0.15">
      <c r="A112" s="12">
        <v>110</v>
      </c>
      <c r="B112" s="41" t="s">
        <v>177</v>
      </c>
      <c r="C112" s="42" t="s">
        <v>321</v>
      </c>
      <c r="D112" s="42" t="s">
        <v>285</v>
      </c>
      <c r="E112" s="43" t="s">
        <v>183</v>
      </c>
      <c r="F112" s="12"/>
      <c r="G112" s="43" t="s">
        <v>334</v>
      </c>
      <c r="H112" s="44" t="s">
        <v>489</v>
      </c>
      <c r="I112" s="45">
        <v>166.6</v>
      </c>
      <c r="J112" s="47">
        <v>0.26</v>
      </c>
      <c r="K112" s="47">
        <v>92.82</v>
      </c>
      <c r="L112" s="12">
        <v>14.2</v>
      </c>
      <c r="M112" s="12">
        <v>15.1</v>
      </c>
      <c r="N112" s="46" t="s">
        <v>357</v>
      </c>
      <c r="O112" s="42"/>
      <c r="P112" s="45">
        <v>166.6</v>
      </c>
      <c r="Q112" s="45">
        <v>166.6</v>
      </c>
    </row>
    <row r="113" spans="1:17" x14ac:dyDescent="0.15">
      <c r="A113" s="12">
        <v>111</v>
      </c>
      <c r="B113" s="41" t="s">
        <v>28</v>
      </c>
      <c r="C113" s="42" t="s">
        <v>310</v>
      </c>
      <c r="D113" s="42" t="s">
        <v>220</v>
      </c>
      <c r="E113" s="43" t="s">
        <v>183</v>
      </c>
      <c r="F113" s="41"/>
      <c r="G113" s="43" t="s">
        <v>327</v>
      </c>
      <c r="H113" s="44">
        <v>730</v>
      </c>
      <c r="I113" s="45">
        <v>236.79</v>
      </c>
      <c r="J113" s="47">
        <v>3.63</v>
      </c>
      <c r="K113" s="47">
        <v>82.66</v>
      </c>
      <c r="L113" s="12">
        <v>56.7</v>
      </c>
      <c r="M113" s="12">
        <v>65.599999999999994</v>
      </c>
      <c r="N113" s="46" t="s">
        <v>360</v>
      </c>
      <c r="O113" s="42"/>
      <c r="P113" s="45">
        <v>236.79</v>
      </c>
      <c r="Q113" s="45">
        <v>236.79</v>
      </c>
    </row>
    <row r="114" spans="1:17" x14ac:dyDescent="0.15">
      <c r="A114" s="12">
        <v>112</v>
      </c>
      <c r="B114" s="41" t="s">
        <v>94</v>
      </c>
      <c r="C114" s="42" t="s">
        <v>310</v>
      </c>
      <c r="D114" s="42" t="s">
        <v>286</v>
      </c>
      <c r="E114" s="43" t="s">
        <v>183</v>
      </c>
      <c r="F114" s="41"/>
      <c r="G114" s="43" t="s">
        <v>332</v>
      </c>
      <c r="H114" s="44">
        <v>730</v>
      </c>
      <c r="I114" s="45">
        <v>158.44999999999999</v>
      </c>
      <c r="J114" s="47">
        <v>9.74</v>
      </c>
      <c r="K114" s="47">
        <v>94.9</v>
      </c>
      <c r="L114" s="12">
        <v>35.1</v>
      </c>
      <c r="M114" s="12">
        <v>75.67</v>
      </c>
      <c r="N114" s="46" t="s">
        <v>360</v>
      </c>
      <c r="O114" s="42"/>
      <c r="P114" s="45">
        <v>158.44999999999999</v>
      </c>
      <c r="Q114" s="45">
        <v>158.44999999999999</v>
      </c>
    </row>
    <row r="115" spans="1:17" x14ac:dyDescent="0.15">
      <c r="A115" s="12">
        <v>113</v>
      </c>
      <c r="B115" s="41" t="s">
        <v>95</v>
      </c>
      <c r="C115" s="42" t="s">
        <v>310</v>
      </c>
      <c r="D115" s="42" t="s">
        <v>286</v>
      </c>
      <c r="E115" s="43" t="s">
        <v>183</v>
      </c>
      <c r="F115" s="41"/>
      <c r="G115" s="43" t="s">
        <v>332</v>
      </c>
      <c r="H115" s="44">
        <v>730</v>
      </c>
      <c r="I115" s="45">
        <v>158.54</v>
      </c>
      <c r="J115" s="47">
        <v>6.82</v>
      </c>
      <c r="K115" s="47">
        <v>99.46</v>
      </c>
      <c r="L115" s="12">
        <v>33.15</v>
      </c>
      <c r="M115" s="12">
        <v>59.69</v>
      </c>
      <c r="N115" s="46" t="s">
        <v>360</v>
      </c>
      <c r="O115" s="42"/>
      <c r="P115" s="45">
        <v>158.54</v>
      </c>
      <c r="Q115" s="45">
        <v>158.54</v>
      </c>
    </row>
    <row r="116" spans="1:17" x14ac:dyDescent="0.15">
      <c r="A116" s="12">
        <v>114</v>
      </c>
      <c r="B116" s="41" t="s">
        <v>85</v>
      </c>
      <c r="C116" s="42" t="s">
        <v>310</v>
      </c>
      <c r="D116" s="42" t="s">
        <v>286</v>
      </c>
      <c r="E116" s="43" t="s">
        <v>183</v>
      </c>
      <c r="F116" s="41"/>
      <c r="G116" s="43" t="s">
        <v>332</v>
      </c>
      <c r="H116" s="44">
        <v>730</v>
      </c>
      <c r="I116" s="45">
        <v>158.56</v>
      </c>
      <c r="J116" s="47">
        <v>5.5</v>
      </c>
      <c r="K116" s="47">
        <v>96.9</v>
      </c>
      <c r="L116" s="12">
        <v>41.09</v>
      </c>
      <c r="M116" s="12">
        <v>60.78</v>
      </c>
      <c r="N116" s="46" t="s">
        <v>360</v>
      </c>
      <c r="O116" s="42"/>
      <c r="P116" s="45">
        <v>158.56</v>
      </c>
      <c r="Q116" s="45">
        <v>158.56</v>
      </c>
    </row>
    <row r="117" spans="1:17" x14ac:dyDescent="0.15">
      <c r="A117" s="12">
        <v>115</v>
      </c>
      <c r="B117" s="41" t="s">
        <v>96</v>
      </c>
      <c r="C117" s="42" t="s">
        <v>310</v>
      </c>
      <c r="D117" s="42" t="s">
        <v>286</v>
      </c>
      <c r="E117" s="43" t="s">
        <v>183</v>
      </c>
      <c r="F117" s="41"/>
      <c r="G117" s="43" t="s">
        <v>332</v>
      </c>
      <c r="H117" s="44" t="s">
        <v>425</v>
      </c>
      <c r="I117" s="45">
        <v>164.52</v>
      </c>
      <c r="J117" s="47">
        <v>6.47</v>
      </c>
      <c r="K117" s="47">
        <v>97.51</v>
      </c>
      <c r="L117" s="12">
        <v>38.78</v>
      </c>
      <c r="M117" s="12">
        <v>71.569999999999993</v>
      </c>
      <c r="N117" s="46" t="s">
        <v>360</v>
      </c>
      <c r="O117" s="42"/>
      <c r="P117" s="45">
        <v>164.52</v>
      </c>
      <c r="Q117" s="45">
        <v>164.52</v>
      </c>
    </row>
    <row r="118" spans="1:17" x14ac:dyDescent="0.15">
      <c r="A118" s="12">
        <v>116</v>
      </c>
      <c r="B118" s="41" t="s">
        <v>97</v>
      </c>
      <c r="C118" s="42" t="s">
        <v>310</v>
      </c>
      <c r="D118" s="42" t="s">
        <v>286</v>
      </c>
      <c r="E118" s="43" t="s">
        <v>183</v>
      </c>
      <c r="F118" s="41" t="s">
        <v>203</v>
      </c>
      <c r="G118" s="43" t="s">
        <v>330</v>
      </c>
      <c r="H118" s="44" t="s">
        <v>426</v>
      </c>
      <c r="I118" s="45">
        <v>1620.91</v>
      </c>
      <c r="J118" s="47">
        <v>5.82</v>
      </c>
      <c r="K118" s="47">
        <v>97.04</v>
      </c>
      <c r="L118" s="12">
        <v>34.840000000000003</v>
      </c>
      <c r="M118" s="12">
        <v>55.05</v>
      </c>
      <c r="N118" s="46" t="s">
        <v>360</v>
      </c>
      <c r="O118" s="42"/>
      <c r="P118" s="45">
        <v>1620.91</v>
      </c>
      <c r="Q118" s="45">
        <v>1620.91</v>
      </c>
    </row>
    <row r="119" spans="1:17" x14ac:dyDescent="0.15">
      <c r="A119" s="12">
        <v>117</v>
      </c>
      <c r="B119" s="41" t="s">
        <v>98</v>
      </c>
      <c r="C119" s="42" t="s">
        <v>310</v>
      </c>
      <c r="D119" s="42" t="s">
        <v>286</v>
      </c>
      <c r="E119" s="43" t="s">
        <v>183</v>
      </c>
      <c r="F119" s="41"/>
      <c r="G119" s="43" t="s">
        <v>332</v>
      </c>
      <c r="H119" s="44" t="s">
        <v>427</v>
      </c>
      <c r="I119" s="45">
        <v>201.26</v>
      </c>
      <c r="J119" s="47">
        <v>6.7</v>
      </c>
      <c r="K119" s="47">
        <v>99.55</v>
      </c>
      <c r="L119" s="12">
        <v>34.020000000000003</v>
      </c>
      <c r="M119" s="12">
        <v>68.55</v>
      </c>
      <c r="N119" s="46" t="s">
        <v>360</v>
      </c>
      <c r="O119" s="42"/>
      <c r="P119" s="45">
        <v>201.26</v>
      </c>
      <c r="Q119" s="45">
        <v>201.26</v>
      </c>
    </row>
    <row r="120" spans="1:17" x14ac:dyDescent="0.15">
      <c r="A120" s="12">
        <v>118</v>
      </c>
      <c r="B120" s="41" t="s">
        <v>9</v>
      </c>
      <c r="C120" s="42" t="s">
        <v>310</v>
      </c>
      <c r="D120" s="42" t="s">
        <v>220</v>
      </c>
      <c r="E120" s="43" t="s">
        <v>183</v>
      </c>
      <c r="F120" s="41"/>
      <c r="G120" s="43" t="s">
        <v>350</v>
      </c>
      <c r="H120" s="44">
        <v>730</v>
      </c>
      <c r="I120" s="45">
        <v>172.77</v>
      </c>
      <c r="J120" s="47">
        <v>5.59</v>
      </c>
      <c r="K120" s="47">
        <v>61.14</v>
      </c>
      <c r="L120" s="12">
        <v>30.98</v>
      </c>
      <c r="M120" s="12">
        <v>68.75</v>
      </c>
      <c r="N120" s="46" t="s">
        <v>360</v>
      </c>
      <c r="O120" s="42" t="s">
        <v>329</v>
      </c>
      <c r="P120" s="45">
        <v>172.77</v>
      </c>
      <c r="Q120" s="45">
        <v>99.37</v>
      </c>
    </row>
    <row r="121" spans="1:17" x14ac:dyDescent="0.15">
      <c r="A121" s="12">
        <v>119</v>
      </c>
      <c r="B121" s="41" t="s">
        <v>84</v>
      </c>
      <c r="C121" s="42" t="s">
        <v>310</v>
      </c>
      <c r="D121" s="42" t="s">
        <v>245</v>
      </c>
      <c r="E121" s="43" t="s">
        <v>183</v>
      </c>
      <c r="F121" s="12"/>
      <c r="G121" s="43" t="s">
        <v>335</v>
      </c>
      <c r="H121" s="44">
        <v>7</v>
      </c>
      <c r="I121" s="45">
        <v>5.25</v>
      </c>
      <c r="J121" s="47">
        <v>31.64</v>
      </c>
      <c r="K121" s="47">
        <v>99.01</v>
      </c>
      <c r="L121" s="12">
        <v>4.0999999999999996</v>
      </c>
      <c r="M121" s="12">
        <v>7.1</v>
      </c>
      <c r="N121" s="46" t="s">
        <v>358</v>
      </c>
      <c r="O121" s="42"/>
      <c r="P121" s="45">
        <v>5.25</v>
      </c>
      <c r="Q121" s="45">
        <v>5.25</v>
      </c>
    </row>
    <row r="122" spans="1:17" x14ac:dyDescent="0.15">
      <c r="A122" s="12">
        <v>120</v>
      </c>
      <c r="B122" s="41" t="s">
        <v>81</v>
      </c>
      <c r="C122" s="42" t="s">
        <v>310</v>
      </c>
      <c r="D122" s="42" t="s">
        <v>245</v>
      </c>
      <c r="E122" s="43" t="s">
        <v>183</v>
      </c>
      <c r="F122" s="12" t="s">
        <v>199</v>
      </c>
      <c r="G122" s="43" t="s">
        <v>329</v>
      </c>
      <c r="H122" s="44" t="s">
        <v>392</v>
      </c>
      <c r="I122" s="45">
        <v>237.6</v>
      </c>
      <c r="J122" s="47">
        <v>3.3</v>
      </c>
      <c r="K122" s="47">
        <v>91.19</v>
      </c>
      <c r="L122" s="12">
        <v>12.5</v>
      </c>
      <c r="M122" s="12">
        <v>14.4</v>
      </c>
      <c r="N122" s="46" t="s">
        <v>358</v>
      </c>
      <c r="O122" s="42"/>
      <c r="P122" s="45">
        <v>237.6</v>
      </c>
      <c r="Q122" s="45">
        <v>237.6</v>
      </c>
    </row>
    <row r="123" spans="1:17" x14ac:dyDescent="0.15">
      <c r="A123" s="12">
        <v>121</v>
      </c>
      <c r="B123" s="41" t="s">
        <v>83</v>
      </c>
      <c r="C123" s="42" t="s">
        <v>310</v>
      </c>
      <c r="D123" s="42" t="s">
        <v>287</v>
      </c>
      <c r="E123" s="43" t="s">
        <v>183</v>
      </c>
      <c r="F123" s="41" t="s">
        <v>199</v>
      </c>
      <c r="G123" s="43" t="s">
        <v>335</v>
      </c>
      <c r="H123" s="44" t="s">
        <v>428</v>
      </c>
      <c r="I123" s="45">
        <v>461.53</v>
      </c>
      <c r="J123" s="47">
        <v>9.5399999999999991</v>
      </c>
      <c r="K123" s="47">
        <v>95.07</v>
      </c>
      <c r="L123" s="12">
        <v>47.75</v>
      </c>
      <c r="M123" s="12">
        <v>89.78</v>
      </c>
      <c r="N123" s="46" t="s">
        <v>360</v>
      </c>
      <c r="O123" s="42"/>
      <c r="P123" s="45">
        <v>461.53</v>
      </c>
      <c r="Q123" s="45">
        <v>461.53</v>
      </c>
    </row>
    <row r="124" spans="1:17" x14ac:dyDescent="0.15">
      <c r="A124" s="12">
        <v>122</v>
      </c>
      <c r="B124" s="41" t="s">
        <v>73</v>
      </c>
      <c r="C124" s="42" t="s">
        <v>321</v>
      </c>
      <c r="D124" s="42" t="s">
        <v>288</v>
      </c>
      <c r="E124" s="43" t="s">
        <v>183</v>
      </c>
      <c r="F124" s="41"/>
      <c r="G124" s="43" t="s">
        <v>327</v>
      </c>
      <c r="H124" s="44">
        <v>730</v>
      </c>
      <c r="I124" s="45">
        <v>236.8</v>
      </c>
      <c r="J124" s="47">
        <v>1.84</v>
      </c>
      <c r="K124" s="47">
        <v>71.02</v>
      </c>
      <c r="L124" s="12">
        <v>58.8</v>
      </c>
      <c r="M124" s="12">
        <v>84.24</v>
      </c>
      <c r="N124" s="46" t="s">
        <v>360</v>
      </c>
      <c r="O124" s="42"/>
      <c r="P124" s="45">
        <v>236.8</v>
      </c>
      <c r="Q124" s="45">
        <v>236.8</v>
      </c>
    </row>
    <row r="125" spans="1:17" x14ac:dyDescent="0.15">
      <c r="A125" s="12">
        <v>123</v>
      </c>
      <c r="B125" s="41" t="s">
        <v>73</v>
      </c>
      <c r="C125" s="42" t="s">
        <v>310</v>
      </c>
      <c r="D125" s="42" t="s">
        <v>220</v>
      </c>
      <c r="E125" s="43" t="s">
        <v>183</v>
      </c>
      <c r="F125" s="41"/>
      <c r="G125" s="43" t="s">
        <v>343</v>
      </c>
      <c r="H125" s="44">
        <v>730</v>
      </c>
      <c r="I125" s="45">
        <v>237.46</v>
      </c>
      <c r="J125" s="47">
        <v>6.02</v>
      </c>
      <c r="K125" s="47">
        <v>89.81</v>
      </c>
      <c r="L125" s="12">
        <v>58.99</v>
      </c>
      <c r="M125" s="12">
        <v>84.24</v>
      </c>
      <c r="N125" s="46" t="s">
        <v>360</v>
      </c>
      <c r="O125" s="43" t="s">
        <v>327</v>
      </c>
      <c r="P125" s="45">
        <v>207.37</v>
      </c>
      <c r="Q125" s="45">
        <v>207.37</v>
      </c>
    </row>
    <row r="126" spans="1:17" x14ac:dyDescent="0.15">
      <c r="A126" s="12">
        <v>124</v>
      </c>
      <c r="B126" s="41" t="s">
        <v>69</v>
      </c>
      <c r="C126" s="42" t="s">
        <v>310</v>
      </c>
      <c r="D126" s="42" t="s">
        <v>232</v>
      </c>
      <c r="E126" s="43" t="s">
        <v>183</v>
      </c>
      <c r="F126" s="12" t="s">
        <v>199</v>
      </c>
      <c r="G126" s="43" t="s">
        <v>329</v>
      </c>
      <c r="H126" s="44" t="s">
        <v>490</v>
      </c>
      <c r="I126" s="45">
        <v>201.24</v>
      </c>
      <c r="J126" s="47">
        <v>4.71</v>
      </c>
      <c r="K126" s="47">
        <v>86.45</v>
      </c>
      <c r="L126" s="12">
        <v>12</v>
      </c>
      <c r="M126" s="12">
        <v>14.7</v>
      </c>
      <c r="N126" s="46" t="s">
        <v>357</v>
      </c>
      <c r="O126" s="42"/>
      <c r="P126" s="45">
        <v>201.24</v>
      </c>
      <c r="Q126" s="45">
        <v>201.24</v>
      </c>
    </row>
    <row r="127" spans="1:17" x14ac:dyDescent="0.15">
      <c r="A127" s="12">
        <v>125</v>
      </c>
      <c r="B127" s="41" t="s">
        <v>161</v>
      </c>
      <c r="C127" s="42" t="s">
        <v>310</v>
      </c>
      <c r="D127" s="42" t="s">
        <v>289</v>
      </c>
      <c r="E127" s="43" t="s">
        <v>183</v>
      </c>
      <c r="F127" s="41"/>
      <c r="G127" s="43" t="s">
        <v>333</v>
      </c>
      <c r="H127" s="44" t="s">
        <v>429</v>
      </c>
      <c r="I127" s="45">
        <v>109.01</v>
      </c>
      <c r="J127" s="47">
        <v>1.44</v>
      </c>
      <c r="K127" s="47">
        <v>79.86</v>
      </c>
      <c r="L127" s="48">
        <v>7.2099999999999997E-2</v>
      </c>
      <c r="M127" s="48">
        <v>0.15279999999999999</v>
      </c>
      <c r="N127" s="46" t="s">
        <v>360</v>
      </c>
      <c r="O127" s="43" t="s">
        <v>334</v>
      </c>
      <c r="P127" s="45">
        <v>94.45</v>
      </c>
      <c r="Q127" s="45">
        <v>94.45</v>
      </c>
    </row>
    <row r="128" spans="1:17" x14ac:dyDescent="0.15">
      <c r="A128" s="12">
        <v>126</v>
      </c>
      <c r="B128" s="41" t="s">
        <v>99</v>
      </c>
      <c r="C128" s="42" t="s">
        <v>310</v>
      </c>
      <c r="D128" s="42" t="s">
        <v>220</v>
      </c>
      <c r="E128" s="43" t="s">
        <v>183</v>
      </c>
      <c r="F128" s="41" t="s">
        <v>204</v>
      </c>
      <c r="G128" s="43" t="s">
        <v>355</v>
      </c>
      <c r="H128" s="44" t="s">
        <v>430</v>
      </c>
      <c r="I128" s="45">
        <v>339.47</v>
      </c>
      <c r="J128" s="47">
        <v>43.28</v>
      </c>
      <c r="K128" s="47">
        <v>97.8</v>
      </c>
      <c r="L128" s="12">
        <v>47.93</v>
      </c>
      <c r="M128" s="12">
        <v>64.23</v>
      </c>
      <c r="N128" s="46" t="s">
        <v>360</v>
      </c>
      <c r="O128" s="42"/>
      <c r="P128" s="45">
        <v>339.47</v>
      </c>
      <c r="Q128" s="45">
        <v>339.47</v>
      </c>
    </row>
    <row r="129" spans="1:17" x14ac:dyDescent="0.15">
      <c r="A129" s="12">
        <v>127</v>
      </c>
      <c r="B129" s="41" t="s">
        <v>100</v>
      </c>
      <c r="C129" s="42" t="s">
        <v>310</v>
      </c>
      <c r="D129" s="42" t="s">
        <v>220</v>
      </c>
      <c r="E129" s="43" t="s">
        <v>183</v>
      </c>
      <c r="F129" s="12" t="s">
        <v>205</v>
      </c>
      <c r="G129" s="43" t="s">
        <v>327</v>
      </c>
      <c r="H129" s="44" t="s">
        <v>491</v>
      </c>
      <c r="I129" s="45">
        <v>157.38999999999999</v>
      </c>
      <c r="J129" s="47">
        <v>4.3899999999999997</v>
      </c>
      <c r="K129" s="47">
        <v>96.78</v>
      </c>
      <c r="L129" s="12">
        <v>3.7</v>
      </c>
      <c r="M129" s="12">
        <v>7.1</v>
      </c>
      <c r="N129" s="46" t="s">
        <v>357</v>
      </c>
      <c r="O129" s="42"/>
      <c r="P129" s="45">
        <v>157.38999999999999</v>
      </c>
      <c r="Q129" s="45">
        <v>157.38999999999999</v>
      </c>
    </row>
    <row r="130" spans="1:17" x14ac:dyDescent="0.15">
      <c r="A130" s="12">
        <v>128</v>
      </c>
      <c r="B130" s="41" t="s">
        <v>107</v>
      </c>
      <c r="C130" s="42" t="s">
        <v>310</v>
      </c>
      <c r="D130" s="42" t="s">
        <v>286</v>
      </c>
      <c r="E130" s="43" t="s">
        <v>183</v>
      </c>
      <c r="F130" s="41"/>
      <c r="G130" s="43" t="s">
        <v>329</v>
      </c>
      <c r="H130" s="44" t="s">
        <v>431</v>
      </c>
      <c r="I130" s="45">
        <v>181.16</v>
      </c>
      <c r="J130" s="47">
        <v>10.18</v>
      </c>
      <c r="K130" s="47">
        <v>98.78</v>
      </c>
      <c r="L130" s="12">
        <v>29.27</v>
      </c>
      <c r="M130" s="12">
        <v>51.07</v>
      </c>
      <c r="N130" s="46" t="s">
        <v>360</v>
      </c>
      <c r="O130" s="42"/>
      <c r="P130" s="45">
        <v>181.16</v>
      </c>
      <c r="Q130" s="45">
        <v>181.16</v>
      </c>
    </row>
    <row r="131" spans="1:17" x14ac:dyDescent="0.15">
      <c r="A131" s="12">
        <v>129</v>
      </c>
      <c r="B131" s="41" t="s">
        <v>124</v>
      </c>
      <c r="C131" s="42" t="s">
        <v>310</v>
      </c>
      <c r="D131" s="42" t="s">
        <v>242</v>
      </c>
      <c r="E131" s="43" t="s">
        <v>183</v>
      </c>
      <c r="F131" s="12" t="s">
        <v>201</v>
      </c>
      <c r="G131" s="43" t="s">
        <v>330</v>
      </c>
      <c r="H131" s="44" t="s">
        <v>492</v>
      </c>
      <c r="I131" s="45">
        <v>1373.98</v>
      </c>
      <c r="J131" s="47">
        <v>3.57</v>
      </c>
      <c r="K131" s="47">
        <v>96.19</v>
      </c>
      <c r="L131" s="12">
        <v>2.2999999999999998</v>
      </c>
      <c r="M131" s="12">
        <v>13.4</v>
      </c>
      <c r="N131" s="46" t="s">
        <v>357</v>
      </c>
      <c r="O131" s="42"/>
      <c r="P131" s="45">
        <v>1373.98</v>
      </c>
      <c r="Q131" s="45">
        <v>1373.98</v>
      </c>
    </row>
    <row r="132" spans="1:17" x14ac:dyDescent="0.15">
      <c r="A132" s="12">
        <v>130</v>
      </c>
      <c r="B132" s="41" t="s">
        <v>125</v>
      </c>
      <c r="C132" s="42" t="s">
        <v>310</v>
      </c>
      <c r="D132" s="42" t="s">
        <v>290</v>
      </c>
      <c r="E132" s="43" t="s">
        <v>183</v>
      </c>
      <c r="F132" s="12"/>
      <c r="G132" s="43" t="s">
        <v>352</v>
      </c>
      <c r="H132" s="44" t="s">
        <v>493</v>
      </c>
      <c r="I132" s="45">
        <v>548.4</v>
      </c>
      <c r="J132" s="47">
        <v>3.18</v>
      </c>
      <c r="K132" s="47">
        <v>93.1</v>
      </c>
      <c r="L132" s="12">
        <v>17.8</v>
      </c>
      <c r="M132" s="12">
        <v>30.6</v>
      </c>
      <c r="N132" s="46" t="s">
        <v>357</v>
      </c>
      <c r="O132" s="42"/>
      <c r="P132" s="45">
        <v>548.4</v>
      </c>
      <c r="Q132" s="45">
        <v>548.4</v>
      </c>
    </row>
    <row r="133" spans="1:17" x14ac:dyDescent="0.15">
      <c r="A133" s="12">
        <v>131</v>
      </c>
      <c r="B133" s="41" t="s">
        <v>126</v>
      </c>
      <c r="C133" s="42" t="s">
        <v>310</v>
      </c>
      <c r="D133" s="42" t="s">
        <v>290</v>
      </c>
      <c r="E133" s="43" t="s">
        <v>183</v>
      </c>
      <c r="F133" s="12" t="s">
        <v>201</v>
      </c>
      <c r="G133" s="43" t="s">
        <v>353</v>
      </c>
      <c r="H133" s="44" t="s">
        <v>494</v>
      </c>
      <c r="I133" s="45">
        <v>629.1</v>
      </c>
      <c r="J133" s="47">
        <v>7.89</v>
      </c>
      <c r="K133" s="47">
        <v>99.78</v>
      </c>
      <c r="L133" s="12">
        <v>11.1</v>
      </c>
      <c r="M133" s="12">
        <v>14.5</v>
      </c>
      <c r="N133" s="46" t="s">
        <v>357</v>
      </c>
      <c r="O133" s="42"/>
      <c r="P133" s="45">
        <v>629.1</v>
      </c>
      <c r="Q133" s="45">
        <v>629.1</v>
      </c>
    </row>
    <row r="134" spans="1:17" x14ac:dyDescent="0.15">
      <c r="A134" s="12">
        <v>132</v>
      </c>
      <c r="B134" s="41" t="s">
        <v>127</v>
      </c>
      <c r="C134" s="42" t="s">
        <v>310</v>
      </c>
      <c r="D134" s="42" t="s">
        <v>236</v>
      </c>
      <c r="E134" s="43" t="s">
        <v>183</v>
      </c>
      <c r="F134" s="12"/>
      <c r="G134" s="43" t="s">
        <v>332</v>
      </c>
      <c r="H134" s="44">
        <v>205</v>
      </c>
      <c r="I134" s="45">
        <v>28.82</v>
      </c>
      <c r="J134" s="47">
        <v>2.09</v>
      </c>
      <c r="K134" s="47">
        <v>86.23</v>
      </c>
      <c r="L134" s="12">
        <v>9.1</v>
      </c>
      <c r="M134" s="12">
        <v>50.94</v>
      </c>
      <c r="N134" s="46" t="s">
        <v>357</v>
      </c>
      <c r="O134" s="42"/>
      <c r="P134" s="45">
        <v>28.82</v>
      </c>
      <c r="Q134" s="45">
        <v>28.82</v>
      </c>
    </row>
    <row r="135" spans="1:17" x14ac:dyDescent="0.15">
      <c r="A135" s="12">
        <v>133</v>
      </c>
      <c r="B135" s="41" t="s">
        <v>136</v>
      </c>
      <c r="C135" s="42" t="s">
        <v>310</v>
      </c>
      <c r="D135" s="42" t="s">
        <v>258</v>
      </c>
      <c r="E135" s="43" t="s">
        <v>183</v>
      </c>
      <c r="F135" s="12"/>
      <c r="G135" s="43" t="s">
        <v>334</v>
      </c>
      <c r="H135" s="44" t="s">
        <v>495</v>
      </c>
      <c r="I135" s="45">
        <v>230.56</v>
      </c>
      <c r="J135" s="47">
        <v>4.79</v>
      </c>
      <c r="K135" s="47">
        <v>89.83</v>
      </c>
      <c r="L135" s="12">
        <v>10.8</v>
      </c>
      <c r="M135" s="12">
        <v>14</v>
      </c>
      <c r="N135" s="46" t="s">
        <v>357</v>
      </c>
      <c r="O135" s="42"/>
      <c r="P135" s="45">
        <v>230.56</v>
      </c>
      <c r="Q135" s="45">
        <v>230.56</v>
      </c>
    </row>
    <row r="136" spans="1:17" x14ac:dyDescent="0.15">
      <c r="A136" s="12">
        <v>134</v>
      </c>
      <c r="B136" s="41" t="s">
        <v>150</v>
      </c>
      <c r="C136" s="42" t="s">
        <v>310</v>
      </c>
      <c r="D136" s="42" t="s">
        <v>234</v>
      </c>
      <c r="E136" s="43" t="s">
        <v>183</v>
      </c>
      <c r="F136" s="41"/>
      <c r="G136" s="43" t="s">
        <v>333</v>
      </c>
      <c r="H136" s="44">
        <v>730</v>
      </c>
      <c r="I136" s="45">
        <v>393.23</v>
      </c>
      <c r="J136" s="47">
        <v>2.13</v>
      </c>
      <c r="K136" s="47">
        <v>83.45</v>
      </c>
      <c r="L136" s="12">
        <v>35.369999999999997</v>
      </c>
      <c r="M136" s="12">
        <v>38.42</v>
      </c>
      <c r="N136" s="46" t="s">
        <v>360</v>
      </c>
      <c r="O136" s="43" t="s">
        <v>334</v>
      </c>
      <c r="P136" s="45">
        <v>393.23</v>
      </c>
      <c r="Q136" s="45">
        <v>393.23</v>
      </c>
    </row>
    <row r="137" spans="1:17" x14ac:dyDescent="0.15">
      <c r="A137" s="12">
        <v>135</v>
      </c>
      <c r="B137" s="41" t="s">
        <v>162</v>
      </c>
      <c r="C137" s="42" t="s">
        <v>310</v>
      </c>
      <c r="D137" s="42" t="s">
        <v>289</v>
      </c>
      <c r="E137" s="43" t="s">
        <v>183</v>
      </c>
      <c r="F137" s="41"/>
      <c r="G137" s="43" t="s">
        <v>333</v>
      </c>
      <c r="H137" s="44" t="s">
        <v>429</v>
      </c>
      <c r="I137" s="45">
        <v>102.42</v>
      </c>
      <c r="J137" s="47">
        <v>7.23</v>
      </c>
      <c r="K137" s="47">
        <v>86.1</v>
      </c>
      <c r="L137" s="48">
        <v>7.7299999999999994E-2</v>
      </c>
      <c r="M137" s="48">
        <v>0.17019999999999999</v>
      </c>
      <c r="N137" s="46" t="s">
        <v>360</v>
      </c>
      <c r="O137" s="43" t="s">
        <v>334</v>
      </c>
      <c r="P137" s="45">
        <v>94.45</v>
      </c>
      <c r="Q137" s="45">
        <v>94.45</v>
      </c>
    </row>
    <row r="138" spans="1:17" x14ac:dyDescent="0.15">
      <c r="A138" s="12">
        <v>136</v>
      </c>
      <c r="B138" s="41" t="s">
        <v>137</v>
      </c>
      <c r="C138" s="42" t="s">
        <v>310</v>
      </c>
      <c r="D138" s="42" t="s">
        <v>220</v>
      </c>
      <c r="E138" s="43" t="s">
        <v>183</v>
      </c>
      <c r="F138" s="41"/>
      <c r="G138" s="43" t="s">
        <v>342</v>
      </c>
      <c r="H138" s="44" t="s">
        <v>432</v>
      </c>
      <c r="I138" s="45">
        <v>99.13</v>
      </c>
      <c r="J138" s="47">
        <v>5.08</v>
      </c>
      <c r="K138" s="47">
        <v>99.32</v>
      </c>
      <c r="L138" s="12">
        <v>49.39</v>
      </c>
      <c r="M138" s="12">
        <v>100</v>
      </c>
      <c r="N138" s="46" t="s">
        <v>360</v>
      </c>
      <c r="O138" s="42"/>
      <c r="P138" s="45">
        <v>99.13</v>
      </c>
      <c r="Q138" s="45">
        <v>99.13</v>
      </c>
    </row>
    <row r="139" spans="1:17" s="24" customFormat="1" x14ac:dyDescent="0.15">
      <c r="A139" s="12">
        <v>137</v>
      </c>
      <c r="B139" s="41" t="s">
        <v>173</v>
      </c>
      <c r="C139" s="42" t="s">
        <v>310</v>
      </c>
      <c r="D139" s="42" t="s">
        <v>291</v>
      </c>
      <c r="E139" s="43" t="s">
        <v>183</v>
      </c>
      <c r="F139" s="12"/>
      <c r="G139" s="43" t="s">
        <v>349</v>
      </c>
      <c r="H139" s="44">
        <v>183</v>
      </c>
      <c r="I139" s="45">
        <v>54.87</v>
      </c>
      <c r="J139" s="47">
        <v>0.87</v>
      </c>
      <c r="K139" s="47">
        <v>81.37</v>
      </c>
      <c r="L139" s="48">
        <v>0.13750000000000001</v>
      </c>
      <c r="M139" s="48">
        <v>0.15620000000000001</v>
      </c>
      <c r="N139" s="46" t="s">
        <v>357</v>
      </c>
      <c r="O139" s="42" t="s">
        <v>332</v>
      </c>
      <c r="P139" s="45">
        <v>37.880000000000003</v>
      </c>
      <c r="Q139" s="45">
        <v>37.880000000000003</v>
      </c>
    </row>
    <row r="140" spans="1:17" s="24" customFormat="1" x14ac:dyDescent="0.15">
      <c r="A140" s="12">
        <v>138</v>
      </c>
      <c r="B140" s="41" t="s">
        <v>370</v>
      </c>
      <c r="C140" s="42" t="s">
        <v>310</v>
      </c>
      <c r="D140" s="42" t="s">
        <v>220</v>
      </c>
      <c r="E140" s="43" t="s">
        <v>183</v>
      </c>
      <c r="F140" s="12"/>
      <c r="G140" s="43" t="s">
        <v>327</v>
      </c>
      <c r="H140" s="44">
        <v>0</v>
      </c>
      <c r="I140" s="45" t="s">
        <v>677</v>
      </c>
      <c r="J140" s="47"/>
      <c r="K140" s="47"/>
      <c r="L140" s="12"/>
      <c r="M140" s="12"/>
      <c r="N140" s="46" t="s">
        <v>358</v>
      </c>
      <c r="O140" s="42"/>
      <c r="P140" s="45" t="s">
        <v>677</v>
      </c>
      <c r="Q140" s="45" t="s">
        <v>677</v>
      </c>
    </row>
    <row r="141" spans="1:17" x14ac:dyDescent="0.15">
      <c r="A141" s="12">
        <v>139</v>
      </c>
      <c r="B141" s="41" t="s">
        <v>178</v>
      </c>
      <c r="C141" s="42" t="s">
        <v>310</v>
      </c>
      <c r="D141" s="42" t="s">
        <v>292</v>
      </c>
      <c r="E141" s="43" t="s">
        <v>183</v>
      </c>
      <c r="F141" s="12"/>
      <c r="G141" s="43" t="s">
        <v>334</v>
      </c>
      <c r="H141" s="44">
        <v>140</v>
      </c>
      <c r="I141" s="45">
        <v>82.87</v>
      </c>
      <c r="J141" s="47">
        <v>11.07</v>
      </c>
      <c r="K141" s="47">
        <v>93.38</v>
      </c>
      <c r="L141" s="12">
        <v>14.1</v>
      </c>
      <c r="M141" s="12">
        <v>15</v>
      </c>
      <c r="N141" s="46" t="s">
        <v>359</v>
      </c>
      <c r="O141" s="42"/>
      <c r="P141" s="45">
        <v>82.87</v>
      </c>
      <c r="Q141" s="45">
        <v>82.87</v>
      </c>
    </row>
    <row r="142" spans="1:17" x14ac:dyDescent="0.15">
      <c r="A142" s="12">
        <v>140</v>
      </c>
      <c r="B142" s="41" t="s">
        <v>75</v>
      </c>
      <c r="C142" s="42" t="s">
        <v>310</v>
      </c>
      <c r="D142" s="42" t="s">
        <v>293</v>
      </c>
      <c r="E142" s="43" t="s">
        <v>183</v>
      </c>
      <c r="F142" s="12"/>
      <c r="G142" s="43" t="s">
        <v>342</v>
      </c>
      <c r="H142" s="44">
        <v>186</v>
      </c>
      <c r="I142" s="45">
        <v>12.28</v>
      </c>
      <c r="J142" s="47">
        <v>5.41</v>
      </c>
      <c r="K142" s="47">
        <v>99.24</v>
      </c>
      <c r="L142" s="12">
        <v>2.2000000000000002</v>
      </c>
      <c r="M142" s="12">
        <v>3.2</v>
      </c>
      <c r="N142" s="46" t="s">
        <v>358</v>
      </c>
      <c r="O142" s="42"/>
      <c r="P142" s="45">
        <v>12.28</v>
      </c>
      <c r="Q142" s="45">
        <v>12.28</v>
      </c>
    </row>
    <row r="143" spans="1:17" x14ac:dyDescent="0.15">
      <c r="A143" s="12">
        <v>141</v>
      </c>
      <c r="B143" s="41" t="s">
        <v>79</v>
      </c>
      <c r="C143" s="42" t="s">
        <v>310</v>
      </c>
      <c r="D143" s="42" t="s">
        <v>293</v>
      </c>
      <c r="E143" s="43" t="s">
        <v>183</v>
      </c>
      <c r="F143" s="12"/>
      <c r="G143" s="43" t="s">
        <v>342</v>
      </c>
      <c r="H143" s="44" t="s">
        <v>399</v>
      </c>
      <c r="I143" s="45">
        <v>12.27</v>
      </c>
      <c r="J143" s="47">
        <v>4.87</v>
      </c>
      <c r="K143" s="47">
        <v>96.79</v>
      </c>
      <c r="L143" s="12">
        <v>2.2000000000000002</v>
      </c>
      <c r="M143" s="12">
        <v>3.1</v>
      </c>
      <c r="N143" s="46" t="s">
        <v>358</v>
      </c>
      <c r="O143" s="42"/>
      <c r="P143" s="45">
        <v>12.27</v>
      </c>
      <c r="Q143" s="45">
        <v>12.27</v>
      </c>
    </row>
    <row r="144" spans="1:17" x14ac:dyDescent="0.15">
      <c r="A144" s="12">
        <v>142</v>
      </c>
      <c r="B144" s="41" t="s">
        <v>76</v>
      </c>
      <c r="C144" s="42" t="s">
        <v>310</v>
      </c>
      <c r="D144" s="42" t="s">
        <v>293</v>
      </c>
      <c r="E144" s="43" t="s">
        <v>183</v>
      </c>
      <c r="F144" s="12"/>
      <c r="G144" s="43" t="s">
        <v>342</v>
      </c>
      <c r="H144" s="44" t="s">
        <v>393</v>
      </c>
      <c r="I144" s="45">
        <v>5.46</v>
      </c>
      <c r="J144" s="19">
        <v>2.3199999999999998</v>
      </c>
      <c r="K144" s="19">
        <v>66.540000000000006</v>
      </c>
      <c r="L144" s="12">
        <v>2.6</v>
      </c>
      <c r="M144" s="12">
        <v>3.3</v>
      </c>
      <c r="N144" s="46" t="s">
        <v>358</v>
      </c>
      <c r="O144" s="42"/>
      <c r="P144" s="45">
        <v>5.46</v>
      </c>
      <c r="Q144" s="45">
        <v>5.46</v>
      </c>
    </row>
    <row r="145" spans="1:17" x14ac:dyDescent="0.15">
      <c r="A145" s="12">
        <v>143</v>
      </c>
      <c r="B145" s="41" t="s">
        <v>101</v>
      </c>
      <c r="C145" s="42" t="s">
        <v>321</v>
      </c>
      <c r="D145" s="42" t="s">
        <v>294</v>
      </c>
      <c r="E145" s="43" t="s">
        <v>183</v>
      </c>
      <c r="F145" s="12" t="s">
        <v>201</v>
      </c>
      <c r="G145" s="43" t="s">
        <v>327</v>
      </c>
      <c r="H145" s="44" t="s">
        <v>400</v>
      </c>
      <c r="I145" s="45">
        <v>170.26</v>
      </c>
      <c r="J145" s="19">
        <v>5.72</v>
      </c>
      <c r="K145" s="19">
        <v>97.2</v>
      </c>
      <c r="L145" s="12">
        <v>5.0999999999999996</v>
      </c>
      <c r="M145" s="12">
        <v>7.2</v>
      </c>
      <c r="N145" s="46" t="s">
        <v>358</v>
      </c>
      <c r="O145" s="42"/>
      <c r="P145" s="45">
        <v>170.26</v>
      </c>
      <c r="Q145" s="45">
        <v>170.26</v>
      </c>
    </row>
    <row r="146" spans="1:17" x14ac:dyDescent="0.15">
      <c r="A146" s="12">
        <v>144</v>
      </c>
      <c r="B146" s="41" t="s">
        <v>101</v>
      </c>
      <c r="C146" s="42" t="s">
        <v>310</v>
      </c>
      <c r="D146" s="42" t="s">
        <v>295</v>
      </c>
      <c r="E146" s="43" t="s">
        <v>183</v>
      </c>
      <c r="F146" s="12" t="s">
        <v>201</v>
      </c>
      <c r="G146" s="43" t="s">
        <v>327</v>
      </c>
      <c r="H146" s="44" t="s">
        <v>401</v>
      </c>
      <c r="I146" s="45">
        <v>202.55</v>
      </c>
      <c r="J146" s="19">
        <v>3.91</v>
      </c>
      <c r="K146" s="19">
        <v>95.48</v>
      </c>
      <c r="L146" s="18">
        <v>4.9000000000000004</v>
      </c>
      <c r="M146" s="12">
        <v>7.1</v>
      </c>
      <c r="N146" s="46" t="s">
        <v>358</v>
      </c>
      <c r="O146" s="42"/>
      <c r="P146" s="45">
        <v>202.55</v>
      </c>
      <c r="Q146" s="45">
        <v>202.55</v>
      </c>
    </row>
    <row r="147" spans="1:17" x14ac:dyDescent="0.15">
      <c r="A147" s="12">
        <v>145</v>
      </c>
      <c r="B147" s="41" t="s">
        <v>102</v>
      </c>
      <c r="C147" s="42" t="s">
        <v>310</v>
      </c>
      <c r="D147" s="42" t="s">
        <v>296</v>
      </c>
      <c r="E147" s="43" t="s">
        <v>183</v>
      </c>
      <c r="F147" s="12"/>
      <c r="G147" s="43" t="s">
        <v>327</v>
      </c>
      <c r="H147" s="44">
        <v>151</v>
      </c>
      <c r="I147" s="45">
        <v>140.18</v>
      </c>
      <c r="J147" s="19">
        <v>3.87</v>
      </c>
      <c r="K147" s="19">
        <v>84.03</v>
      </c>
      <c r="L147" s="12">
        <v>5.3</v>
      </c>
      <c r="M147" s="12">
        <v>7.1</v>
      </c>
      <c r="N147" s="46" t="s">
        <v>358</v>
      </c>
      <c r="O147" s="42"/>
      <c r="P147" s="45">
        <v>140.18</v>
      </c>
      <c r="Q147" s="45">
        <v>140.18</v>
      </c>
    </row>
    <row r="148" spans="1:17" x14ac:dyDescent="0.15">
      <c r="A148" s="12">
        <v>146</v>
      </c>
      <c r="B148" s="41" t="s">
        <v>103</v>
      </c>
      <c r="C148" s="42" t="s">
        <v>310</v>
      </c>
      <c r="D148" s="42" t="s">
        <v>296</v>
      </c>
      <c r="E148" s="43" t="s">
        <v>183</v>
      </c>
      <c r="F148" s="12"/>
      <c r="G148" s="43" t="s">
        <v>327</v>
      </c>
      <c r="H148" s="44" t="s">
        <v>402</v>
      </c>
      <c r="I148" s="45">
        <v>122.71</v>
      </c>
      <c r="J148" s="19">
        <v>6.51</v>
      </c>
      <c r="K148" s="19">
        <v>90.66</v>
      </c>
      <c r="L148" s="12">
        <v>5.6</v>
      </c>
      <c r="M148" s="12">
        <v>6.9</v>
      </c>
      <c r="N148" s="46" t="s">
        <v>358</v>
      </c>
      <c r="O148" s="42"/>
      <c r="P148" s="45">
        <v>122.71</v>
      </c>
      <c r="Q148" s="45">
        <v>122.71</v>
      </c>
    </row>
    <row r="149" spans="1:17" x14ac:dyDescent="0.15">
      <c r="A149" s="12">
        <v>147</v>
      </c>
      <c r="B149" s="41" t="s">
        <v>104</v>
      </c>
      <c r="C149" s="42" t="s">
        <v>310</v>
      </c>
      <c r="D149" s="42" t="s">
        <v>296</v>
      </c>
      <c r="E149" s="43" t="s">
        <v>183</v>
      </c>
      <c r="F149" s="12"/>
      <c r="G149" s="43" t="s">
        <v>327</v>
      </c>
      <c r="H149" s="44">
        <v>157</v>
      </c>
      <c r="I149" s="45">
        <v>120.03</v>
      </c>
      <c r="J149" s="19">
        <v>2.04</v>
      </c>
      <c r="K149" s="19">
        <v>93.99</v>
      </c>
      <c r="L149" s="12">
        <v>5.8</v>
      </c>
      <c r="M149" s="12">
        <v>7.2</v>
      </c>
      <c r="N149" s="46" t="s">
        <v>358</v>
      </c>
      <c r="O149" s="42"/>
      <c r="P149" s="45">
        <v>120.03</v>
      </c>
      <c r="Q149" s="45">
        <v>120.03</v>
      </c>
    </row>
    <row r="150" spans="1:17" x14ac:dyDescent="0.15">
      <c r="A150" s="12">
        <v>148</v>
      </c>
      <c r="B150" s="41" t="s">
        <v>105</v>
      </c>
      <c r="C150" s="42" t="s">
        <v>310</v>
      </c>
      <c r="D150" s="42" t="s">
        <v>296</v>
      </c>
      <c r="E150" s="43" t="s">
        <v>183</v>
      </c>
      <c r="F150" s="12" t="s">
        <v>199</v>
      </c>
      <c r="G150" s="43" t="s">
        <v>334</v>
      </c>
      <c r="H150" s="44" t="s">
        <v>403</v>
      </c>
      <c r="I150" s="45">
        <v>193.32</v>
      </c>
      <c r="J150" s="19">
        <v>8.3000000000000007</v>
      </c>
      <c r="K150" s="19">
        <v>98.94</v>
      </c>
      <c r="L150" s="12">
        <v>11.7</v>
      </c>
      <c r="M150" s="12">
        <v>13.9</v>
      </c>
      <c r="N150" s="46" t="s">
        <v>358</v>
      </c>
      <c r="O150" s="42"/>
      <c r="P150" s="45">
        <v>193.32</v>
      </c>
      <c r="Q150" s="45">
        <v>193.32</v>
      </c>
    </row>
    <row r="151" spans="1:17" x14ac:dyDescent="0.15">
      <c r="A151" s="12">
        <v>149</v>
      </c>
      <c r="B151" s="41" t="s">
        <v>106</v>
      </c>
      <c r="C151" s="42" t="s">
        <v>310</v>
      </c>
      <c r="D151" s="42" t="s">
        <v>293</v>
      </c>
      <c r="E151" s="43" t="s">
        <v>183</v>
      </c>
      <c r="F151" s="12"/>
      <c r="G151" s="43" t="s">
        <v>342</v>
      </c>
      <c r="H151" s="44" t="s">
        <v>404</v>
      </c>
      <c r="I151" s="45">
        <v>21.73</v>
      </c>
      <c r="J151" s="19">
        <v>6.98</v>
      </c>
      <c r="K151" s="19">
        <v>93.45</v>
      </c>
      <c r="L151" s="12">
        <v>2.1</v>
      </c>
      <c r="M151" s="12">
        <v>3</v>
      </c>
      <c r="N151" s="46" t="s">
        <v>358</v>
      </c>
      <c r="O151" s="42"/>
      <c r="P151" s="45">
        <v>21.73</v>
      </c>
      <c r="Q151" s="45">
        <v>21.73</v>
      </c>
    </row>
    <row r="152" spans="1:17" x14ac:dyDescent="0.15">
      <c r="A152" s="12">
        <v>150</v>
      </c>
      <c r="B152" s="41" t="s">
        <v>114</v>
      </c>
      <c r="C152" s="42" t="s">
        <v>310</v>
      </c>
      <c r="D152" s="42" t="s">
        <v>297</v>
      </c>
      <c r="E152" s="43" t="s">
        <v>183</v>
      </c>
      <c r="F152" s="12" t="s">
        <v>199</v>
      </c>
      <c r="G152" s="43" t="s">
        <v>335</v>
      </c>
      <c r="H152" s="44" t="s">
        <v>496</v>
      </c>
      <c r="I152" s="45">
        <v>35.369999999999997</v>
      </c>
      <c r="J152" s="19">
        <v>1.73</v>
      </c>
      <c r="K152" s="19">
        <v>92.94</v>
      </c>
      <c r="L152" s="12">
        <v>5.2</v>
      </c>
      <c r="M152" s="18">
        <v>6.7</v>
      </c>
      <c r="N152" s="46" t="s">
        <v>357</v>
      </c>
      <c r="O152" s="42"/>
      <c r="P152" s="45">
        <v>35.369999999999997</v>
      </c>
      <c r="Q152" s="45">
        <v>35.369999999999997</v>
      </c>
    </row>
    <row r="153" spans="1:17" x14ac:dyDescent="0.15">
      <c r="A153" s="12">
        <v>151</v>
      </c>
      <c r="B153" s="41" t="s">
        <v>115</v>
      </c>
      <c r="C153" s="42" t="s">
        <v>310</v>
      </c>
      <c r="D153" s="42" t="s">
        <v>298</v>
      </c>
      <c r="E153" s="43" t="s">
        <v>183</v>
      </c>
      <c r="F153" s="12" t="s">
        <v>198</v>
      </c>
      <c r="G153" s="43" t="s">
        <v>333</v>
      </c>
      <c r="H153" s="44" t="s">
        <v>405</v>
      </c>
      <c r="I153" s="45">
        <v>113.23</v>
      </c>
      <c r="J153" s="19">
        <v>2.6</v>
      </c>
      <c r="K153" s="19">
        <v>82.05</v>
      </c>
      <c r="L153" s="12">
        <v>0.26</v>
      </c>
      <c r="M153" s="19">
        <v>0.3</v>
      </c>
      <c r="N153" s="46" t="s">
        <v>358</v>
      </c>
      <c r="O153" s="42"/>
      <c r="P153" s="45">
        <v>113.23</v>
      </c>
      <c r="Q153" s="45">
        <v>113.23</v>
      </c>
    </row>
    <row r="154" spans="1:17" x14ac:dyDescent="0.15">
      <c r="A154" s="12">
        <v>152</v>
      </c>
      <c r="B154" s="41" t="s">
        <v>116</v>
      </c>
      <c r="C154" s="42" t="s">
        <v>310</v>
      </c>
      <c r="D154" s="42" t="s">
        <v>298</v>
      </c>
      <c r="E154" s="43" t="s">
        <v>183</v>
      </c>
      <c r="F154" s="12" t="s">
        <v>198</v>
      </c>
      <c r="G154" s="43" t="s">
        <v>330</v>
      </c>
      <c r="H154" s="44">
        <v>87</v>
      </c>
      <c r="I154" s="45">
        <v>39.950000000000003</v>
      </c>
      <c r="J154" s="19">
        <v>8.18</v>
      </c>
      <c r="K154" s="19">
        <v>73.989999999999995</v>
      </c>
      <c r="L154" s="12">
        <v>12.4</v>
      </c>
      <c r="M154" s="12">
        <v>14.5</v>
      </c>
      <c r="N154" s="46" t="s">
        <v>358</v>
      </c>
      <c r="O154" s="42"/>
      <c r="P154" s="45">
        <v>39.950000000000003</v>
      </c>
      <c r="Q154" s="45">
        <v>39.950000000000003</v>
      </c>
    </row>
    <row r="155" spans="1:17" x14ac:dyDescent="0.15">
      <c r="A155" s="12">
        <v>153</v>
      </c>
      <c r="B155" s="41" t="s">
        <v>121</v>
      </c>
      <c r="C155" s="42" t="s">
        <v>310</v>
      </c>
      <c r="D155" s="42" t="s">
        <v>299</v>
      </c>
      <c r="E155" s="43" t="s">
        <v>183</v>
      </c>
      <c r="F155" s="12" t="s">
        <v>199</v>
      </c>
      <c r="G155" s="43" t="s">
        <v>334</v>
      </c>
      <c r="H155" s="44">
        <v>40</v>
      </c>
      <c r="I155" s="45">
        <v>67.319999999999993</v>
      </c>
      <c r="J155" s="19">
        <v>1.39</v>
      </c>
      <c r="K155" s="19">
        <v>94.67</v>
      </c>
      <c r="L155" s="18">
        <v>11.4</v>
      </c>
      <c r="M155" s="12">
        <v>14.1</v>
      </c>
      <c r="N155" s="46" t="s">
        <v>358</v>
      </c>
      <c r="O155" s="42"/>
      <c r="P155" s="45">
        <v>67.319999999999993</v>
      </c>
      <c r="Q155" s="45">
        <v>67.319999999999993</v>
      </c>
    </row>
    <row r="156" spans="1:17" x14ac:dyDescent="0.15">
      <c r="A156" s="12">
        <v>154</v>
      </c>
      <c r="B156" s="41" t="s">
        <v>122</v>
      </c>
      <c r="C156" s="42" t="s">
        <v>310</v>
      </c>
      <c r="D156" s="42" t="s">
        <v>299</v>
      </c>
      <c r="E156" s="43" t="s">
        <v>183</v>
      </c>
      <c r="F156" s="12"/>
      <c r="G156" s="43" t="s">
        <v>334</v>
      </c>
      <c r="H156" s="44" t="s">
        <v>406</v>
      </c>
      <c r="I156" s="45">
        <v>61.34</v>
      </c>
      <c r="J156" s="19">
        <v>2.13</v>
      </c>
      <c r="K156" s="19">
        <v>84.45</v>
      </c>
      <c r="L156" s="12">
        <v>13.6</v>
      </c>
      <c r="M156" s="12">
        <v>14.2</v>
      </c>
      <c r="N156" s="46" t="s">
        <v>358</v>
      </c>
      <c r="O156" s="42"/>
      <c r="P156" s="45">
        <v>61.34</v>
      </c>
      <c r="Q156" s="45">
        <v>61.34</v>
      </c>
    </row>
    <row r="157" spans="1:17" x14ac:dyDescent="0.15">
      <c r="A157" s="12">
        <v>155</v>
      </c>
      <c r="B157" s="41" t="s">
        <v>179</v>
      </c>
      <c r="C157" s="42" t="s">
        <v>310</v>
      </c>
      <c r="D157" s="42" t="s">
        <v>225</v>
      </c>
      <c r="E157" s="43" t="s">
        <v>183</v>
      </c>
      <c r="F157" s="12" t="s">
        <v>206</v>
      </c>
      <c r="G157" s="43" t="s">
        <v>334</v>
      </c>
      <c r="H157" s="44">
        <v>151</v>
      </c>
      <c r="I157" s="45">
        <v>368.17</v>
      </c>
      <c r="J157" s="19">
        <v>22.91</v>
      </c>
      <c r="K157" s="19">
        <v>99.46</v>
      </c>
      <c r="L157" s="12">
        <v>10.7</v>
      </c>
      <c r="M157" s="12">
        <v>14.9</v>
      </c>
      <c r="N157" s="46" t="s">
        <v>358</v>
      </c>
      <c r="O157" s="42"/>
      <c r="P157" s="45">
        <v>368.17</v>
      </c>
      <c r="Q157" s="45">
        <v>368.17</v>
      </c>
    </row>
    <row r="158" spans="1:17" x14ac:dyDescent="0.15">
      <c r="A158" s="12">
        <v>156</v>
      </c>
      <c r="B158" s="41" t="s">
        <v>180</v>
      </c>
      <c r="C158" s="42" t="s">
        <v>310</v>
      </c>
      <c r="D158" s="42" t="s">
        <v>300</v>
      </c>
      <c r="E158" s="43" t="s">
        <v>183</v>
      </c>
      <c r="F158" s="12" t="s">
        <v>194</v>
      </c>
      <c r="G158" s="43" t="s">
        <v>332</v>
      </c>
      <c r="H158" s="44" t="s">
        <v>407</v>
      </c>
      <c r="I158" s="45">
        <v>30.7</v>
      </c>
      <c r="J158" s="19">
        <v>0.94</v>
      </c>
      <c r="K158" s="19">
        <v>69.11</v>
      </c>
      <c r="L158" s="12">
        <v>5.3</v>
      </c>
      <c r="M158" s="12">
        <v>6.9</v>
      </c>
      <c r="N158" s="46" t="s">
        <v>358</v>
      </c>
      <c r="O158" s="42"/>
      <c r="P158" s="45">
        <v>30.7</v>
      </c>
      <c r="Q158" s="45">
        <v>30.7</v>
      </c>
    </row>
    <row r="159" spans="1:17" x14ac:dyDescent="0.15">
      <c r="A159" s="12">
        <v>157</v>
      </c>
      <c r="B159" s="41" t="s">
        <v>181</v>
      </c>
      <c r="C159" s="42" t="s">
        <v>310</v>
      </c>
      <c r="D159" s="42" t="s">
        <v>301</v>
      </c>
      <c r="E159" s="43" t="s">
        <v>183</v>
      </c>
      <c r="F159" s="41"/>
      <c r="G159" s="43" t="s">
        <v>334</v>
      </c>
      <c r="H159" s="44" t="s">
        <v>408</v>
      </c>
      <c r="I159" s="45">
        <v>84.05</v>
      </c>
      <c r="J159" s="47">
        <v>0.63</v>
      </c>
      <c r="K159" s="19">
        <v>42.14</v>
      </c>
      <c r="L159" s="12">
        <v>14.1</v>
      </c>
      <c r="M159" s="12">
        <v>15</v>
      </c>
      <c r="N159" s="46" t="s">
        <v>358</v>
      </c>
      <c r="O159" s="42"/>
      <c r="P159" s="45">
        <v>84.05</v>
      </c>
      <c r="Q159" s="45">
        <v>84.05</v>
      </c>
    </row>
    <row r="160" spans="1:17" x14ac:dyDescent="0.15">
      <c r="A160" s="12">
        <v>158</v>
      </c>
      <c r="B160" s="41" t="s">
        <v>138</v>
      </c>
      <c r="C160" s="42" t="s">
        <v>310</v>
      </c>
      <c r="D160" s="42" t="s">
        <v>302</v>
      </c>
      <c r="E160" s="43" t="s">
        <v>183</v>
      </c>
      <c r="F160" s="12"/>
      <c r="G160" s="43" t="s">
        <v>327</v>
      </c>
      <c r="H160" s="44">
        <v>257</v>
      </c>
      <c r="I160" s="45">
        <v>57.88</v>
      </c>
      <c r="J160" s="19">
        <v>4.55</v>
      </c>
      <c r="K160" s="19">
        <v>95.51</v>
      </c>
      <c r="L160" s="12">
        <v>6.4</v>
      </c>
      <c r="M160" s="12">
        <v>7</v>
      </c>
      <c r="N160" s="46" t="s">
        <v>357</v>
      </c>
      <c r="O160" s="42"/>
      <c r="P160" s="45">
        <v>57.88</v>
      </c>
      <c r="Q160" s="45">
        <v>57.88</v>
      </c>
    </row>
    <row r="161" spans="1:17" x14ac:dyDescent="0.15">
      <c r="A161" s="12">
        <v>159</v>
      </c>
      <c r="B161" s="41" t="s">
        <v>148</v>
      </c>
      <c r="C161" s="42" t="s">
        <v>321</v>
      </c>
      <c r="D161" s="42" t="s">
        <v>371</v>
      </c>
      <c r="E161" s="43" t="s">
        <v>183</v>
      </c>
      <c r="F161" s="12" t="s">
        <v>207</v>
      </c>
      <c r="G161" s="43" t="s">
        <v>327</v>
      </c>
      <c r="H161" s="44" t="s">
        <v>497</v>
      </c>
      <c r="I161" s="45">
        <v>45.64</v>
      </c>
      <c r="J161" s="19">
        <v>1.99</v>
      </c>
      <c r="K161" s="19">
        <v>85.35</v>
      </c>
      <c r="L161" s="12">
        <v>5.0999999999999996</v>
      </c>
      <c r="M161" s="18">
        <v>6.9</v>
      </c>
      <c r="N161" s="46" t="s">
        <v>357</v>
      </c>
      <c r="O161" s="42"/>
      <c r="P161" s="45">
        <v>45.64</v>
      </c>
      <c r="Q161" s="45">
        <v>45.64</v>
      </c>
    </row>
    <row r="162" spans="1:17" x14ac:dyDescent="0.15">
      <c r="A162" s="12">
        <v>160</v>
      </c>
      <c r="B162" s="41" t="s">
        <v>148</v>
      </c>
      <c r="C162" s="42" t="s">
        <v>310</v>
      </c>
      <c r="D162" s="42" t="s">
        <v>302</v>
      </c>
      <c r="E162" s="43" t="s">
        <v>183</v>
      </c>
      <c r="F162" s="12" t="s">
        <v>203</v>
      </c>
      <c r="G162" s="43" t="s">
        <v>327</v>
      </c>
      <c r="H162" s="44" t="s">
        <v>498</v>
      </c>
      <c r="I162" s="45">
        <v>66.010000000000005</v>
      </c>
      <c r="J162" s="19">
        <v>1.83</v>
      </c>
      <c r="K162" s="19">
        <v>94.74</v>
      </c>
      <c r="L162" s="12">
        <v>5.9</v>
      </c>
      <c r="M162" s="12">
        <v>6.9</v>
      </c>
      <c r="N162" s="46" t="s">
        <v>357</v>
      </c>
      <c r="O162" s="42"/>
      <c r="P162" s="45">
        <v>66.010000000000005</v>
      </c>
      <c r="Q162" s="45">
        <v>66.010000000000005</v>
      </c>
    </row>
    <row r="163" spans="1:17" x14ac:dyDescent="0.15">
      <c r="A163" s="12">
        <v>161</v>
      </c>
      <c r="B163" s="41" t="s">
        <v>149</v>
      </c>
      <c r="C163" s="42" t="s">
        <v>310</v>
      </c>
      <c r="D163" s="42" t="s">
        <v>302</v>
      </c>
      <c r="E163" s="43" t="s">
        <v>183</v>
      </c>
      <c r="F163" s="12"/>
      <c r="G163" s="43" t="s">
        <v>327</v>
      </c>
      <c r="H163" s="44" t="s">
        <v>499</v>
      </c>
      <c r="I163" s="45">
        <v>86.95</v>
      </c>
      <c r="J163" s="19">
        <v>6.67</v>
      </c>
      <c r="K163" s="19">
        <v>94.49</v>
      </c>
      <c r="L163" s="12">
        <v>5.9</v>
      </c>
      <c r="M163" s="12">
        <v>6.8</v>
      </c>
      <c r="N163" s="46" t="s">
        <v>357</v>
      </c>
      <c r="O163" s="42"/>
      <c r="P163" s="45">
        <v>86.95</v>
      </c>
      <c r="Q163" s="45">
        <v>86.95</v>
      </c>
    </row>
    <row r="164" spans="1:17" x14ac:dyDescent="0.15">
      <c r="A164" s="12">
        <v>162</v>
      </c>
      <c r="B164" s="41" t="s">
        <v>72</v>
      </c>
      <c r="C164" s="42" t="s">
        <v>310</v>
      </c>
      <c r="D164" s="42" t="s">
        <v>260</v>
      </c>
      <c r="E164" s="43" t="s">
        <v>183</v>
      </c>
      <c r="F164" s="12"/>
      <c r="G164" s="43" t="s">
        <v>334</v>
      </c>
      <c r="H164" s="44" t="s">
        <v>486</v>
      </c>
      <c r="I164" s="45">
        <v>271.89</v>
      </c>
      <c r="J164" s="19">
        <v>1.25</v>
      </c>
      <c r="K164" s="19">
        <v>57.85</v>
      </c>
      <c r="L164" s="12">
        <v>13.7</v>
      </c>
      <c r="M164" s="12">
        <v>15.1</v>
      </c>
      <c r="N164" s="46" t="s">
        <v>357</v>
      </c>
      <c r="O164" s="42"/>
      <c r="P164" s="45">
        <v>271.89</v>
      </c>
      <c r="Q164" s="45">
        <v>271.89</v>
      </c>
    </row>
    <row r="165" spans="1:17" x14ac:dyDescent="0.15">
      <c r="A165" s="12">
        <v>163</v>
      </c>
      <c r="B165" s="41" t="s">
        <v>123</v>
      </c>
      <c r="C165" s="42" t="s">
        <v>310</v>
      </c>
      <c r="D165" s="42" t="s">
        <v>217</v>
      </c>
      <c r="E165" s="43" t="s">
        <v>183</v>
      </c>
      <c r="F165" s="12" t="s">
        <v>198</v>
      </c>
      <c r="G165" s="43" t="s">
        <v>355</v>
      </c>
      <c r="H165" s="44">
        <v>93</v>
      </c>
      <c r="I165" s="45">
        <v>46.62</v>
      </c>
      <c r="J165" s="47">
        <v>4.4000000000000004</v>
      </c>
      <c r="K165" s="47">
        <v>91.33</v>
      </c>
      <c r="L165" s="12">
        <v>12.4</v>
      </c>
      <c r="M165" s="12">
        <v>15.2</v>
      </c>
      <c r="N165" s="46" t="s">
        <v>358</v>
      </c>
      <c r="O165" s="42"/>
      <c r="P165" s="45">
        <v>46.62</v>
      </c>
      <c r="Q165" s="45">
        <v>46.62</v>
      </c>
    </row>
    <row r="166" spans="1:17" x14ac:dyDescent="0.15">
      <c r="A166" s="12">
        <v>164</v>
      </c>
      <c r="B166" s="41" t="s">
        <v>111</v>
      </c>
      <c r="C166" s="42" t="s">
        <v>310</v>
      </c>
      <c r="D166" s="42" t="s">
        <v>220</v>
      </c>
      <c r="E166" s="43" t="s">
        <v>183</v>
      </c>
      <c r="F166" s="12"/>
      <c r="G166" s="43" t="s">
        <v>334</v>
      </c>
      <c r="H166" s="44" t="s">
        <v>409</v>
      </c>
      <c r="I166" s="45">
        <v>51.19</v>
      </c>
      <c r="J166" s="47">
        <v>3.34</v>
      </c>
      <c r="K166" s="47">
        <v>92.23</v>
      </c>
      <c r="L166" s="12">
        <v>6.8</v>
      </c>
      <c r="M166" s="12">
        <v>14.5</v>
      </c>
      <c r="N166" s="46" t="s">
        <v>358</v>
      </c>
      <c r="O166" s="42"/>
      <c r="P166" s="45">
        <v>51.19</v>
      </c>
      <c r="Q166" s="45">
        <v>51.19</v>
      </c>
    </row>
    <row r="167" spans="1:17" x14ac:dyDescent="0.15">
      <c r="A167" s="12">
        <v>165</v>
      </c>
      <c r="B167" s="41" t="s">
        <v>132</v>
      </c>
      <c r="C167" s="42" t="s">
        <v>321</v>
      </c>
      <c r="D167" s="42" t="s">
        <v>288</v>
      </c>
      <c r="E167" s="43" t="s">
        <v>183</v>
      </c>
      <c r="F167" s="12"/>
      <c r="G167" s="43" t="s">
        <v>327</v>
      </c>
      <c r="H167" s="44" t="s">
        <v>485</v>
      </c>
      <c r="I167" s="45">
        <v>106.94</v>
      </c>
      <c r="J167" s="19">
        <v>2.83</v>
      </c>
      <c r="K167" s="19">
        <v>56.45</v>
      </c>
      <c r="L167" s="12">
        <v>5.6</v>
      </c>
      <c r="M167" s="12">
        <v>6.7</v>
      </c>
      <c r="N167" s="46" t="s">
        <v>357</v>
      </c>
      <c r="O167" s="42"/>
      <c r="P167" s="45">
        <v>106.94</v>
      </c>
      <c r="Q167" s="45">
        <v>106.94</v>
      </c>
    </row>
    <row r="168" spans="1:17" x14ac:dyDescent="0.15">
      <c r="A168" s="12">
        <v>166</v>
      </c>
      <c r="B168" s="41" t="s">
        <v>157</v>
      </c>
      <c r="C168" s="42" t="s">
        <v>310</v>
      </c>
      <c r="D168" s="42" t="s">
        <v>217</v>
      </c>
      <c r="E168" s="43" t="s">
        <v>183</v>
      </c>
      <c r="F168" s="12" t="s">
        <v>198</v>
      </c>
      <c r="G168" s="43" t="s">
        <v>330</v>
      </c>
      <c r="H168" s="44" t="s">
        <v>410</v>
      </c>
      <c r="I168" s="45">
        <v>62.34</v>
      </c>
      <c r="J168" s="19">
        <v>6.44</v>
      </c>
      <c r="K168" s="19">
        <v>99.52</v>
      </c>
      <c r="L168" s="12">
        <v>3.4</v>
      </c>
      <c r="M168" s="12">
        <v>14.5</v>
      </c>
      <c r="N168" s="46" t="s">
        <v>358</v>
      </c>
      <c r="O168" s="42"/>
      <c r="P168" s="45">
        <v>62.34</v>
      </c>
      <c r="Q168" s="45">
        <v>62.34</v>
      </c>
    </row>
    <row r="169" spans="1:17" x14ac:dyDescent="0.15">
      <c r="A169" s="12">
        <v>167</v>
      </c>
      <c r="B169" s="41" t="s">
        <v>63</v>
      </c>
      <c r="C169" s="42" t="s">
        <v>310</v>
      </c>
      <c r="D169" s="42" t="s">
        <v>269</v>
      </c>
      <c r="E169" s="43" t="s">
        <v>183</v>
      </c>
      <c r="F169" s="12"/>
      <c r="G169" s="43" t="s">
        <v>327</v>
      </c>
      <c r="H169" s="44" t="s">
        <v>484</v>
      </c>
      <c r="I169" s="45">
        <v>170.19</v>
      </c>
      <c r="J169" s="19">
        <v>11.09</v>
      </c>
      <c r="K169" s="19">
        <v>89.32</v>
      </c>
      <c r="L169" s="12">
        <v>5.8</v>
      </c>
      <c r="M169" s="12">
        <v>7.1</v>
      </c>
      <c r="N169" s="46" t="s">
        <v>357</v>
      </c>
      <c r="O169" s="42"/>
      <c r="P169" s="45">
        <v>170.19</v>
      </c>
      <c r="Q169" s="45">
        <v>170.19</v>
      </c>
    </row>
    <row r="170" spans="1:17" x14ac:dyDescent="0.15">
      <c r="A170" s="12">
        <v>168</v>
      </c>
      <c r="B170" s="41" t="s">
        <v>66</v>
      </c>
      <c r="C170" s="42" t="s">
        <v>310</v>
      </c>
      <c r="D170" s="42" t="s">
        <v>242</v>
      </c>
      <c r="E170" s="43" t="s">
        <v>183</v>
      </c>
      <c r="F170" s="41" t="s">
        <v>198</v>
      </c>
      <c r="G170" s="43" t="s">
        <v>334</v>
      </c>
      <c r="H170" s="44" t="s">
        <v>433</v>
      </c>
      <c r="I170" s="45">
        <v>404.88</v>
      </c>
      <c r="J170" s="47">
        <v>6.72</v>
      </c>
      <c r="K170" s="19">
        <v>81.27</v>
      </c>
      <c r="L170" s="12">
        <v>75.819999999999993</v>
      </c>
      <c r="M170" s="12">
        <v>89.26</v>
      </c>
      <c r="N170" s="46" t="s">
        <v>360</v>
      </c>
      <c r="O170" s="42"/>
      <c r="P170" s="45">
        <v>404.88</v>
      </c>
      <c r="Q170" s="45">
        <v>404.88</v>
      </c>
    </row>
    <row r="171" spans="1:17" x14ac:dyDescent="0.15">
      <c r="A171" s="12">
        <v>169</v>
      </c>
      <c r="B171" s="41" t="s">
        <v>128</v>
      </c>
      <c r="C171" s="42" t="s">
        <v>310</v>
      </c>
      <c r="D171" s="42" t="s">
        <v>217</v>
      </c>
      <c r="E171" s="43" t="s">
        <v>183</v>
      </c>
      <c r="F171" s="12" t="s">
        <v>197</v>
      </c>
      <c r="G171" s="43" t="s">
        <v>328</v>
      </c>
      <c r="H171" s="44" t="s">
        <v>483</v>
      </c>
      <c r="I171" s="45">
        <v>125.67</v>
      </c>
      <c r="J171" s="47">
        <v>23.92</v>
      </c>
      <c r="K171" s="47">
        <v>99.92</v>
      </c>
      <c r="L171" s="12">
        <v>17.8</v>
      </c>
      <c r="M171" s="12">
        <v>30.7</v>
      </c>
      <c r="N171" s="46" t="s">
        <v>357</v>
      </c>
      <c r="O171" s="42"/>
      <c r="P171" s="45">
        <v>125.67</v>
      </c>
      <c r="Q171" s="45">
        <v>125.67</v>
      </c>
    </row>
    <row r="172" spans="1:17" x14ac:dyDescent="0.15">
      <c r="A172" s="12">
        <v>170</v>
      </c>
      <c r="B172" s="41" t="s">
        <v>143</v>
      </c>
      <c r="C172" s="42" t="s">
        <v>310</v>
      </c>
      <c r="D172" s="42" t="s">
        <v>270</v>
      </c>
      <c r="E172" s="43" t="s">
        <v>183</v>
      </c>
      <c r="F172" s="12"/>
      <c r="G172" s="43" t="s">
        <v>332</v>
      </c>
      <c r="H172" s="44">
        <v>44</v>
      </c>
      <c r="I172" s="45">
        <v>18.059999999999999</v>
      </c>
      <c r="J172" s="19">
        <v>21.33</v>
      </c>
      <c r="K172" s="19">
        <v>99.79</v>
      </c>
      <c r="L172" s="12">
        <v>2.9</v>
      </c>
      <c r="M172" s="12">
        <v>5.0999999999999996</v>
      </c>
      <c r="N172" s="46" t="s">
        <v>358</v>
      </c>
      <c r="O172" s="42"/>
      <c r="P172" s="45">
        <v>18.059999999999999</v>
      </c>
      <c r="Q172" s="45">
        <v>18.059999999999999</v>
      </c>
    </row>
    <row r="173" spans="1:17" x14ac:dyDescent="0.15">
      <c r="A173" s="12">
        <v>171</v>
      </c>
      <c r="B173" s="41" t="s">
        <v>86</v>
      </c>
      <c r="C173" s="42" t="s">
        <v>310</v>
      </c>
      <c r="D173" s="42" t="s">
        <v>271</v>
      </c>
      <c r="E173" s="43" t="s">
        <v>183</v>
      </c>
      <c r="F173" s="12"/>
      <c r="G173" s="43" t="s">
        <v>335</v>
      </c>
      <c r="H173" s="44">
        <v>209</v>
      </c>
      <c r="I173" s="45">
        <v>35.880000000000003</v>
      </c>
      <c r="J173" s="19">
        <v>6.29</v>
      </c>
      <c r="K173" s="19">
        <v>85.22</v>
      </c>
      <c r="L173" s="48">
        <v>0.55920000000000003</v>
      </c>
      <c r="M173" s="48">
        <v>0.55940000000000001</v>
      </c>
      <c r="N173" s="46" t="s">
        <v>357</v>
      </c>
      <c r="O173" s="42"/>
      <c r="P173" s="45">
        <v>35.880000000000003</v>
      </c>
      <c r="Q173" s="45">
        <v>35.880000000000003</v>
      </c>
    </row>
    <row r="174" spans="1:17" x14ac:dyDescent="0.15">
      <c r="A174" s="12">
        <v>172</v>
      </c>
      <c r="B174" s="41" t="s">
        <v>82</v>
      </c>
      <c r="C174" s="42" t="s">
        <v>310</v>
      </c>
      <c r="D174" s="42" t="s">
        <v>272</v>
      </c>
      <c r="E174" s="43" t="s">
        <v>183</v>
      </c>
      <c r="F174" s="12"/>
      <c r="G174" s="43" t="s">
        <v>329</v>
      </c>
      <c r="H174" s="44" t="s">
        <v>482</v>
      </c>
      <c r="I174" s="45">
        <v>67.34</v>
      </c>
      <c r="J174" s="19">
        <v>5.47</v>
      </c>
      <c r="K174" s="19">
        <v>78.739999999999995</v>
      </c>
      <c r="L174" s="12">
        <v>12.8</v>
      </c>
      <c r="M174" s="12">
        <v>14.8</v>
      </c>
      <c r="N174" s="46" t="s">
        <v>357</v>
      </c>
      <c r="O174" s="42"/>
      <c r="P174" s="45">
        <v>67.34</v>
      </c>
      <c r="Q174" s="45">
        <v>67.34</v>
      </c>
    </row>
    <row r="175" spans="1:17" x14ac:dyDescent="0.15">
      <c r="A175" s="12">
        <v>173</v>
      </c>
      <c r="B175" s="41" t="s">
        <v>108</v>
      </c>
      <c r="C175" s="42" t="s">
        <v>310</v>
      </c>
      <c r="D175" s="42" t="s">
        <v>234</v>
      </c>
      <c r="E175" s="43" t="s">
        <v>183</v>
      </c>
      <c r="F175" s="12" t="s">
        <v>198</v>
      </c>
      <c r="G175" s="43" t="s">
        <v>337</v>
      </c>
      <c r="H175" s="44" t="s">
        <v>481</v>
      </c>
      <c r="I175" s="45">
        <v>192.38</v>
      </c>
      <c r="J175" s="19">
        <v>7.57</v>
      </c>
      <c r="K175" s="19">
        <v>96.45</v>
      </c>
      <c r="L175" s="12">
        <v>22</v>
      </c>
      <c r="M175" s="12">
        <v>30.2</v>
      </c>
      <c r="N175" s="46" t="s">
        <v>357</v>
      </c>
      <c r="O175" s="42"/>
      <c r="P175" s="45">
        <v>192.38</v>
      </c>
      <c r="Q175" s="45">
        <v>192.38</v>
      </c>
    </row>
    <row r="176" spans="1:17" x14ac:dyDescent="0.15">
      <c r="A176" s="12">
        <v>174</v>
      </c>
      <c r="B176" s="41" t="s">
        <v>144</v>
      </c>
      <c r="C176" s="42" t="s">
        <v>310</v>
      </c>
      <c r="D176" s="42" t="s">
        <v>303</v>
      </c>
      <c r="E176" s="43" t="s">
        <v>183</v>
      </c>
      <c r="F176" s="12"/>
      <c r="G176" s="43" t="s">
        <v>348</v>
      </c>
      <c r="H176" s="44" t="s">
        <v>411</v>
      </c>
      <c r="I176" s="45">
        <v>30.31</v>
      </c>
      <c r="J176" s="19">
        <v>6.08</v>
      </c>
      <c r="K176" s="19">
        <v>74.67</v>
      </c>
      <c r="L176" s="12">
        <v>27.7</v>
      </c>
      <c r="M176" s="12">
        <v>30.9</v>
      </c>
      <c r="N176" s="46" t="s">
        <v>358</v>
      </c>
      <c r="O176" s="42"/>
      <c r="P176" s="45">
        <v>30.31</v>
      </c>
      <c r="Q176" s="45">
        <v>30.31</v>
      </c>
    </row>
    <row r="177" spans="1:17" x14ac:dyDescent="0.15">
      <c r="A177" s="12">
        <v>175</v>
      </c>
      <c r="B177" s="41" t="s">
        <v>145</v>
      </c>
      <c r="C177" s="42" t="s">
        <v>310</v>
      </c>
      <c r="D177" s="42" t="s">
        <v>303</v>
      </c>
      <c r="E177" s="43" t="s">
        <v>183</v>
      </c>
      <c r="F177" s="12"/>
      <c r="G177" s="43" t="s">
        <v>348</v>
      </c>
      <c r="H177" s="44">
        <v>412</v>
      </c>
      <c r="I177" s="45">
        <v>210.84</v>
      </c>
      <c r="J177" s="19">
        <v>5.43</v>
      </c>
      <c r="K177" s="19">
        <v>88.03</v>
      </c>
      <c r="L177" s="12">
        <v>24.5</v>
      </c>
      <c r="M177" s="12">
        <v>30.2</v>
      </c>
      <c r="N177" s="46" t="s">
        <v>358</v>
      </c>
      <c r="O177" s="42"/>
      <c r="P177" s="45">
        <v>210.84</v>
      </c>
      <c r="Q177" s="45">
        <v>210.84</v>
      </c>
    </row>
    <row r="178" spans="1:17" x14ac:dyDescent="0.15">
      <c r="A178" s="12">
        <v>176</v>
      </c>
      <c r="B178" s="41" t="s">
        <v>129</v>
      </c>
      <c r="C178" s="42" t="s">
        <v>310</v>
      </c>
      <c r="D178" s="42" t="s">
        <v>217</v>
      </c>
      <c r="E178" s="43" t="s">
        <v>183</v>
      </c>
      <c r="F178" s="12" t="s">
        <v>198</v>
      </c>
      <c r="G178" s="43" t="s">
        <v>328</v>
      </c>
      <c r="H178" s="44" t="s">
        <v>412</v>
      </c>
      <c r="I178" s="45">
        <v>62.19</v>
      </c>
      <c r="J178" s="47">
        <v>8.69</v>
      </c>
      <c r="K178" s="47">
        <v>99.57</v>
      </c>
      <c r="L178" s="12">
        <v>27.8</v>
      </c>
      <c r="M178" s="12">
        <v>30.1</v>
      </c>
      <c r="N178" s="46" t="s">
        <v>358</v>
      </c>
      <c r="O178" s="42"/>
      <c r="P178" s="45">
        <v>62.19</v>
      </c>
      <c r="Q178" s="45">
        <v>62.19</v>
      </c>
    </row>
    <row r="179" spans="1:17" x14ac:dyDescent="0.15">
      <c r="A179" s="12">
        <v>177</v>
      </c>
      <c r="B179" s="41" t="s">
        <v>112</v>
      </c>
      <c r="C179" s="42" t="s">
        <v>310</v>
      </c>
      <c r="D179" s="42" t="s">
        <v>303</v>
      </c>
      <c r="E179" s="43" t="s">
        <v>183</v>
      </c>
      <c r="F179" s="12"/>
      <c r="G179" s="43" t="s">
        <v>335</v>
      </c>
      <c r="H179" s="44" t="s">
        <v>413</v>
      </c>
      <c r="I179" s="45">
        <v>6.34</v>
      </c>
      <c r="J179" s="19">
        <v>29.99</v>
      </c>
      <c r="K179" s="19">
        <v>99.68</v>
      </c>
      <c r="L179" s="12">
        <v>4.7</v>
      </c>
      <c r="M179" s="12">
        <v>7.3</v>
      </c>
      <c r="N179" s="46" t="s">
        <v>358</v>
      </c>
      <c r="O179" s="42"/>
      <c r="P179" s="45">
        <v>6.34</v>
      </c>
      <c r="Q179" s="45">
        <v>6.34</v>
      </c>
    </row>
    <row r="180" spans="1:17" x14ac:dyDescent="0.15">
      <c r="A180" s="12">
        <v>178</v>
      </c>
      <c r="B180" s="41" t="s">
        <v>74</v>
      </c>
      <c r="C180" s="42" t="s">
        <v>310</v>
      </c>
      <c r="D180" s="42" t="s">
        <v>303</v>
      </c>
      <c r="E180" s="43" t="s">
        <v>183</v>
      </c>
      <c r="F180" s="12"/>
      <c r="G180" s="43" t="s">
        <v>330</v>
      </c>
      <c r="H180" s="44" t="s">
        <v>480</v>
      </c>
      <c r="I180" s="45">
        <v>89.46</v>
      </c>
      <c r="J180" s="47">
        <v>6.08</v>
      </c>
      <c r="K180" s="47">
        <v>99.75</v>
      </c>
      <c r="L180" s="12">
        <v>11.6</v>
      </c>
      <c r="M180" s="12">
        <v>14.4</v>
      </c>
      <c r="N180" s="46" t="s">
        <v>357</v>
      </c>
      <c r="O180" s="42"/>
      <c r="P180" s="45">
        <v>89.46</v>
      </c>
      <c r="Q180" s="45">
        <v>89.46</v>
      </c>
    </row>
    <row r="181" spans="1:17" x14ac:dyDescent="0.15">
      <c r="A181" s="12">
        <v>179</v>
      </c>
      <c r="B181" s="41" t="s">
        <v>117</v>
      </c>
      <c r="C181" s="42" t="s">
        <v>310</v>
      </c>
      <c r="D181" s="42" t="s">
        <v>303</v>
      </c>
      <c r="E181" s="43" t="s">
        <v>183</v>
      </c>
      <c r="F181" s="12"/>
      <c r="G181" s="43" t="s">
        <v>330</v>
      </c>
      <c r="H181" s="44" t="s">
        <v>479</v>
      </c>
      <c r="I181" s="45">
        <v>89.49</v>
      </c>
      <c r="J181" s="47">
        <v>4.7</v>
      </c>
      <c r="K181" s="47">
        <v>99.68</v>
      </c>
      <c r="L181" s="12">
        <v>12.1</v>
      </c>
      <c r="M181" s="12">
        <v>14.4</v>
      </c>
      <c r="N181" s="46" t="s">
        <v>357</v>
      </c>
      <c r="O181" s="42"/>
      <c r="P181" s="45">
        <v>89.49</v>
      </c>
      <c r="Q181" s="45">
        <v>89.49</v>
      </c>
    </row>
    <row r="182" spans="1:17" x14ac:dyDescent="0.15">
      <c r="A182" s="12">
        <v>180</v>
      </c>
      <c r="B182" s="41" t="s">
        <v>151</v>
      </c>
      <c r="C182" s="42" t="s">
        <v>310</v>
      </c>
      <c r="D182" s="42" t="s">
        <v>303</v>
      </c>
      <c r="E182" s="43" t="s">
        <v>183</v>
      </c>
      <c r="F182" s="12"/>
      <c r="G182" s="43" t="s">
        <v>332</v>
      </c>
      <c r="H182" s="44" t="s">
        <v>478</v>
      </c>
      <c r="I182" s="45">
        <v>41.74</v>
      </c>
      <c r="J182" s="47">
        <v>11.88</v>
      </c>
      <c r="K182" s="47">
        <v>99.82</v>
      </c>
      <c r="L182" s="12">
        <v>12.1</v>
      </c>
      <c r="M182" s="12">
        <v>14.4</v>
      </c>
      <c r="N182" s="46" t="s">
        <v>357</v>
      </c>
      <c r="O182" s="42"/>
      <c r="P182" s="45">
        <v>41.74</v>
      </c>
      <c r="Q182" s="45">
        <v>41.74</v>
      </c>
    </row>
    <row r="183" spans="1:17" x14ac:dyDescent="0.15">
      <c r="A183" s="12">
        <v>181</v>
      </c>
      <c r="B183" s="41" t="s">
        <v>109</v>
      </c>
      <c r="C183" s="42" t="s">
        <v>310</v>
      </c>
      <c r="D183" s="42" t="s">
        <v>303</v>
      </c>
      <c r="E183" s="43" t="s">
        <v>183</v>
      </c>
      <c r="F183" s="12"/>
      <c r="G183" s="43" t="s">
        <v>347</v>
      </c>
      <c r="H183" s="44" t="s">
        <v>477</v>
      </c>
      <c r="I183" s="45">
        <v>176.04</v>
      </c>
      <c r="J183" s="47">
        <v>13.86</v>
      </c>
      <c r="K183" s="49">
        <v>100</v>
      </c>
      <c r="L183" s="12">
        <v>18.25</v>
      </c>
      <c r="M183" s="12">
        <v>89.97</v>
      </c>
      <c r="N183" s="46" t="s">
        <v>357</v>
      </c>
      <c r="O183" s="42"/>
      <c r="P183" s="45">
        <v>176.04</v>
      </c>
      <c r="Q183" s="45">
        <v>176.04</v>
      </c>
    </row>
    <row r="184" spans="1:17" x14ac:dyDescent="0.15">
      <c r="A184" s="12">
        <v>182</v>
      </c>
      <c r="B184" s="41" t="s">
        <v>182</v>
      </c>
      <c r="C184" s="42" t="s">
        <v>310</v>
      </c>
      <c r="D184" s="42" t="s">
        <v>303</v>
      </c>
      <c r="E184" s="43" t="s">
        <v>183</v>
      </c>
      <c r="F184" s="12"/>
      <c r="G184" s="43" t="s">
        <v>334</v>
      </c>
      <c r="H184" s="44" t="s">
        <v>476</v>
      </c>
      <c r="I184" s="45">
        <v>260.14999999999998</v>
      </c>
      <c r="J184" s="47">
        <v>16.21</v>
      </c>
      <c r="K184" s="47">
        <v>98.92</v>
      </c>
      <c r="L184" s="12">
        <v>15.21</v>
      </c>
      <c r="M184" s="12">
        <v>16.87</v>
      </c>
      <c r="N184" s="46" t="s">
        <v>357</v>
      </c>
      <c r="O184" s="42"/>
      <c r="P184" s="45">
        <v>260.14999999999998</v>
      </c>
      <c r="Q184" s="45">
        <v>260.14999999999998</v>
      </c>
    </row>
    <row r="185" spans="1:17" x14ac:dyDescent="0.15">
      <c r="A185" s="12">
        <v>183</v>
      </c>
      <c r="B185" s="41" t="s">
        <v>139</v>
      </c>
      <c r="C185" s="42" t="s">
        <v>310</v>
      </c>
      <c r="D185" s="42" t="s">
        <v>303</v>
      </c>
      <c r="E185" s="43" t="s">
        <v>183</v>
      </c>
      <c r="F185" s="12"/>
      <c r="G185" s="43" t="s">
        <v>346</v>
      </c>
      <c r="H185" s="44" t="s">
        <v>414</v>
      </c>
      <c r="I185" s="45">
        <v>57.87</v>
      </c>
      <c r="J185" s="47">
        <v>7.26</v>
      </c>
      <c r="K185" s="47">
        <v>87.83</v>
      </c>
      <c r="L185" s="12">
        <v>12.6</v>
      </c>
      <c r="M185" s="12">
        <v>12.8</v>
      </c>
      <c r="N185" s="46" t="s">
        <v>358</v>
      </c>
      <c r="O185" s="42"/>
      <c r="P185" s="45">
        <v>57.87</v>
      </c>
      <c r="Q185" s="45">
        <v>57.87</v>
      </c>
    </row>
    <row r="186" spans="1:17" x14ac:dyDescent="0.15">
      <c r="A186" s="12">
        <v>184</v>
      </c>
      <c r="B186" s="41" t="s">
        <v>152</v>
      </c>
      <c r="C186" s="42" t="s">
        <v>310</v>
      </c>
      <c r="D186" s="42" t="s">
        <v>303</v>
      </c>
      <c r="E186" s="43" t="s">
        <v>183</v>
      </c>
      <c r="F186" s="12"/>
      <c r="G186" s="43" t="s">
        <v>332</v>
      </c>
      <c r="H186" s="44" t="s">
        <v>475</v>
      </c>
      <c r="I186" s="45">
        <v>37.47</v>
      </c>
      <c r="J186" s="47">
        <v>5.5</v>
      </c>
      <c r="K186" s="47">
        <v>76.3</v>
      </c>
      <c r="L186" s="12">
        <v>7.12</v>
      </c>
      <c r="M186" s="12">
        <v>5.6</v>
      </c>
      <c r="N186" s="46" t="s">
        <v>357</v>
      </c>
      <c r="O186" s="42"/>
      <c r="P186" s="45">
        <v>37.47</v>
      </c>
      <c r="Q186" s="45">
        <v>37.47</v>
      </c>
    </row>
    <row r="187" spans="1:17" x14ac:dyDescent="0.15">
      <c r="A187" s="12">
        <v>185</v>
      </c>
      <c r="B187" s="41" t="s">
        <v>130</v>
      </c>
      <c r="C187" s="42" t="s">
        <v>310</v>
      </c>
      <c r="D187" s="42" t="s">
        <v>217</v>
      </c>
      <c r="E187" s="43" t="s">
        <v>183</v>
      </c>
      <c r="F187" s="12" t="s">
        <v>198</v>
      </c>
      <c r="G187" s="43" t="s">
        <v>355</v>
      </c>
      <c r="H187" s="44" t="s">
        <v>415</v>
      </c>
      <c r="I187" s="45">
        <v>58.74</v>
      </c>
      <c r="J187" s="47">
        <v>5.15</v>
      </c>
      <c r="K187" s="47">
        <v>85.32</v>
      </c>
      <c r="L187" s="12">
        <v>11.9</v>
      </c>
      <c r="M187" s="12">
        <v>15.3</v>
      </c>
      <c r="N187" s="46" t="s">
        <v>358</v>
      </c>
      <c r="O187" s="42"/>
      <c r="P187" s="45">
        <v>58.74</v>
      </c>
      <c r="Q187" s="45">
        <v>58.74</v>
      </c>
    </row>
    <row r="188" spans="1:17" x14ac:dyDescent="0.15">
      <c r="A188" s="12">
        <v>186</v>
      </c>
      <c r="B188" s="41" t="s">
        <v>174</v>
      </c>
      <c r="C188" s="42" t="s">
        <v>310</v>
      </c>
      <c r="D188" s="42" t="s">
        <v>227</v>
      </c>
      <c r="E188" s="43" t="s">
        <v>183</v>
      </c>
      <c r="F188" s="12"/>
      <c r="G188" s="43" t="s">
        <v>376</v>
      </c>
      <c r="H188" s="44" t="s">
        <v>474</v>
      </c>
      <c r="I188" s="45">
        <v>281.07</v>
      </c>
      <c r="J188" s="47">
        <v>3.68</v>
      </c>
      <c r="K188" s="47">
        <v>99.97</v>
      </c>
      <c r="L188" s="12">
        <v>12</v>
      </c>
      <c r="M188" s="12">
        <v>12.9</v>
      </c>
      <c r="N188" s="46" t="s">
        <v>357</v>
      </c>
      <c r="O188" s="51" t="s">
        <v>377</v>
      </c>
      <c r="P188" s="45">
        <v>156.43</v>
      </c>
      <c r="Q188" s="45">
        <v>156.43</v>
      </c>
    </row>
    <row r="189" spans="1:17" x14ac:dyDescent="0.15">
      <c r="A189" s="12">
        <v>187</v>
      </c>
      <c r="B189" s="41" t="s">
        <v>158</v>
      </c>
      <c r="C189" s="42" t="s">
        <v>310</v>
      </c>
      <c r="D189" s="42" t="s">
        <v>217</v>
      </c>
      <c r="E189" s="43" t="s">
        <v>183</v>
      </c>
      <c r="F189" s="12" t="s">
        <v>198</v>
      </c>
      <c r="G189" s="43" t="s">
        <v>345</v>
      </c>
      <c r="H189" s="44" t="s">
        <v>416</v>
      </c>
      <c r="I189" s="45">
        <v>32.92</v>
      </c>
      <c r="J189" s="47">
        <v>13.14</v>
      </c>
      <c r="K189" s="47">
        <v>99.97</v>
      </c>
      <c r="L189" s="12">
        <v>10.6</v>
      </c>
      <c r="M189" s="12">
        <v>12.6</v>
      </c>
      <c r="N189" s="46" t="s">
        <v>358</v>
      </c>
      <c r="O189" s="42"/>
      <c r="P189" s="45">
        <v>32.92</v>
      </c>
      <c r="Q189" s="45">
        <v>32.92</v>
      </c>
    </row>
    <row r="190" spans="1:17" ht="15" x14ac:dyDescent="0.25">
      <c r="A190" s="54"/>
      <c r="B190" s="55"/>
      <c r="C190" s="54"/>
      <c r="D190" s="54"/>
      <c r="E190" s="51"/>
      <c r="F190" s="54"/>
      <c r="G190" s="51"/>
      <c r="H190" s="56"/>
      <c r="I190" s="69">
        <f>SUM(I3:I189)</f>
        <v>30956.199999999979</v>
      </c>
      <c r="J190" s="57"/>
      <c r="K190" s="57"/>
      <c r="L190" s="54"/>
      <c r="M190" s="54"/>
      <c r="N190" s="58"/>
      <c r="O190" s="42"/>
      <c r="P190" s="64">
        <f>SUM(P3:P189)</f>
        <v>30494.37999999999</v>
      </c>
      <c r="Q190" s="64">
        <f>SUM(Q3:Q189)</f>
        <v>30360.499999999989</v>
      </c>
    </row>
    <row r="191" spans="1:17" x14ac:dyDescent="0.15">
      <c r="P191" s="1">
        <f>+Tabla267[[#Totals],[PVP MENSUAL]]-Tabla267[[#Totals],[PVP MENSUAL2]]</f>
        <v>461.8199999999888</v>
      </c>
      <c r="Q191" s="1">
        <f>+Tabla267[[#Totals],[PVP MENSUAL]]-Tabla267[[#Totals],[PVP IR Aprox]]</f>
        <v>595.69999999998981</v>
      </c>
    </row>
    <row r="193" spans="7:16" x14ac:dyDescent="0.15">
      <c r="I193" s="53"/>
    </row>
    <row r="194" spans="7:16" x14ac:dyDescent="0.15">
      <c r="G194" s="25" t="s">
        <v>731</v>
      </c>
      <c r="H194" s="27" t="s">
        <v>732</v>
      </c>
      <c r="O194" s="25" t="s">
        <v>733</v>
      </c>
      <c r="P194" s="27" t="s">
        <v>732</v>
      </c>
    </row>
    <row r="195" spans="7:16" x14ac:dyDescent="0.15">
      <c r="G195" s="25" t="s">
        <v>335</v>
      </c>
      <c r="H195" s="27">
        <v>2</v>
      </c>
      <c r="O195" s="25" t="s">
        <v>335</v>
      </c>
      <c r="P195" s="27">
        <v>2</v>
      </c>
    </row>
    <row r="196" spans="7:16" x14ac:dyDescent="0.15">
      <c r="G196" s="25" t="s">
        <v>342</v>
      </c>
      <c r="H196" s="27">
        <v>3</v>
      </c>
      <c r="O196" s="25" t="s">
        <v>342</v>
      </c>
      <c r="P196" s="27">
        <v>3</v>
      </c>
    </row>
    <row r="197" spans="7:16" x14ac:dyDescent="0.15">
      <c r="G197" s="25" t="s">
        <v>329</v>
      </c>
      <c r="H197" s="27">
        <v>1</v>
      </c>
      <c r="O197" s="25" t="s">
        <v>329</v>
      </c>
      <c r="P197" s="27">
        <v>2</v>
      </c>
    </row>
    <row r="198" spans="7:16" x14ac:dyDescent="0.15">
      <c r="G198" s="25" t="s">
        <v>350</v>
      </c>
      <c r="H198" s="27">
        <v>1</v>
      </c>
      <c r="O198" s="25" t="s">
        <v>332</v>
      </c>
      <c r="P198" s="27">
        <v>6</v>
      </c>
    </row>
    <row r="199" spans="7:16" x14ac:dyDescent="0.15">
      <c r="G199" s="25" t="s">
        <v>332</v>
      </c>
      <c r="H199" s="27">
        <v>6</v>
      </c>
      <c r="O199" s="25" t="s">
        <v>355</v>
      </c>
      <c r="P199" s="27">
        <v>1</v>
      </c>
    </row>
    <row r="200" spans="7:16" x14ac:dyDescent="0.15">
      <c r="G200" s="25" t="s">
        <v>355</v>
      </c>
      <c r="H200" s="27">
        <v>1</v>
      </c>
      <c r="O200" s="25" t="s">
        <v>330</v>
      </c>
      <c r="P200" s="27">
        <v>1</v>
      </c>
    </row>
    <row r="201" spans="7:16" x14ac:dyDescent="0.15">
      <c r="G201" s="25" t="s">
        <v>330</v>
      </c>
      <c r="H201" s="27">
        <v>1</v>
      </c>
      <c r="O201" s="25" t="s">
        <v>333</v>
      </c>
      <c r="P201" s="27">
        <v>3</v>
      </c>
    </row>
    <row r="202" spans="7:16" x14ac:dyDescent="0.15">
      <c r="G202" s="25" t="s">
        <v>333</v>
      </c>
      <c r="H202" s="27">
        <v>6</v>
      </c>
      <c r="O202" s="25" t="s">
        <v>327</v>
      </c>
      <c r="P202" s="27">
        <v>9</v>
      </c>
    </row>
    <row r="203" spans="7:16" x14ac:dyDescent="0.15">
      <c r="G203" s="25" t="s">
        <v>343</v>
      </c>
      <c r="H203" s="27">
        <v>2</v>
      </c>
      <c r="O203" s="25" t="s">
        <v>334</v>
      </c>
      <c r="P203" s="27">
        <v>7</v>
      </c>
    </row>
    <row r="204" spans="7:16" x14ac:dyDescent="0.15">
      <c r="G204" s="25" t="s">
        <v>327</v>
      </c>
      <c r="H204" s="27">
        <v>6</v>
      </c>
      <c r="O204" s="25"/>
      <c r="P204" s="27">
        <f>SUM(P195:P203)</f>
        <v>34</v>
      </c>
    </row>
    <row r="205" spans="7:16" x14ac:dyDescent="0.15">
      <c r="G205" s="25" t="s">
        <v>334</v>
      </c>
      <c r="H205" s="27">
        <v>4</v>
      </c>
    </row>
    <row r="206" spans="7:16" x14ac:dyDescent="0.15">
      <c r="H206" s="27">
        <f>SUM(H195:H205)</f>
        <v>33</v>
      </c>
    </row>
  </sheetData>
  <phoneticPr fontId="25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0D74-CC15-4588-88A7-C55027B6204B}">
  <dimension ref="A3:J11"/>
  <sheetViews>
    <sheetView showGridLines="0" workbookViewId="0">
      <selection activeCell="C18" sqref="C18"/>
    </sheetView>
  </sheetViews>
  <sheetFormatPr baseColWidth="10" defaultRowHeight="10.5" x14ac:dyDescent="0.15"/>
  <cols>
    <col min="1" max="1" width="46.5703125" style="66" bestFit="1" customWidth="1"/>
    <col min="2" max="2" width="21.7109375" style="66" customWidth="1"/>
    <col min="3" max="3" width="9.85546875" style="27" customWidth="1"/>
    <col min="4" max="4" width="17.42578125" style="66" customWidth="1"/>
    <col min="5" max="5" width="17" style="66" customWidth="1"/>
    <col min="6" max="6" width="10.85546875" style="66" customWidth="1"/>
    <col min="7" max="7" width="11.42578125" style="66"/>
    <col min="8" max="8" width="21.5703125" style="66" customWidth="1"/>
    <col min="9" max="9" width="12" style="66" customWidth="1"/>
    <col min="10" max="10" width="16.28515625" style="66" customWidth="1"/>
    <col min="11" max="16384" width="11.42578125" style="66"/>
  </cols>
  <sheetData>
    <row r="3" spans="1:10" x14ac:dyDescent="0.15">
      <c r="A3" s="66" t="s">
        <v>210</v>
      </c>
      <c r="B3" s="66" t="s">
        <v>211</v>
      </c>
      <c r="C3" s="27" t="s">
        <v>212</v>
      </c>
      <c r="D3" s="66" t="s">
        <v>213</v>
      </c>
      <c r="E3" s="66" t="s">
        <v>214</v>
      </c>
      <c r="F3" s="66" t="s">
        <v>215</v>
      </c>
      <c r="G3" s="66" t="s">
        <v>681</v>
      </c>
      <c r="H3" s="66" t="s">
        <v>306</v>
      </c>
      <c r="I3" s="66" t="s">
        <v>687</v>
      </c>
      <c r="J3" s="66" t="s">
        <v>734</v>
      </c>
    </row>
    <row r="4" spans="1:10" x14ac:dyDescent="0.15">
      <c r="A4" s="66" t="s">
        <v>222</v>
      </c>
      <c r="B4" s="66" t="s">
        <v>223</v>
      </c>
      <c r="C4" s="27">
        <v>1024</v>
      </c>
      <c r="D4" s="66" t="s">
        <v>118</v>
      </c>
      <c r="E4" s="66" t="s">
        <v>220</v>
      </c>
      <c r="F4" s="66" t="s">
        <v>218</v>
      </c>
      <c r="G4" s="66" t="s">
        <v>688</v>
      </c>
      <c r="H4" s="66" t="s">
        <v>689</v>
      </c>
      <c r="I4" s="68">
        <v>140.09</v>
      </c>
      <c r="J4" s="68">
        <v>134.26</v>
      </c>
    </row>
    <row r="5" spans="1:10" x14ac:dyDescent="0.15">
      <c r="A5" s="66" t="s">
        <v>273</v>
      </c>
      <c r="B5" s="66" t="s">
        <v>223</v>
      </c>
      <c r="C5" s="27">
        <v>1024</v>
      </c>
      <c r="D5" s="66" t="s">
        <v>56</v>
      </c>
      <c r="E5" s="66" t="s">
        <v>220</v>
      </c>
      <c r="F5" s="66" t="s">
        <v>218</v>
      </c>
      <c r="G5" s="66" t="s">
        <v>688</v>
      </c>
      <c r="H5" s="66" t="s">
        <v>690</v>
      </c>
      <c r="I5" s="68">
        <v>140.09</v>
      </c>
      <c r="J5" s="68">
        <v>134.26</v>
      </c>
    </row>
    <row r="6" spans="1:10" x14ac:dyDescent="0.15">
      <c r="A6" s="66" t="s">
        <v>691</v>
      </c>
      <c r="B6" s="66" t="s">
        <v>223</v>
      </c>
      <c r="C6" s="27">
        <v>1024</v>
      </c>
      <c r="D6" s="66" t="s">
        <v>80</v>
      </c>
      <c r="E6" s="66" t="s">
        <v>233</v>
      </c>
      <c r="F6" s="66" t="s">
        <v>218</v>
      </c>
      <c r="G6" s="66" t="s">
        <v>688</v>
      </c>
      <c r="H6" s="66" t="s">
        <v>692</v>
      </c>
      <c r="I6" s="68">
        <v>140.09</v>
      </c>
      <c r="J6" s="68">
        <v>134.26</v>
      </c>
    </row>
    <row r="7" spans="1:10" x14ac:dyDescent="0.15">
      <c r="A7" s="66" t="s">
        <v>693</v>
      </c>
      <c r="B7" s="66" t="s">
        <v>223</v>
      </c>
      <c r="C7" s="27">
        <v>1023</v>
      </c>
      <c r="D7" s="66" t="s">
        <v>132</v>
      </c>
      <c r="E7" s="66" t="s">
        <v>288</v>
      </c>
      <c r="F7" s="66" t="s">
        <v>218</v>
      </c>
      <c r="G7" s="66" t="s">
        <v>688</v>
      </c>
      <c r="H7" s="66" t="s">
        <v>694</v>
      </c>
      <c r="I7" s="68">
        <v>140.09</v>
      </c>
      <c r="J7" s="68">
        <v>134.26</v>
      </c>
    </row>
    <row r="8" spans="1:10" x14ac:dyDescent="0.15">
      <c r="A8" s="66" t="s">
        <v>695</v>
      </c>
      <c r="B8" s="66" t="s">
        <v>223</v>
      </c>
      <c r="C8" s="27">
        <v>1024</v>
      </c>
      <c r="D8" s="66" t="s">
        <v>696</v>
      </c>
      <c r="E8" s="66" t="s">
        <v>303</v>
      </c>
      <c r="F8" s="66" t="s">
        <v>218</v>
      </c>
      <c r="G8" s="66" t="s">
        <v>688</v>
      </c>
      <c r="H8" s="66" t="s">
        <v>697</v>
      </c>
      <c r="I8" s="68">
        <v>140.09</v>
      </c>
      <c r="J8" s="68">
        <v>134.26</v>
      </c>
    </row>
    <row r="9" spans="1:10" x14ac:dyDescent="0.15">
      <c r="A9" s="66" t="s">
        <v>304</v>
      </c>
      <c r="B9" s="66" t="s">
        <v>223</v>
      </c>
      <c r="C9" s="27">
        <v>1024</v>
      </c>
      <c r="D9" s="66" t="s">
        <v>182</v>
      </c>
      <c r="E9" s="66" t="s">
        <v>303</v>
      </c>
      <c r="F9" s="66" t="s">
        <v>218</v>
      </c>
      <c r="G9" s="66" t="s">
        <v>688</v>
      </c>
      <c r="H9" s="66" t="s">
        <v>698</v>
      </c>
      <c r="I9" s="68">
        <v>140.09</v>
      </c>
      <c r="J9" s="68">
        <v>134.26</v>
      </c>
    </row>
    <row r="10" spans="1:10" x14ac:dyDescent="0.15">
      <c r="I10" s="67">
        <f>SUM(I4:I9)</f>
        <v>840.54000000000008</v>
      </c>
      <c r="J10" s="67">
        <f>SUM(J4:J9)</f>
        <v>805.56</v>
      </c>
    </row>
    <row r="11" spans="1:10" x14ac:dyDescent="0.15">
      <c r="J11" s="94">
        <f>+Tabla8[[#Totals],[PVP Mensual]]-Tabla8[[#Totals],[PVP APROX. IR Mensual]]</f>
        <v>34.980000000000132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3718-38A3-4AF7-8A59-5039920959CB}">
  <dimension ref="A3:I10"/>
  <sheetViews>
    <sheetView showGridLines="0" workbookViewId="0">
      <selection activeCell="D19" sqref="D19"/>
    </sheetView>
  </sheetViews>
  <sheetFormatPr baseColWidth="10" defaultRowHeight="15" x14ac:dyDescent="0.25"/>
  <cols>
    <col min="1" max="1" width="32.28515625" bestFit="1" customWidth="1"/>
    <col min="2" max="2" width="21.7109375" customWidth="1"/>
    <col min="3" max="3" width="11.42578125" style="3"/>
    <col min="5" max="5" width="17" customWidth="1"/>
    <col min="8" max="8" width="21.140625" customWidth="1"/>
    <col min="9" max="9" width="16.85546875" customWidth="1"/>
  </cols>
  <sheetData>
    <row r="3" spans="1:9" x14ac:dyDescent="0.25">
      <c r="A3" s="65" t="s">
        <v>210</v>
      </c>
      <c r="B3" s="65" t="s">
        <v>211</v>
      </c>
      <c r="C3" s="61" t="s">
        <v>212</v>
      </c>
      <c r="D3" s="65" t="s">
        <v>213</v>
      </c>
      <c r="E3" s="65" t="s">
        <v>214</v>
      </c>
      <c r="F3" s="65" t="s">
        <v>215</v>
      </c>
      <c r="G3" s="65" t="s">
        <v>681</v>
      </c>
      <c r="H3" s="65" t="s">
        <v>306</v>
      </c>
      <c r="I3" s="65" t="s">
        <v>735</v>
      </c>
    </row>
    <row r="4" spans="1:9" x14ac:dyDescent="0.25">
      <c r="A4" s="65" t="s">
        <v>253</v>
      </c>
      <c r="B4" s="65" t="s">
        <v>223</v>
      </c>
      <c r="C4" s="61">
        <v>80</v>
      </c>
      <c r="D4" s="65" t="s">
        <v>219</v>
      </c>
      <c r="E4" s="65" t="s">
        <v>254</v>
      </c>
      <c r="F4" s="65" t="s">
        <v>218</v>
      </c>
      <c r="G4" s="65" t="s">
        <v>682</v>
      </c>
      <c r="H4" s="65" t="s">
        <v>683</v>
      </c>
      <c r="I4" s="68">
        <v>21.31</v>
      </c>
    </row>
    <row r="5" spans="1:9" x14ac:dyDescent="0.25">
      <c r="A5" s="65" t="s">
        <v>276</v>
      </c>
      <c r="B5" s="65" t="s">
        <v>216</v>
      </c>
      <c r="C5" s="61">
        <v>125</v>
      </c>
      <c r="D5" s="65" t="s">
        <v>219</v>
      </c>
      <c r="E5" s="65" t="s">
        <v>254</v>
      </c>
      <c r="F5" s="65" t="s">
        <v>218</v>
      </c>
      <c r="G5" s="65" t="s">
        <v>682</v>
      </c>
      <c r="H5" s="65" t="s">
        <v>684</v>
      </c>
      <c r="I5" s="68">
        <v>6.81</v>
      </c>
    </row>
    <row r="6" spans="1:9" x14ac:dyDescent="0.25">
      <c r="A6" s="65" t="s">
        <v>278</v>
      </c>
      <c r="B6" s="65" t="s">
        <v>223</v>
      </c>
      <c r="C6" s="61">
        <v>99</v>
      </c>
      <c r="D6" s="65" t="s">
        <v>219</v>
      </c>
      <c r="E6" s="65" t="s">
        <v>234</v>
      </c>
      <c r="F6" s="65" t="s">
        <v>218</v>
      </c>
      <c r="G6" s="65" t="s">
        <v>682</v>
      </c>
      <c r="H6" s="65" t="s">
        <v>685</v>
      </c>
      <c r="I6" s="68">
        <v>20.45</v>
      </c>
    </row>
    <row r="7" spans="1:9" x14ac:dyDescent="0.25">
      <c r="A7" s="65" t="s">
        <v>279</v>
      </c>
      <c r="B7" s="65" t="s">
        <v>223</v>
      </c>
      <c r="C7" s="61">
        <v>100</v>
      </c>
      <c r="D7" s="65" t="s">
        <v>219</v>
      </c>
      <c r="E7" s="65" t="s">
        <v>234</v>
      </c>
      <c r="F7" s="65" t="s">
        <v>218</v>
      </c>
      <c r="G7" s="65" t="s">
        <v>682</v>
      </c>
      <c r="H7" s="65" t="s">
        <v>686</v>
      </c>
      <c r="I7" s="68">
        <v>21.25</v>
      </c>
    </row>
    <row r="8" spans="1:9" x14ac:dyDescent="0.25">
      <c r="A8" s="65" t="s">
        <v>280</v>
      </c>
      <c r="B8" s="65" t="s">
        <v>223</v>
      </c>
      <c r="C8" s="61">
        <v>81</v>
      </c>
      <c r="D8" s="65" t="s">
        <v>219</v>
      </c>
      <c r="E8" s="65" t="s">
        <v>234</v>
      </c>
      <c r="F8" s="65" t="s">
        <v>218</v>
      </c>
      <c r="G8" s="65" t="s">
        <v>682</v>
      </c>
      <c r="H8" s="65" t="s">
        <v>686</v>
      </c>
      <c r="I8" s="68">
        <v>20.54</v>
      </c>
    </row>
    <row r="9" spans="1:9" x14ac:dyDescent="0.25">
      <c r="A9" s="65" t="s">
        <v>281</v>
      </c>
      <c r="B9" s="65" t="s">
        <v>223</v>
      </c>
      <c r="C9" s="61">
        <v>100</v>
      </c>
      <c r="D9" s="65" t="s">
        <v>219</v>
      </c>
      <c r="E9" s="65" t="s">
        <v>234</v>
      </c>
      <c r="F9" s="65" t="s">
        <v>218</v>
      </c>
      <c r="G9" s="65" t="s">
        <v>682</v>
      </c>
      <c r="H9" s="65" t="s">
        <v>685</v>
      </c>
      <c r="I9" s="68">
        <v>21.72</v>
      </c>
    </row>
    <row r="10" spans="1:9" x14ac:dyDescent="0.25">
      <c r="A10" s="66"/>
      <c r="B10" s="66"/>
      <c r="C10" s="61"/>
      <c r="D10" s="66"/>
      <c r="E10" s="66"/>
      <c r="F10" s="66"/>
      <c r="G10" s="66"/>
      <c r="H10" s="66"/>
      <c r="I10" s="67">
        <f>SUM(I4:I9)</f>
        <v>112.07999999999998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A25E-CFC5-4362-BC7E-8963B1228A45}">
  <dimension ref="A2:I5"/>
  <sheetViews>
    <sheetView showGridLines="0" workbookViewId="0">
      <selection activeCell="I13" sqref="I13"/>
    </sheetView>
  </sheetViews>
  <sheetFormatPr baseColWidth="10" defaultRowHeight="15" x14ac:dyDescent="0.25"/>
  <cols>
    <col min="1" max="1" width="21" customWidth="1"/>
    <col min="2" max="2" width="30.28515625" bestFit="1" customWidth="1"/>
    <col min="3" max="3" width="9" bestFit="1" customWidth="1"/>
    <col min="4" max="4" width="16.5703125" customWidth="1"/>
    <col min="5" max="5" width="17" customWidth="1"/>
    <col min="6" max="6" width="11.140625" bestFit="1" customWidth="1"/>
    <col min="7" max="7" width="23" customWidth="1"/>
    <col min="9" max="9" width="21.140625" customWidth="1"/>
  </cols>
  <sheetData>
    <row r="2" spans="1:9" x14ac:dyDescent="0.25">
      <c r="A2" s="1" t="s">
        <v>210</v>
      </c>
      <c r="B2" s="1" t="s">
        <v>361</v>
      </c>
      <c r="C2" s="1" t="s">
        <v>362</v>
      </c>
      <c r="D2" s="1" t="s">
        <v>363</v>
      </c>
      <c r="E2" s="1" t="s">
        <v>214</v>
      </c>
      <c r="F2" s="1" t="s">
        <v>215</v>
      </c>
      <c r="G2" s="1" t="s">
        <v>308</v>
      </c>
      <c r="H2" s="66" t="s">
        <v>687</v>
      </c>
      <c r="I2" s="66" t="s">
        <v>736</v>
      </c>
    </row>
    <row r="3" spans="1:9" x14ac:dyDescent="0.25">
      <c r="A3" s="1" t="s">
        <v>364</v>
      </c>
      <c r="B3" s="1" t="s">
        <v>365</v>
      </c>
      <c r="C3" s="1" t="s">
        <v>366</v>
      </c>
      <c r="D3" s="1" t="s">
        <v>367</v>
      </c>
      <c r="E3" s="1" t="s">
        <v>368</v>
      </c>
      <c r="F3" s="1" t="s">
        <v>218</v>
      </c>
      <c r="G3" s="1" t="s">
        <v>310</v>
      </c>
      <c r="H3" s="68">
        <v>372.27</v>
      </c>
      <c r="I3" s="68">
        <v>217.96</v>
      </c>
    </row>
    <row r="4" spans="1:9" x14ac:dyDescent="0.25">
      <c r="A4" s="66"/>
      <c r="B4" s="66"/>
      <c r="C4" s="66"/>
      <c r="D4" s="66"/>
      <c r="E4" s="66"/>
      <c r="F4" s="66"/>
      <c r="G4" s="66"/>
      <c r="H4" s="67">
        <f>SUM(H3)</f>
        <v>372.27</v>
      </c>
      <c r="I4" s="67">
        <f>SUM(I3)</f>
        <v>217.96</v>
      </c>
    </row>
    <row r="5" spans="1:9" x14ac:dyDescent="0.25">
      <c r="I5" s="95">
        <f>+Tabla1[[#Totals],[PVP Mensual]]-Tabla1[[#Totals],[PVP APROX IR Mensual]]</f>
        <v>154.30999999999997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6B59-A44F-43A0-8E97-6D7C83F63CB2}">
  <dimension ref="A10:H22"/>
  <sheetViews>
    <sheetView showGridLines="0" topLeftCell="A10" workbookViewId="0">
      <selection activeCell="H28" sqref="H28"/>
    </sheetView>
  </sheetViews>
  <sheetFormatPr baseColWidth="10" defaultRowHeight="15" x14ac:dyDescent="0.25"/>
  <cols>
    <col min="1" max="1" width="34.140625" customWidth="1"/>
    <col min="2" max="2" width="14.85546875" customWidth="1"/>
    <col min="3" max="3" width="18" bestFit="1" customWidth="1"/>
    <col min="4" max="4" width="20.140625" style="63" customWidth="1"/>
    <col min="5" max="5" width="17" customWidth="1"/>
    <col min="7" max="7" width="14.140625" customWidth="1"/>
    <col min="8" max="8" width="16.85546875" customWidth="1"/>
  </cols>
  <sheetData>
    <row r="10" spans="1:8" x14ac:dyDescent="0.25">
      <c r="A10" s="66" t="s">
        <v>210</v>
      </c>
      <c r="B10" s="66" t="s">
        <v>305</v>
      </c>
      <c r="C10" s="66" t="s">
        <v>306</v>
      </c>
      <c r="D10" s="27" t="s">
        <v>307</v>
      </c>
      <c r="E10" s="66" t="s">
        <v>214</v>
      </c>
      <c r="F10" s="66" t="s">
        <v>215</v>
      </c>
      <c r="G10" s="66" t="s">
        <v>308</v>
      </c>
      <c r="H10" s="66" t="s">
        <v>737</v>
      </c>
    </row>
    <row r="11" spans="1:8" x14ac:dyDescent="0.25">
      <c r="A11" s="66" t="s">
        <v>699</v>
      </c>
      <c r="B11" s="66" t="s">
        <v>309</v>
      </c>
      <c r="C11" s="66" t="s">
        <v>700</v>
      </c>
      <c r="D11" s="27">
        <v>90</v>
      </c>
      <c r="E11" s="66" t="s">
        <v>236</v>
      </c>
      <c r="F11" s="66" t="s">
        <v>218</v>
      </c>
      <c r="G11" s="66" t="s">
        <v>310</v>
      </c>
      <c r="H11" s="68">
        <v>0.74</v>
      </c>
    </row>
    <row r="12" spans="1:8" x14ac:dyDescent="0.25">
      <c r="A12" s="66" t="s">
        <v>311</v>
      </c>
      <c r="B12" s="66" t="s">
        <v>309</v>
      </c>
      <c r="C12" s="66" t="s">
        <v>312</v>
      </c>
      <c r="D12" s="27">
        <v>256</v>
      </c>
      <c r="E12" s="66" t="s">
        <v>225</v>
      </c>
      <c r="F12" s="66" t="s">
        <v>218</v>
      </c>
      <c r="G12" s="66" t="s">
        <v>310</v>
      </c>
      <c r="H12" s="68">
        <v>4.25</v>
      </c>
    </row>
    <row r="13" spans="1:8" x14ac:dyDescent="0.25">
      <c r="A13" s="66" t="s">
        <v>313</v>
      </c>
      <c r="B13" s="66" t="s">
        <v>309</v>
      </c>
      <c r="C13" s="66" t="s">
        <v>314</v>
      </c>
      <c r="D13" s="27">
        <v>80</v>
      </c>
      <c r="E13" s="66" t="s">
        <v>226</v>
      </c>
      <c r="F13" s="66" t="s">
        <v>218</v>
      </c>
      <c r="G13" s="66" t="s">
        <v>310</v>
      </c>
      <c r="H13" s="68">
        <v>2.2999999999999998</v>
      </c>
    </row>
    <row r="14" spans="1:8" x14ac:dyDescent="0.25">
      <c r="A14" s="66" t="s">
        <v>701</v>
      </c>
      <c r="B14" s="66" t="s">
        <v>309</v>
      </c>
      <c r="C14" s="66" t="s">
        <v>702</v>
      </c>
      <c r="D14" s="27">
        <v>80</v>
      </c>
      <c r="E14" s="66" t="s">
        <v>226</v>
      </c>
      <c r="F14" s="66" t="s">
        <v>218</v>
      </c>
      <c r="G14" s="66" t="s">
        <v>310</v>
      </c>
      <c r="H14" s="68">
        <v>1.33</v>
      </c>
    </row>
    <row r="15" spans="1:8" x14ac:dyDescent="0.25">
      <c r="A15" s="66" t="s">
        <v>703</v>
      </c>
      <c r="B15" s="66" t="s">
        <v>309</v>
      </c>
      <c r="C15" s="66" t="s">
        <v>704</v>
      </c>
      <c r="D15" s="27">
        <v>80</v>
      </c>
      <c r="E15" s="66" t="s">
        <v>231</v>
      </c>
      <c r="F15" s="66" t="s">
        <v>218</v>
      </c>
      <c r="G15" s="66" t="s">
        <v>310</v>
      </c>
      <c r="H15" s="68">
        <v>1.19</v>
      </c>
    </row>
    <row r="16" spans="1:8" x14ac:dyDescent="0.25">
      <c r="A16" s="66" t="s">
        <v>315</v>
      </c>
      <c r="B16" s="66" t="s">
        <v>309</v>
      </c>
      <c r="C16" s="66" t="s">
        <v>316</v>
      </c>
      <c r="D16" s="27">
        <v>128</v>
      </c>
      <c r="E16" s="66" t="s">
        <v>251</v>
      </c>
      <c r="F16" s="66" t="s">
        <v>218</v>
      </c>
      <c r="G16" s="66" t="s">
        <v>310</v>
      </c>
      <c r="H16" s="68">
        <v>4.33</v>
      </c>
    </row>
    <row r="17" spans="1:8" x14ac:dyDescent="0.25">
      <c r="A17" s="66" t="s">
        <v>317</v>
      </c>
      <c r="B17" s="66" t="s">
        <v>309</v>
      </c>
      <c r="C17" s="66" t="s">
        <v>318</v>
      </c>
      <c r="D17" s="27">
        <v>256</v>
      </c>
      <c r="E17" s="66" t="s">
        <v>270</v>
      </c>
      <c r="F17" s="66" t="s">
        <v>218</v>
      </c>
      <c r="G17" s="66" t="s">
        <v>310</v>
      </c>
      <c r="H17" s="68">
        <v>7.23</v>
      </c>
    </row>
    <row r="18" spans="1:8" x14ac:dyDescent="0.25">
      <c r="A18" s="66" t="s">
        <v>705</v>
      </c>
      <c r="B18" s="66" t="s">
        <v>309</v>
      </c>
      <c r="C18" s="66" t="s">
        <v>706</v>
      </c>
      <c r="D18" s="27">
        <v>40</v>
      </c>
      <c r="E18" s="66" t="s">
        <v>240</v>
      </c>
      <c r="F18" s="66" t="s">
        <v>218</v>
      </c>
      <c r="G18" s="66" t="s">
        <v>310</v>
      </c>
      <c r="H18" s="68">
        <v>0.09</v>
      </c>
    </row>
    <row r="19" spans="1:8" x14ac:dyDescent="0.25">
      <c r="A19" s="66" t="s">
        <v>319</v>
      </c>
      <c r="B19" s="66" t="s">
        <v>309</v>
      </c>
      <c r="C19" s="66" t="s">
        <v>320</v>
      </c>
      <c r="D19" s="27">
        <v>128</v>
      </c>
      <c r="E19" s="66" t="s">
        <v>225</v>
      </c>
      <c r="F19" s="66" t="s">
        <v>218</v>
      </c>
      <c r="G19" s="66" t="s">
        <v>310</v>
      </c>
      <c r="H19" s="68">
        <v>2.0499999999999998</v>
      </c>
    </row>
    <row r="20" spans="1:8" x14ac:dyDescent="0.25">
      <c r="A20" s="66" t="s">
        <v>707</v>
      </c>
      <c r="B20" s="66" t="s">
        <v>309</v>
      </c>
      <c r="C20" s="66" t="s">
        <v>708</v>
      </c>
      <c r="D20" s="27">
        <v>127</v>
      </c>
      <c r="E20" s="66" t="s">
        <v>303</v>
      </c>
      <c r="F20" s="66" t="s">
        <v>218</v>
      </c>
      <c r="G20" s="66" t="s">
        <v>310</v>
      </c>
      <c r="H20" s="68">
        <v>0.45</v>
      </c>
    </row>
    <row r="21" spans="1:8" x14ac:dyDescent="0.25">
      <c r="A21" s="66" t="s">
        <v>709</v>
      </c>
      <c r="B21" s="66" t="s">
        <v>309</v>
      </c>
      <c r="C21" s="66" t="s">
        <v>710</v>
      </c>
      <c r="D21" s="27">
        <v>1024</v>
      </c>
      <c r="E21" s="66" t="s">
        <v>711</v>
      </c>
      <c r="F21" s="66" t="s">
        <v>218</v>
      </c>
      <c r="G21" s="66" t="s">
        <v>310</v>
      </c>
      <c r="H21" s="68">
        <v>0.45</v>
      </c>
    </row>
    <row r="22" spans="1:8" x14ac:dyDescent="0.25">
      <c r="A22" s="66"/>
      <c r="B22" s="66"/>
      <c r="C22" s="66"/>
      <c r="D22" s="27"/>
      <c r="E22" s="66"/>
      <c r="F22" s="66"/>
      <c r="G22" s="66"/>
      <c r="H22" s="68">
        <f>SUM(H11:H21)</f>
        <v>24.41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9213-FD45-4860-B932-8EE55B174817}">
  <dimension ref="A2:S181"/>
  <sheetViews>
    <sheetView showGridLines="0" topLeftCell="B1" zoomScale="93" zoomScaleNormal="93" workbookViewId="0">
      <selection activeCell="T9" sqref="T9"/>
    </sheetView>
  </sheetViews>
  <sheetFormatPr baseColWidth="10" defaultRowHeight="15" x14ac:dyDescent="0.25"/>
  <sheetData>
    <row r="2" spans="1:19" x14ac:dyDescent="0.25">
      <c r="A2" t="s">
        <v>208</v>
      </c>
    </row>
    <row r="3" spans="1:19" x14ac:dyDescent="0.25">
      <c r="P3" s="64">
        <v>3049</v>
      </c>
      <c r="Q3" s="64" t="s">
        <v>712</v>
      </c>
      <c r="R3" s="62">
        <v>137.19999999999999</v>
      </c>
      <c r="S3" t="s">
        <v>738</v>
      </c>
    </row>
    <row r="11" spans="1:19" x14ac:dyDescent="0.25">
      <c r="Q11">
        <f>128*3</f>
        <v>384</v>
      </c>
      <c r="R11" t="s">
        <v>712</v>
      </c>
    </row>
    <row r="18" spans="1:18" x14ac:dyDescent="0.25">
      <c r="A18" t="s">
        <v>209</v>
      </c>
    </row>
    <row r="29" spans="1:18" x14ac:dyDescent="0.25">
      <c r="Q29">
        <v>220</v>
      </c>
      <c r="R29" t="s">
        <v>712</v>
      </c>
    </row>
    <row r="33" spans="1:18" x14ac:dyDescent="0.25">
      <c r="A33" s="4" t="s">
        <v>322</v>
      </c>
    </row>
    <row r="44" spans="1:18" x14ac:dyDescent="0.25">
      <c r="Q44">
        <f>128*3</f>
        <v>384</v>
      </c>
      <c r="R44" t="s">
        <v>712</v>
      </c>
    </row>
    <row r="50" spans="1:18" x14ac:dyDescent="0.25">
      <c r="A50" s="4" t="s">
        <v>323</v>
      </c>
    </row>
    <row r="57" spans="1:18" x14ac:dyDescent="0.25">
      <c r="Q57">
        <v>220</v>
      </c>
      <c r="R57" t="s">
        <v>712</v>
      </c>
    </row>
    <row r="60" spans="1:18" x14ac:dyDescent="0.25">
      <c r="A60" s="4" t="s">
        <v>324</v>
      </c>
    </row>
    <row r="65" spans="17:18" x14ac:dyDescent="0.25">
      <c r="Q65">
        <v>120</v>
      </c>
      <c r="R65" t="s">
        <v>712</v>
      </c>
    </row>
    <row r="74" spans="17:18" x14ac:dyDescent="0.25">
      <c r="Q74">
        <v>120</v>
      </c>
      <c r="R74" t="s">
        <v>712</v>
      </c>
    </row>
    <row r="84" spans="17:18" x14ac:dyDescent="0.25">
      <c r="Q84">
        <v>200</v>
      </c>
      <c r="R84" t="s">
        <v>712</v>
      </c>
    </row>
    <row r="95" spans="17:18" x14ac:dyDescent="0.25">
      <c r="Q95">
        <f>30+15+150+15+15+30+128</f>
        <v>383</v>
      </c>
      <c r="R95" t="s">
        <v>712</v>
      </c>
    </row>
    <row r="108" spans="17:18" x14ac:dyDescent="0.25">
      <c r="Q108">
        <v>80</v>
      </c>
      <c r="R108" t="s">
        <v>712</v>
      </c>
    </row>
    <row r="118" spans="17:18" x14ac:dyDescent="0.25">
      <c r="Q118">
        <v>100</v>
      </c>
      <c r="R118" t="s">
        <v>712</v>
      </c>
    </row>
    <row r="130" spans="17:18" x14ac:dyDescent="0.25">
      <c r="Q130">
        <v>100</v>
      </c>
      <c r="R130" t="s">
        <v>712</v>
      </c>
    </row>
    <row r="141" spans="17:18" x14ac:dyDescent="0.25">
      <c r="Q141">
        <v>100</v>
      </c>
      <c r="R141" t="s">
        <v>712</v>
      </c>
    </row>
    <row r="151" spans="1:18" x14ac:dyDescent="0.25">
      <c r="Q151">
        <v>127</v>
      </c>
      <c r="R151" t="s">
        <v>712</v>
      </c>
    </row>
    <row r="155" spans="1:18" x14ac:dyDescent="0.25">
      <c r="A155" s="4" t="s">
        <v>325</v>
      </c>
    </row>
    <row r="162" spans="1:18" x14ac:dyDescent="0.25">
      <c r="Q162">
        <f>128*3</f>
        <v>384</v>
      </c>
      <c r="R162" t="s">
        <v>712</v>
      </c>
    </row>
    <row r="170" spans="1:18" x14ac:dyDescent="0.25">
      <c r="A170" s="4" t="s">
        <v>326</v>
      </c>
    </row>
    <row r="176" spans="1:18" x14ac:dyDescent="0.25">
      <c r="Q176">
        <v>127</v>
      </c>
      <c r="R176" t="s">
        <v>712</v>
      </c>
    </row>
    <row r="181" spans="17:17" x14ac:dyDescent="0.25">
      <c r="Q181">
        <f>SUM(Q11:Q180)</f>
        <v>3049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106B-68C1-432C-8562-5DE9FC9353C7}">
  <dimension ref="B3:G21"/>
  <sheetViews>
    <sheetView showGridLines="0" tabSelected="1" workbookViewId="0">
      <selection activeCell="H37" sqref="H37"/>
    </sheetView>
  </sheetViews>
  <sheetFormatPr baseColWidth="10" defaultRowHeight="10.5" x14ac:dyDescent="0.15"/>
  <cols>
    <col min="1" max="1" width="11.42578125" style="66"/>
    <col min="2" max="2" width="19.42578125" style="66" customWidth="1"/>
    <col min="3" max="3" width="12.140625" style="66" bestFit="1" customWidth="1"/>
    <col min="4" max="4" width="19.7109375" style="66" customWidth="1"/>
    <col min="5" max="5" width="12.140625" style="66" bestFit="1" customWidth="1"/>
    <col min="6" max="6" width="29.140625" style="66" customWidth="1"/>
    <col min="7" max="7" width="12.140625" style="66" bestFit="1" customWidth="1"/>
    <col min="8" max="16384" width="11.42578125" style="66"/>
  </cols>
  <sheetData>
    <row r="3" spans="2:7" ht="11.25" thickBot="1" x14ac:dyDescent="0.2"/>
    <row r="4" spans="2:7" ht="11.25" thickBot="1" x14ac:dyDescent="0.2">
      <c r="B4" s="90" t="s">
        <v>713</v>
      </c>
      <c r="C4" s="91"/>
      <c r="D4" s="91"/>
      <c r="E4" s="91"/>
      <c r="F4" s="91"/>
      <c r="G4" s="92"/>
    </row>
    <row r="5" spans="2:7" ht="11.25" thickBot="1" x14ac:dyDescent="0.2">
      <c r="D5" s="93" t="s">
        <v>728</v>
      </c>
      <c r="E5" s="93"/>
      <c r="F5" s="93" t="s">
        <v>727</v>
      </c>
      <c r="G5" s="93"/>
    </row>
    <row r="6" spans="2:7" x14ac:dyDescent="0.15">
      <c r="B6" s="70" t="s">
        <v>714</v>
      </c>
      <c r="C6" s="71">
        <f>+Tabla267[[#Totals],[PVP MENSUAL]]</f>
        <v>30956.199999999979</v>
      </c>
      <c r="D6" s="70" t="s">
        <v>720</v>
      </c>
      <c r="E6" s="71">
        <f>+Tabla267[[#Totals],[PVP MENSUAL2]]</f>
        <v>30494.37999999999</v>
      </c>
      <c r="F6" s="70" t="s">
        <v>726</v>
      </c>
      <c r="G6" s="71">
        <f>+Tabla267[[#Totals],[PVP IR Aprox]]</f>
        <v>30360.499999999989</v>
      </c>
    </row>
    <row r="7" spans="2:7" x14ac:dyDescent="0.15">
      <c r="B7" s="72" t="s">
        <v>715</v>
      </c>
      <c r="C7" s="73">
        <f>+Tabla8[[#Totals],[PVP Mensual]]</f>
        <v>840.54000000000008</v>
      </c>
      <c r="D7" s="72" t="s">
        <v>721</v>
      </c>
      <c r="E7" s="73">
        <f>+Tabla8[[#Totals],[PVP APROX. IR Mensual]]</f>
        <v>805.56</v>
      </c>
      <c r="F7" s="72" t="s">
        <v>721</v>
      </c>
      <c r="G7" s="73">
        <f>+E7</f>
        <v>805.56</v>
      </c>
    </row>
    <row r="8" spans="2:7" x14ac:dyDescent="0.15">
      <c r="B8" s="72" t="s">
        <v>716</v>
      </c>
      <c r="C8" s="73"/>
      <c r="D8" s="72" t="s">
        <v>722</v>
      </c>
      <c r="E8" s="73" t="s">
        <v>219</v>
      </c>
      <c r="F8" s="72" t="s">
        <v>722</v>
      </c>
      <c r="G8" s="73" t="s">
        <v>219</v>
      </c>
    </row>
    <row r="9" spans="2:7" x14ac:dyDescent="0.15">
      <c r="B9" s="72" t="s">
        <v>717</v>
      </c>
      <c r="C9" s="73">
        <f>+Tabla1[[#Totals],[PVP Mensual]]</f>
        <v>372.27</v>
      </c>
      <c r="D9" s="72" t="s">
        <v>723</v>
      </c>
      <c r="E9" s="73">
        <f>+Tabla1[[#Totals],[PVP APROX IR Mensual]]</f>
        <v>217.96</v>
      </c>
      <c r="F9" s="72" t="s">
        <v>723</v>
      </c>
      <c r="G9" s="73">
        <f>+E9</f>
        <v>217.96</v>
      </c>
    </row>
    <row r="10" spans="2:7" x14ac:dyDescent="0.15">
      <c r="B10" s="72" t="s">
        <v>718</v>
      </c>
      <c r="C10" s="73">
        <f>+Tabla9[[#Totals],[PVP APROX. Mensual]]</f>
        <v>24.41</v>
      </c>
      <c r="D10" s="72" t="s">
        <v>724</v>
      </c>
      <c r="E10" s="73" t="s">
        <v>219</v>
      </c>
      <c r="F10" s="72" t="s">
        <v>724</v>
      </c>
      <c r="G10" s="73" t="s">
        <v>219</v>
      </c>
    </row>
    <row r="11" spans="2:7" x14ac:dyDescent="0.15">
      <c r="B11" s="72" t="s">
        <v>719</v>
      </c>
      <c r="C11" s="73">
        <f>+'Storage Account'!R3</f>
        <v>137.19999999999999</v>
      </c>
      <c r="D11" s="72" t="s">
        <v>725</v>
      </c>
      <c r="E11" s="73" t="s">
        <v>219</v>
      </c>
      <c r="F11" s="72" t="s">
        <v>725</v>
      </c>
      <c r="G11" s="73" t="s">
        <v>219</v>
      </c>
    </row>
    <row r="12" spans="2:7" x14ac:dyDescent="0.15">
      <c r="B12" s="72"/>
      <c r="C12" s="74"/>
      <c r="D12" s="72"/>
      <c r="E12" s="73"/>
      <c r="F12" s="72"/>
      <c r="G12" s="74"/>
    </row>
    <row r="13" spans="2:7" x14ac:dyDescent="0.15">
      <c r="B13" s="72"/>
      <c r="C13" s="74"/>
      <c r="D13" s="72"/>
      <c r="E13" s="74"/>
      <c r="F13" s="72"/>
      <c r="G13" s="74"/>
    </row>
    <row r="14" spans="2:7" ht="11.25" thickBot="1" x14ac:dyDescent="0.2">
      <c r="B14" s="75"/>
      <c r="C14" s="76">
        <f>SUM(C6:C13)</f>
        <v>32330.619999999981</v>
      </c>
      <c r="D14" s="96" t="s">
        <v>739</v>
      </c>
      <c r="E14" s="76">
        <f>SUM(E6:E13)</f>
        <v>31517.899999999991</v>
      </c>
      <c r="F14" s="96" t="s">
        <v>739</v>
      </c>
      <c r="G14" s="76">
        <f>SUM(G6:G13)</f>
        <v>31384.01999999999</v>
      </c>
    </row>
    <row r="16" spans="2:7" ht="11.25" thickBot="1" x14ac:dyDescent="0.2"/>
    <row r="17" spans="2:7" x14ac:dyDescent="0.15">
      <c r="B17" s="66" t="s">
        <v>729</v>
      </c>
      <c r="D17" s="70"/>
      <c r="E17" s="77">
        <f>+C14-E14</f>
        <v>812.71999999999025</v>
      </c>
      <c r="F17" s="70"/>
      <c r="G17" s="77">
        <f>+C14-G14</f>
        <v>946.59999999999127</v>
      </c>
    </row>
    <row r="18" spans="2:7" ht="11.25" thickBot="1" x14ac:dyDescent="0.2">
      <c r="D18" s="75"/>
      <c r="E18" s="78">
        <f>+E17/C14</f>
        <v>2.5137779603360243E-2</v>
      </c>
      <c r="F18" s="75"/>
      <c r="G18" s="78">
        <f>+G17/C14</f>
        <v>2.9278745659687064E-2</v>
      </c>
    </row>
    <row r="20" spans="2:7" ht="11.25" thickBot="1" x14ac:dyDescent="0.2"/>
    <row r="21" spans="2:7" ht="11.25" thickBot="1" x14ac:dyDescent="0.2">
      <c r="B21" s="66" t="s">
        <v>730</v>
      </c>
      <c r="D21" s="79"/>
      <c r="E21" s="80">
        <f>+E17*12</f>
        <v>9752.639999999883</v>
      </c>
      <c r="F21" s="79"/>
      <c r="G21" s="80">
        <f>+G17*12</f>
        <v>11359.199999999895</v>
      </c>
    </row>
  </sheetData>
  <mergeCells count="3">
    <mergeCell ref="B4:G4"/>
    <mergeCell ref="D5:E5"/>
    <mergeCell ref="F5:G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F584-EC17-47D6-B113-D09471BED8DD}">
  <dimension ref="A4:E16"/>
  <sheetViews>
    <sheetView showGridLines="0" workbookViewId="0">
      <selection activeCell="D20" sqref="D20"/>
    </sheetView>
  </sheetViews>
  <sheetFormatPr baseColWidth="10" defaultRowHeight="15" x14ac:dyDescent="0.25"/>
  <cols>
    <col min="1" max="1" width="46" customWidth="1"/>
    <col min="4" max="4" width="47.5703125" customWidth="1"/>
    <col min="5" max="5" width="18" customWidth="1"/>
  </cols>
  <sheetData>
    <row r="4" spans="1:5" x14ac:dyDescent="0.25">
      <c r="A4" s="25" t="s">
        <v>731</v>
      </c>
      <c r="B4" s="27" t="s">
        <v>732</v>
      </c>
      <c r="D4" s="25" t="s">
        <v>733</v>
      </c>
      <c r="E4" s="27" t="s">
        <v>732</v>
      </c>
    </row>
    <row r="5" spans="1:5" x14ac:dyDescent="0.25">
      <c r="A5" s="25" t="s">
        <v>335</v>
      </c>
      <c r="B5" s="27">
        <v>2</v>
      </c>
      <c r="D5" s="25" t="s">
        <v>335</v>
      </c>
      <c r="E5" s="27">
        <v>2</v>
      </c>
    </row>
    <row r="6" spans="1:5" x14ac:dyDescent="0.25">
      <c r="A6" s="25" t="s">
        <v>342</v>
      </c>
      <c r="B6" s="27">
        <v>3</v>
      </c>
      <c r="D6" s="25" t="s">
        <v>342</v>
      </c>
      <c r="E6" s="27">
        <v>3</v>
      </c>
    </row>
    <row r="7" spans="1:5" x14ac:dyDescent="0.25">
      <c r="A7" s="25" t="s">
        <v>329</v>
      </c>
      <c r="B7" s="27">
        <v>1</v>
      </c>
      <c r="D7" s="25" t="s">
        <v>329</v>
      </c>
      <c r="E7" s="27">
        <v>2</v>
      </c>
    </row>
    <row r="8" spans="1:5" x14ac:dyDescent="0.25">
      <c r="A8" s="25" t="s">
        <v>350</v>
      </c>
      <c r="B8" s="27">
        <v>1</v>
      </c>
      <c r="D8" s="25" t="s">
        <v>332</v>
      </c>
      <c r="E8" s="27">
        <v>6</v>
      </c>
    </row>
    <row r="9" spans="1:5" x14ac:dyDescent="0.25">
      <c r="A9" s="25" t="s">
        <v>332</v>
      </c>
      <c r="B9" s="27">
        <v>6</v>
      </c>
      <c r="D9" s="25" t="s">
        <v>355</v>
      </c>
      <c r="E9" s="27">
        <v>1</v>
      </c>
    </row>
    <row r="10" spans="1:5" x14ac:dyDescent="0.25">
      <c r="A10" s="25" t="s">
        <v>355</v>
      </c>
      <c r="B10" s="27">
        <v>1</v>
      </c>
      <c r="D10" s="25" t="s">
        <v>330</v>
      </c>
      <c r="E10" s="27">
        <v>1</v>
      </c>
    </row>
    <row r="11" spans="1:5" x14ac:dyDescent="0.25">
      <c r="A11" s="25" t="s">
        <v>330</v>
      </c>
      <c r="B11" s="27">
        <v>1</v>
      </c>
      <c r="D11" s="25" t="s">
        <v>333</v>
      </c>
      <c r="E11" s="27">
        <v>3</v>
      </c>
    </row>
    <row r="12" spans="1:5" x14ac:dyDescent="0.25">
      <c r="A12" s="25" t="s">
        <v>333</v>
      </c>
      <c r="B12" s="27">
        <v>6</v>
      </c>
      <c r="D12" s="25" t="s">
        <v>327</v>
      </c>
      <c r="E12" s="27">
        <v>9</v>
      </c>
    </row>
    <row r="13" spans="1:5" x14ac:dyDescent="0.25">
      <c r="A13" s="25" t="s">
        <v>343</v>
      </c>
      <c r="B13" s="27">
        <v>2</v>
      </c>
      <c r="D13" s="25" t="s">
        <v>334</v>
      </c>
      <c r="E13" s="27">
        <v>7</v>
      </c>
    </row>
    <row r="14" spans="1:5" x14ac:dyDescent="0.25">
      <c r="A14" s="25" t="s">
        <v>327</v>
      </c>
      <c r="B14" s="27">
        <v>6</v>
      </c>
      <c r="D14" s="25"/>
      <c r="E14" s="27">
        <f>SUM(E5:E13)</f>
        <v>34</v>
      </c>
    </row>
    <row r="15" spans="1:5" x14ac:dyDescent="0.25">
      <c r="A15" s="25" t="s">
        <v>334</v>
      </c>
      <c r="B15" s="27">
        <v>4</v>
      </c>
    </row>
    <row r="16" spans="1:5" x14ac:dyDescent="0.25">
      <c r="A16" s="25"/>
      <c r="B16" s="27">
        <f>SUM(B5:B15)</f>
        <v>33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Iventario de VMs</vt:lpstr>
      <vt:lpstr>Optimización</vt:lpstr>
      <vt:lpstr>Disco IR</vt:lpstr>
      <vt:lpstr>Disco huérfanos</vt:lpstr>
      <vt:lpstr>MySQL</vt:lpstr>
      <vt:lpstr>Snapshot</vt:lpstr>
      <vt:lpstr>Storage Account</vt:lpstr>
      <vt:lpstr>Detalle</vt:lpstr>
      <vt:lpstr>Compra de 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Acurio</dc:creator>
  <cp:lastModifiedBy>Diego Baque Rosales</cp:lastModifiedBy>
  <dcterms:created xsi:type="dcterms:W3CDTF">2020-10-27T18:33:30Z</dcterms:created>
  <dcterms:modified xsi:type="dcterms:W3CDTF">2022-05-31T15:15:00Z</dcterms:modified>
</cp:coreProperties>
</file>