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(mass of bacteria in 50 mL, mg)/1000 mg/g / 50 mL = bacteria concentration in g/L
Then,
bacteria conc*0.2 mL = bacteria mass dispensed
Then, 
bacteria mass dispensed/100 mL*1000 mL/L = bacteria concentration in serum bottle (g/L)</t>
        </r>
      </text>
    </comment>
  </commentList>
</comments>
</file>

<file path=xl/sharedStrings.xml><?xml version="1.0" encoding="utf-8"?>
<sst xmlns="http://schemas.openxmlformats.org/spreadsheetml/2006/main" count="14" uniqueCount="13">
  <si>
    <t xml:space="preserve">bottle</t>
  </si>
  <si>
    <t xml:space="preserve"> </t>
  </si>
  <si>
    <t xml:space="preserve">C_nominal</t>
  </si>
  <si>
    <t xml:space="preserve">C_i_AA</t>
  </si>
  <si>
    <t xml:space="preserve">df_f</t>
  </si>
  <si>
    <t xml:space="preserve">C_i</t>
  </si>
  <si>
    <t xml:space="preserve">C_f_AA</t>
  </si>
  <si>
    <t xml:space="preserve">C_f</t>
  </si>
  <si>
    <t xml:space="preserve">pH_i</t>
  </si>
  <si>
    <t xml:space="preserve">pH_f</t>
  </si>
  <si>
    <t xml:space="preserve">deltaC</t>
  </si>
  <si>
    <t xml:space="preserve">Qe</t>
  </si>
  <si>
    <t xml:space="preserve">pc_removal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</si>
</sst>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Qe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Qe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Pt>
            <c:idx val="9"/>
            <c:marker>
              <c:symbol val="circle"/>
              <c:size val="5"/>
              <c:spPr>
                <a:solidFill>
                  <a:srgbClr val="4472c4"/>
                </a:solidFill>
              </c:spPr>
            </c:marker>
          </c:dPt>
          <c:dPt>
            <c:idx val="11"/>
            <c:marker>
              <c:symbol val="circle"/>
              <c:size val="5"/>
              <c:spPr>
                <a:solidFill>
                  <a:srgbClr val="4472c4"/>
                </a:solidFill>
              </c:spPr>
            </c:marker>
          </c:dPt>
          <c:dPt>
            <c:idx val="12"/>
            <c:marker>
              <c:symbol val="circle"/>
              <c:size val="5"/>
              <c:spPr>
                <a:solidFill>
                  <a:srgbClr val="4472c4"/>
                </a:solidFill>
              </c:spPr>
            </c:marker>
          </c:dPt>
          <c:dPt>
            <c:idx val="13"/>
            <c:marker>
              <c:symbol val="circle"/>
              <c:size val="5"/>
              <c:spPr>
                <a:solidFill>
                  <a:srgbClr val="4472c4"/>
                </a:solidFill>
              </c:spPr>
            </c:marker>
          </c:dPt>
          <c:dLbls>
            <c:dLbl>
              <c:idx val="9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Sheet1!$I$2:$I$15</c:f>
              <c:numCache>
                <c:formatCode>General</c:formatCode>
                <c:ptCount val="14"/>
                <c:pt idx="0">
                  <c:v>1.95</c:v>
                </c:pt>
                <c:pt idx="1">
                  <c:v>0.31</c:v>
                </c:pt>
                <c:pt idx="2">
                  <c:v>0.45</c:v>
                </c:pt>
                <c:pt idx="3">
                  <c:v>12.03</c:v>
                </c:pt>
                <c:pt idx="4">
                  <c:v>15.61</c:v>
                </c:pt>
                <c:pt idx="5">
                  <c:v>15.42</c:v>
                </c:pt>
                <c:pt idx="6">
                  <c:v>37.63</c:v>
                </c:pt>
                <c:pt idx="7">
                  <c:v>24.54</c:v>
                </c:pt>
                <c:pt idx="8">
                  <c:v>36.16</c:v>
                </c:pt>
                <c:pt idx="9">
                  <c:v>55.63</c:v>
                </c:pt>
                <c:pt idx="10">
                  <c:v>39.63</c:v>
                </c:pt>
                <c:pt idx="11">
                  <c:v>54.64</c:v>
                </c:pt>
                <c:pt idx="12">
                  <c:v>79.4</c:v>
                </c:pt>
                <c:pt idx="13">
                  <c:v>93.24</c:v>
                </c:pt>
              </c:numCache>
            </c:numRef>
          </c:xVal>
          <c:yVal>
            <c:numRef>
              <c:f>Sheet1!$M$2:$M$15</c:f>
              <c:numCache>
                <c:formatCode>General</c:formatCode>
                <c:ptCount val="14"/>
                <c:pt idx="0">
                  <c:v>458.362491252619</c:v>
                </c:pt>
                <c:pt idx="1">
                  <c:v>1196.64100769768</c:v>
                </c:pt>
                <c:pt idx="2">
                  <c:v>1123.16305108466</c:v>
                </c:pt>
                <c:pt idx="3">
                  <c:v>4363.19104268715</c:v>
                </c:pt>
                <c:pt idx="4">
                  <c:v>3813.85584324699</c:v>
                </c:pt>
                <c:pt idx="5">
                  <c:v>3477.95661301606</c:v>
                </c:pt>
                <c:pt idx="6">
                  <c:v>4048.28551434565</c:v>
                </c:pt>
                <c:pt idx="7">
                  <c:v>9020.29391182636</c:v>
                </c:pt>
                <c:pt idx="8">
                  <c:v>4086.77396780962</c:v>
                </c:pt>
                <c:pt idx="9">
                  <c:v>8908.32750174938</c:v>
                </c:pt>
                <c:pt idx="10">
                  <c:v>12564.7305808256</c:v>
                </c:pt>
                <c:pt idx="11">
                  <c:v>6910.42687193835</c:v>
                </c:pt>
                <c:pt idx="12">
                  <c:v>8544.43666899921</c:v>
                </c:pt>
                <c:pt idx="13">
                  <c:v>4506.64800559828</c:v>
                </c:pt>
              </c:numCache>
            </c:numRef>
          </c:yVal>
          <c:smooth val="0"/>
        </c:ser>
        <c:axId val="84690735"/>
        <c:axId val="79180583"/>
      </c:scatterChart>
      <c:valAx>
        <c:axId val="8469073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180583"/>
        <c:crosses val="autoZero"/>
        <c:crossBetween val="midCat"/>
      </c:valAx>
      <c:valAx>
        <c:axId val="791805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69073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7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3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Sheet1!$F$2:$F$15</c:f>
              <c:numCache>
                <c:formatCode>General</c:formatCode>
                <c:ptCount val="14"/>
                <c:pt idx="0">
                  <c:v>3.26</c:v>
                </c:pt>
                <c:pt idx="1">
                  <c:v>3.73</c:v>
                </c:pt>
                <c:pt idx="2">
                  <c:v>3.66</c:v>
                </c:pt>
                <c:pt idx="3">
                  <c:v>24.5</c:v>
                </c:pt>
                <c:pt idx="4">
                  <c:v>26.51</c:v>
                </c:pt>
                <c:pt idx="5">
                  <c:v>25.36</c:v>
                </c:pt>
                <c:pt idx="6">
                  <c:v>49.2</c:v>
                </c:pt>
                <c:pt idx="7">
                  <c:v>50.32</c:v>
                </c:pt>
                <c:pt idx="8">
                  <c:v>47.84</c:v>
                </c:pt>
                <c:pt idx="9">
                  <c:v>81.09</c:v>
                </c:pt>
                <c:pt idx="10">
                  <c:v>75.54</c:v>
                </c:pt>
                <c:pt idx="11">
                  <c:v>74.39</c:v>
                </c:pt>
                <c:pt idx="12">
                  <c:v>103.82</c:v>
                </c:pt>
                <c:pt idx="13">
                  <c:v>106.12</c:v>
                </c:pt>
              </c:numCache>
            </c:numRef>
          </c:xVal>
          <c:yVal>
            <c:numRef>
              <c:f>Sheet1!$M$2:$M$15</c:f>
              <c:numCache>
                <c:formatCode>General</c:formatCode>
                <c:ptCount val="14"/>
                <c:pt idx="0">
                  <c:v>458.362491252619</c:v>
                </c:pt>
                <c:pt idx="1">
                  <c:v>1196.64100769768</c:v>
                </c:pt>
                <c:pt idx="2">
                  <c:v>1123.16305108466</c:v>
                </c:pt>
                <c:pt idx="3">
                  <c:v>4363.19104268715</c:v>
                </c:pt>
                <c:pt idx="4">
                  <c:v>3813.85584324699</c:v>
                </c:pt>
                <c:pt idx="5">
                  <c:v>3477.95661301606</c:v>
                </c:pt>
                <c:pt idx="6">
                  <c:v>4048.28551434565</c:v>
                </c:pt>
                <c:pt idx="7">
                  <c:v>9020.29391182636</c:v>
                </c:pt>
                <c:pt idx="8">
                  <c:v>4086.77396780962</c:v>
                </c:pt>
                <c:pt idx="9">
                  <c:v>8908.32750174938</c:v>
                </c:pt>
                <c:pt idx="10">
                  <c:v>12564.7305808256</c:v>
                </c:pt>
                <c:pt idx="11">
                  <c:v>6910.42687193835</c:v>
                </c:pt>
                <c:pt idx="12">
                  <c:v>8544.43666899921</c:v>
                </c:pt>
                <c:pt idx="13">
                  <c:v>4506.64800559828</c:v>
                </c:pt>
              </c:numCache>
            </c:numRef>
          </c:yVal>
          <c:smooth val="0"/>
        </c:ser>
        <c:axId val="31648883"/>
        <c:axId val="12487620"/>
      </c:scatterChart>
      <c:valAx>
        <c:axId val="3164888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487620"/>
        <c:crosses val="autoZero"/>
        <c:crossBetween val="midCat"/>
      </c:valAx>
      <c:valAx>
        <c:axId val="124876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6488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307080</xdr:colOff>
      <xdr:row>1</xdr:row>
      <xdr:rowOff>128520</xdr:rowOff>
    </xdr:from>
    <xdr:to>
      <xdr:col>23</xdr:col>
      <xdr:colOff>1440</xdr:colOff>
      <xdr:row>16</xdr:row>
      <xdr:rowOff>14040</xdr:rowOff>
    </xdr:to>
    <xdr:graphicFrame>
      <xdr:nvGraphicFramePr>
        <xdr:cNvPr id="0" name="Chart 1"/>
        <xdr:cNvGraphicFramePr/>
      </xdr:nvGraphicFramePr>
      <xdr:xfrm>
        <a:off x="10398960" y="318960"/>
        <a:ext cx="4596480" cy="251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593640</xdr:colOff>
      <xdr:row>4</xdr:row>
      <xdr:rowOff>17280</xdr:rowOff>
    </xdr:from>
    <xdr:to>
      <xdr:col>24</xdr:col>
      <xdr:colOff>225000</xdr:colOff>
      <xdr:row>22</xdr:row>
      <xdr:rowOff>55080</xdr:rowOff>
    </xdr:to>
    <xdr:graphicFrame>
      <xdr:nvGraphicFramePr>
        <xdr:cNvPr id="1" name=""/>
        <xdr:cNvGraphicFramePr/>
      </xdr:nvGraphicFramePr>
      <xdr:xfrm>
        <a:off x="10072800" y="733320"/>
        <a:ext cx="575892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5" activeCellId="0" sqref="F15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3.8" hidden="false" customHeight="false" outlineLevel="0" collapsed="false">
      <c r="A2" s="0" t="n">
        <v>1</v>
      </c>
      <c r="B2" s="0" t="n">
        <f aca="false">(12192.75 - 12121.3)/1000/50*0.2*1000/100</f>
        <v>0.00285800000000003</v>
      </c>
      <c r="C2" s="0" t="n">
        <v>0</v>
      </c>
      <c r="D2" s="0" t="n">
        <v>0.326</v>
      </c>
      <c r="E2" s="0" t="n">
        <v>10</v>
      </c>
      <c r="F2" s="0" t="n">
        <f aca="false">D2*E2</f>
        <v>3.26</v>
      </c>
      <c r="G2" s="0" t="n">
        <v>0.195</v>
      </c>
      <c r="H2" s="0" t="n">
        <v>10</v>
      </c>
      <c r="I2" s="0" t="n">
        <f aca="false">G2*H2</f>
        <v>1.95</v>
      </c>
      <c r="J2" s="0" t="n">
        <v>4.971</v>
      </c>
      <c r="K2" s="0" t="n">
        <v>6.407</v>
      </c>
      <c r="L2" s="0" t="n">
        <f aca="false">F2-I2</f>
        <v>1.31</v>
      </c>
      <c r="M2" s="0" t="n">
        <f aca="false" t="array" ref="M2:M2">IF(L2 &gt; 0,(F2-I2)/B2,na)</f>
        <v>458.362491252619</v>
      </c>
      <c r="N2" s="0" t="n">
        <f aca="false">(F2-I2)/F2*100</f>
        <v>40.1840490797546</v>
      </c>
    </row>
    <row r="3" customFormat="false" ht="13.8" hidden="false" customHeight="false" outlineLevel="0" collapsed="false">
      <c r="A3" s="0" t="n">
        <v>2</v>
      </c>
      <c r="B3" s="0" t="n">
        <f aca="false">(12192.75 - 12121.3)/1000/50*0.2*1000/100</f>
        <v>0.00285800000000003</v>
      </c>
      <c r="C3" s="0" t="n">
        <v>0</v>
      </c>
      <c r="D3" s="0" t="n">
        <v>0.373</v>
      </c>
      <c r="E3" s="0" t="n">
        <v>10</v>
      </c>
      <c r="F3" s="0" t="n">
        <f aca="false">D3*E3</f>
        <v>3.73</v>
      </c>
      <c r="G3" s="0" t="n">
        <v>0.031</v>
      </c>
      <c r="H3" s="0" t="n">
        <v>10</v>
      </c>
      <c r="I3" s="0" t="n">
        <f aca="false">G3*H3</f>
        <v>0.31</v>
      </c>
      <c r="J3" s="0" t="n">
        <v>4.971</v>
      </c>
      <c r="K3" s="0" t="n">
        <v>6.839</v>
      </c>
      <c r="L3" s="0" t="n">
        <f aca="false">F3-I3</f>
        <v>3.42</v>
      </c>
      <c r="M3" s="0" t="n">
        <f aca="false" t="array" ref="M3:M3">IF(L3 &gt; 0,(F3-I3)/B3,na)</f>
        <v>1196.64100769768</v>
      </c>
      <c r="N3" s="0" t="n">
        <f aca="false">(F3-I3)/F3*100</f>
        <v>91.6890080428954</v>
      </c>
    </row>
    <row r="4" customFormat="false" ht="13.8" hidden="false" customHeight="false" outlineLevel="0" collapsed="false">
      <c r="A4" s="0" t="n">
        <v>3</v>
      </c>
      <c r="B4" s="0" t="n">
        <f aca="false">(12192.75 - 12121.3)/1000/50*0.2*1000/100</f>
        <v>0.00285800000000003</v>
      </c>
      <c r="C4" s="0" t="n">
        <v>0</v>
      </c>
      <c r="D4" s="0" t="n">
        <v>0.366</v>
      </c>
      <c r="E4" s="0" t="n">
        <v>10</v>
      </c>
      <c r="F4" s="0" t="n">
        <f aca="false">D4*E4</f>
        <v>3.66</v>
      </c>
      <c r="G4" s="0" t="n">
        <v>0.045</v>
      </c>
      <c r="H4" s="0" t="n">
        <v>10</v>
      </c>
      <c r="I4" s="0" t="n">
        <f aca="false">G4*H4</f>
        <v>0.45</v>
      </c>
      <c r="J4" s="0" t="n">
        <v>4.971</v>
      </c>
      <c r="K4" s="0" t="n">
        <v>6.507</v>
      </c>
      <c r="L4" s="0" t="n">
        <f aca="false">F4-I4</f>
        <v>3.21</v>
      </c>
      <c r="M4" s="0" t="n">
        <f aca="false" t="array" ref="M4:M4">IF(L4 &gt; 0,(F4-I4)/B4,na)</f>
        <v>1123.16305108466</v>
      </c>
      <c r="N4" s="0" t="n">
        <f aca="false">(F4-I4)/F4*100</f>
        <v>87.7049180327869</v>
      </c>
    </row>
    <row r="5" customFormat="false" ht="13.8" hidden="false" customHeight="false" outlineLevel="0" collapsed="false">
      <c r="A5" s="0" t="n">
        <v>4</v>
      </c>
      <c r="B5" s="0" t="n">
        <f aca="false">(12192.75 - 12121.3)/1000/50*0.2*1000/100</f>
        <v>0.00285800000000003</v>
      </c>
      <c r="C5" s="0" t="n">
        <v>30</v>
      </c>
      <c r="D5" s="0" t="n">
        <v>2.45</v>
      </c>
      <c r="E5" s="0" t="n">
        <v>10</v>
      </c>
      <c r="F5" s="0" t="n">
        <f aca="false">D5*E5</f>
        <v>24.5</v>
      </c>
      <c r="G5" s="0" t="n">
        <v>1.203</v>
      </c>
      <c r="H5" s="0" t="n">
        <v>10</v>
      </c>
      <c r="I5" s="0" t="n">
        <f aca="false">G5*H5</f>
        <v>12.03</v>
      </c>
      <c r="J5" s="0" t="n">
        <v>4.955</v>
      </c>
      <c r="K5" s="0" t="n">
        <v>5.872</v>
      </c>
      <c r="L5" s="0" t="n">
        <f aca="false">F5-I5</f>
        <v>12.47</v>
      </c>
      <c r="M5" s="0" t="n">
        <f aca="false" t="array" ref="M5:M5">IF(L5 &gt; 0,(F5-I5)/B5,na)</f>
        <v>4363.19104268715</v>
      </c>
      <c r="N5" s="0" t="n">
        <f aca="false">(F5-I5)/F5*100</f>
        <v>50.8979591836735</v>
      </c>
    </row>
    <row r="6" customFormat="false" ht="13.8" hidden="false" customHeight="false" outlineLevel="0" collapsed="false">
      <c r="A6" s="0" t="n">
        <v>5</v>
      </c>
      <c r="B6" s="0" t="n">
        <f aca="false">(12192.75 - 12121.3)/1000/50*0.2*1000/100</f>
        <v>0.00285800000000003</v>
      </c>
      <c r="C6" s="0" t="n">
        <v>30</v>
      </c>
      <c r="D6" s="0" t="n">
        <v>2.651</v>
      </c>
      <c r="E6" s="0" t="n">
        <v>10</v>
      </c>
      <c r="F6" s="0" t="n">
        <f aca="false">D6*E6</f>
        <v>26.51</v>
      </c>
      <c r="G6" s="0" t="n">
        <v>1.561</v>
      </c>
      <c r="H6" s="0" t="n">
        <v>10</v>
      </c>
      <c r="I6" s="0" t="n">
        <f aca="false">G6*H6</f>
        <v>15.61</v>
      </c>
      <c r="J6" s="0" t="n">
        <v>4.955</v>
      </c>
      <c r="K6" s="0" t="n">
        <v>5.919</v>
      </c>
      <c r="L6" s="0" t="n">
        <f aca="false">F6-I6</f>
        <v>10.9</v>
      </c>
      <c r="M6" s="0" t="n">
        <f aca="false" t="array" ref="M6:M6">IF(L6 &gt; 0,(F6-I6)/B6,na)</f>
        <v>3813.85584324699</v>
      </c>
      <c r="N6" s="0" t="n">
        <f aca="false">(F6-I6)/F6*100</f>
        <v>41.116559788759</v>
      </c>
    </row>
    <row r="7" customFormat="false" ht="13.8" hidden="false" customHeight="false" outlineLevel="0" collapsed="false">
      <c r="A7" s="0" t="n">
        <v>6</v>
      </c>
      <c r="B7" s="0" t="n">
        <f aca="false">(12192.75 - 12121.3)/1000/50*0.2*1000/100</f>
        <v>0.00285800000000003</v>
      </c>
      <c r="C7" s="0" t="n">
        <v>30</v>
      </c>
      <c r="D7" s="0" t="n">
        <v>2.536</v>
      </c>
      <c r="E7" s="0" t="n">
        <v>10</v>
      </c>
      <c r="F7" s="0" t="n">
        <f aca="false">D7*E7</f>
        <v>25.36</v>
      </c>
      <c r="G7" s="0" t="n">
        <v>1.542</v>
      </c>
      <c r="H7" s="0" t="n">
        <v>10</v>
      </c>
      <c r="I7" s="0" t="n">
        <f aca="false">G7*H7</f>
        <v>15.42</v>
      </c>
      <c r="J7" s="0" t="n">
        <v>4.955</v>
      </c>
      <c r="K7" s="0" t="n">
        <v>5.922</v>
      </c>
      <c r="L7" s="0" t="n">
        <f aca="false">F7-I7</f>
        <v>9.94</v>
      </c>
      <c r="M7" s="0" t="n">
        <f aca="false" t="array" ref="M7:M7">IF(L7 &gt; 0,(F7-I7)/B7,na)</f>
        <v>3477.95661301606</v>
      </c>
      <c r="N7" s="0" t="n">
        <f aca="false">(F7-I7)/F7*100</f>
        <v>39.1955835962145</v>
      </c>
    </row>
    <row r="8" customFormat="false" ht="13.8" hidden="false" customHeight="false" outlineLevel="0" collapsed="false">
      <c r="A8" s="0" t="n">
        <v>7</v>
      </c>
      <c r="B8" s="0" t="n">
        <f aca="false">(12192.75 - 12121.3)/1000/50*0.2*1000/100</f>
        <v>0.00285800000000003</v>
      </c>
      <c r="C8" s="0" t="n">
        <v>60</v>
      </c>
      <c r="D8" s="0" t="n">
        <v>4.92</v>
      </c>
      <c r="E8" s="0" t="n">
        <v>10</v>
      </c>
      <c r="F8" s="0" t="n">
        <f aca="false">D8*E8</f>
        <v>49.2</v>
      </c>
      <c r="G8" s="0" t="n">
        <v>3.763</v>
      </c>
      <c r="H8" s="0" t="n">
        <v>10</v>
      </c>
      <c r="I8" s="0" t="n">
        <f aca="false">G8*H8</f>
        <v>37.63</v>
      </c>
      <c r="J8" s="0" t="n">
        <v>5.071</v>
      </c>
      <c r="K8" s="0" t="n">
        <v>5.889</v>
      </c>
      <c r="L8" s="0" t="n">
        <f aca="false">F8-I8</f>
        <v>11.57</v>
      </c>
      <c r="M8" s="0" t="n">
        <f aca="false" t="array" ref="M8:M8">IF(L8 &gt; 0,(F8-I8)/B8,na)</f>
        <v>4048.28551434565</v>
      </c>
      <c r="N8" s="0" t="n">
        <f aca="false">(F8-I8)/F8*100</f>
        <v>23.5162601626016</v>
      </c>
    </row>
    <row r="9" customFormat="false" ht="13.8" hidden="false" customHeight="false" outlineLevel="0" collapsed="false">
      <c r="A9" s="0" t="n">
        <v>8</v>
      </c>
      <c r="B9" s="0" t="n">
        <f aca="false">(12192.75 - 12121.3)/1000/50*0.2*1000/100</f>
        <v>0.00285800000000003</v>
      </c>
      <c r="C9" s="0" t="n">
        <v>60</v>
      </c>
      <c r="D9" s="0" t="n">
        <v>5.032</v>
      </c>
      <c r="E9" s="0" t="n">
        <v>10</v>
      </c>
      <c r="F9" s="0" t="n">
        <f aca="false">D9*E9</f>
        <v>50.32</v>
      </c>
      <c r="G9" s="0" t="n">
        <v>2.454</v>
      </c>
      <c r="H9" s="0" t="n">
        <v>10</v>
      </c>
      <c r="I9" s="0" t="n">
        <f aca="false">G9*H9</f>
        <v>24.54</v>
      </c>
      <c r="J9" s="0" t="n">
        <v>5.071</v>
      </c>
      <c r="K9" s="0" t="n">
        <v>5.913</v>
      </c>
      <c r="L9" s="0" t="n">
        <f aca="false">F9-I9</f>
        <v>25.78</v>
      </c>
      <c r="M9" s="0" t="n">
        <f aca="false" t="array" ref="M9:M9">IF(L9 &gt; 0,(F9-I9)/B9,na)</f>
        <v>9020.29391182636</v>
      </c>
      <c r="N9" s="0" t="n">
        <f aca="false">(F9-I9)/F9*100</f>
        <v>51.2321144674086</v>
      </c>
    </row>
    <row r="10" customFormat="false" ht="13.8" hidden="false" customHeight="false" outlineLevel="0" collapsed="false">
      <c r="A10" s="0" t="n">
        <v>9</v>
      </c>
      <c r="B10" s="0" t="n">
        <f aca="false">(12192.75 - 12121.3)/1000/50*0.2*1000/100</f>
        <v>0.00285800000000003</v>
      </c>
      <c r="C10" s="0" t="n">
        <v>60</v>
      </c>
      <c r="D10" s="0" t="n">
        <v>4.784</v>
      </c>
      <c r="E10" s="0" t="n">
        <v>10</v>
      </c>
      <c r="F10" s="0" t="n">
        <f aca="false">D10*E10</f>
        <v>47.84</v>
      </c>
      <c r="G10" s="0" t="n">
        <v>3.616</v>
      </c>
      <c r="H10" s="0" t="n">
        <v>10</v>
      </c>
      <c r="I10" s="0" t="n">
        <f aca="false">G10*H10</f>
        <v>36.16</v>
      </c>
      <c r="J10" s="0" t="n">
        <v>5.071</v>
      </c>
      <c r="K10" s="0" t="n">
        <v>5.913</v>
      </c>
      <c r="L10" s="0" t="n">
        <f aca="false">F10-I10</f>
        <v>11.68</v>
      </c>
      <c r="M10" s="0" t="n">
        <f aca="false" t="array" ref="M10:M10">IF(L10 &gt; 0,(F10-I10)/B10,na)</f>
        <v>4086.77396780962</v>
      </c>
      <c r="N10" s="0" t="n">
        <f aca="false">(F10-I10)/F10*100</f>
        <v>24.4147157190635</v>
      </c>
    </row>
    <row r="11" customFormat="false" ht="13.8" hidden="false" customHeight="false" outlineLevel="0" collapsed="false">
      <c r="A11" s="0" t="n">
        <v>10</v>
      </c>
      <c r="B11" s="0" t="n">
        <f aca="false">(12192.75 - 12121.3)/1000/50*0.2*1000/100</f>
        <v>0.00285800000000003</v>
      </c>
      <c r="C11" s="0" t="n">
        <v>90</v>
      </c>
      <c r="D11" s="0" t="n">
        <v>8.109</v>
      </c>
      <c r="E11" s="0" t="n">
        <v>10</v>
      </c>
      <c r="F11" s="0" t="n">
        <f aca="false">D11*E11</f>
        <v>81.09</v>
      </c>
      <c r="G11" s="0" t="n">
        <v>5.563</v>
      </c>
      <c r="H11" s="0" t="n">
        <v>10</v>
      </c>
      <c r="I11" s="0" t="n">
        <f aca="false">G11*H11</f>
        <v>55.63</v>
      </c>
      <c r="J11" s="0" t="n">
        <v>5.008</v>
      </c>
      <c r="K11" s="0" t="n">
        <v>5.763</v>
      </c>
      <c r="L11" s="0" t="n">
        <f aca="false">F11-I11</f>
        <v>25.46</v>
      </c>
      <c r="M11" s="0" t="n">
        <f aca="false" t="array" ref="M11:M11">IF(L11 &gt; 0,(F11-I11)/B11,na)</f>
        <v>8908.32750174938</v>
      </c>
      <c r="N11" s="0" t="n">
        <f aca="false">(F11-I11)/F11*100</f>
        <v>31.3972129732396</v>
      </c>
    </row>
    <row r="12" customFormat="false" ht="13.8" hidden="false" customHeight="false" outlineLevel="0" collapsed="false">
      <c r="A12" s="0" t="n">
        <v>11</v>
      </c>
      <c r="B12" s="0" t="n">
        <f aca="false">(12192.75 - 12121.3)/1000/50*0.2*1000/100</f>
        <v>0.00285800000000003</v>
      </c>
      <c r="C12" s="0" t="n">
        <v>90</v>
      </c>
      <c r="D12" s="0" t="n">
        <v>7.554</v>
      </c>
      <c r="E12" s="0" t="n">
        <v>10</v>
      </c>
      <c r="F12" s="0" t="n">
        <f aca="false">D12*E12</f>
        <v>75.54</v>
      </c>
      <c r="G12" s="0" t="n">
        <v>3.963</v>
      </c>
      <c r="H12" s="0" t="n">
        <v>10</v>
      </c>
      <c r="I12" s="0" t="n">
        <f aca="false">G12*H12</f>
        <v>39.63</v>
      </c>
      <c r="J12" s="0" t="n">
        <v>5.008</v>
      </c>
      <c r="K12" s="0" t="n">
        <v>5.758</v>
      </c>
      <c r="L12" s="0" t="n">
        <f aca="false">F12-I12</f>
        <v>35.91</v>
      </c>
      <c r="M12" s="0" t="n">
        <f aca="false" t="array" ref="M12:M12">IF(L12 &gt; 0,(F12-I12)/B12,na)</f>
        <v>12564.7305808256</v>
      </c>
      <c r="N12" s="0" t="n">
        <f aca="false">(F12-I12)/F12*100</f>
        <v>47.537728355838</v>
      </c>
    </row>
    <row r="13" customFormat="false" ht="13.8" hidden="false" customHeight="false" outlineLevel="0" collapsed="false">
      <c r="A13" s="0" t="n">
        <v>12</v>
      </c>
      <c r="B13" s="0" t="n">
        <f aca="false">(12192.75 - 12121.3)/1000/50*0.2*1000/100</f>
        <v>0.00285800000000003</v>
      </c>
      <c r="C13" s="0" t="n">
        <v>90</v>
      </c>
      <c r="D13" s="0" t="n">
        <v>7.439</v>
      </c>
      <c r="E13" s="0" t="n">
        <v>10</v>
      </c>
      <c r="F13" s="0" t="n">
        <f aca="false">D13*E13</f>
        <v>74.39</v>
      </c>
      <c r="G13" s="0" t="n">
        <v>5.464</v>
      </c>
      <c r="H13" s="0" t="n">
        <v>10</v>
      </c>
      <c r="I13" s="0" t="n">
        <f aca="false">G13*H13</f>
        <v>54.64</v>
      </c>
      <c r="J13" s="0" t="n">
        <v>5.008</v>
      </c>
      <c r="K13" s="0" t="n">
        <v>5.758</v>
      </c>
      <c r="L13" s="0" t="n">
        <f aca="false">F13-I13</f>
        <v>19.75</v>
      </c>
      <c r="M13" s="0" t="n">
        <f aca="false" t="array" ref="M13:M13">IF(L13 &gt; 0,(F13-I13)/B13,na)</f>
        <v>6910.42687193835</v>
      </c>
      <c r="N13" s="0" t="n">
        <f aca="false">(F13-I13)/F13*100</f>
        <v>26.5492673746471</v>
      </c>
    </row>
    <row r="14" customFormat="false" ht="13.8" hidden="false" customHeight="false" outlineLevel="0" collapsed="false">
      <c r="A14" s="0" t="n">
        <v>13</v>
      </c>
      <c r="B14" s="0" t="n">
        <f aca="false">(12192.75 - 12121.3)/1000/50*0.2*1000/100</f>
        <v>0.00285800000000003</v>
      </c>
      <c r="C14" s="0" t="n">
        <v>120</v>
      </c>
      <c r="D14" s="0" t="n">
        <v>5.191</v>
      </c>
      <c r="E14" s="0" t="n">
        <v>20</v>
      </c>
      <c r="F14" s="0" t="n">
        <f aca="false">D14*E14</f>
        <v>103.82</v>
      </c>
      <c r="G14" s="0" t="n">
        <v>3.97</v>
      </c>
      <c r="H14" s="0" t="n">
        <v>20</v>
      </c>
      <c r="I14" s="0" t="n">
        <f aca="false">G14*H14</f>
        <v>79.4</v>
      </c>
      <c r="J14" s="0" t="n">
        <v>4.954</v>
      </c>
      <c r="K14" s="0" t="n">
        <v>5.652</v>
      </c>
      <c r="L14" s="0" t="n">
        <f aca="false">F14-I14</f>
        <v>24.42</v>
      </c>
      <c r="M14" s="0" t="n">
        <f aca="false" t="array" ref="M14:M14">IF(L14 &gt; 0,(F14-I14)/B14,na)</f>
        <v>8544.43666899921</v>
      </c>
      <c r="N14" s="0" t="n">
        <f aca="false">(F14-I14)/F14*100</f>
        <v>23.5214794837218</v>
      </c>
    </row>
    <row r="15" customFormat="false" ht="13.8" hidden="false" customHeight="false" outlineLevel="0" collapsed="false">
      <c r="A15" s="0" t="n">
        <v>14</v>
      </c>
      <c r="B15" s="0" t="n">
        <f aca="false">(12192.75 - 12121.3)/1000/50*0.2*1000/100</f>
        <v>0.00285800000000003</v>
      </c>
      <c r="C15" s="0" t="n">
        <v>120</v>
      </c>
      <c r="D15" s="0" t="n">
        <v>5.306</v>
      </c>
      <c r="E15" s="0" t="n">
        <v>20</v>
      </c>
      <c r="F15" s="0" t="n">
        <f aca="false">D15*E15</f>
        <v>106.12</v>
      </c>
      <c r="G15" s="0" t="n">
        <v>4.662</v>
      </c>
      <c r="H15" s="0" t="n">
        <v>20</v>
      </c>
      <c r="I15" s="0" t="n">
        <f aca="false">G15*H15</f>
        <v>93.24</v>
      </c>
      <c r="J15" s="0" t="n">
        <v>4.954</v>
      </c>
      <c r="K15" s="0" t="n">
        <v>5.639</v>
      </c>
      <c r="L15" s="0" t="n">
        <f aca="false">F15-I15</f>
        <v>12.88</v>
      </c>
      <c r="M15" s="0" t="n">
        <f aca="false" t="array" ref="M15:M15">IF(L15 &gt; 0,(F15-I15)/B15,na)</f>
        <v>4506.64800559828</v>
      </c>
      <c r="N15" s="0" t="n">
        <f aca="false">(F15-I15)/F15*100</f>
        <v>12.1372031662269</v>
      </c>
    </row>
    <row r="16" customFormat="false" ht="13.8" hidden="false" customHeight="false" outlineLevel="0" collapsed="false">
      <c r="A16" s="0" t="n">
        <v>15</v>
      </c>
      <c r="B16" s="0" t="n">
        <f aca="false">(12192.75 - 12121.3)/1000/50*0.2*1000/100</f>
        <v>0.00285800000000003</v>
      </c>
      <c r="C16" s="0" t="n">
        <v>120</v>
      </c>
      <c r="D16" s="0" t="n">
        <v>5.107</v>
      </c>
      <c r="E16" s="0" t="n">
        <v>20</v>
      </c>
      <c r="F16" s="0" t="n">
        <f aca="false">D16*E16</f>
        <v>102.14</v>
      </c>
      <c r="G16" s="0" t="n">
        <v>5.129</v>
      </c>
      <c r="H16" s="0" t="n">
        <v>20</v>
      </c>
      <c r="I16" s="0" t="n">
        <f aca="false">G16*H16</f>
        <v>102.58</v>
      </c>
      <c r="J16" s="0" t="n">
        <v>4.954</v>
      </c>
      <c r="K16" s="0" t="n">
        <v>5.54</v>
      </c>
      <c r="L16" s="0" t="n">
        <f aca="false">F16-I16</f>
        <v>-0.439999999999984</v>
      </c>
      <c r="M16" s="0" t="e">
        <f aca="false" t="array" ref="M16:M16">IF(L16 &gt; 0,(F16-I16)/B16,na)</f>
        <v>#NAME?</v>
      </c>
    </row>
    <row r="17" customFormat="false" ht="13.8" hidden="false" customHeight="false" outlineLevel="0" collapsed="false">
      <c r="A17" s="0" t="n">
        <v>16</v>
      </c>
      <c r="B17" s="0" t="n">
        <f aca="false">(12192.75 - 12121.3)/1000/50*0.2*1000/100</f>
        <v>0.00285800000000003</v>
      </c>
      <c r="C17" s="0" t="n">
        <v>150</v>
      </c>
      <c r="D17" s="0" t="n">
        <v>6.574</v>
      </c>
      <c r="E17" s="0" t="n">
        <v>20</v>
      </c>
      <c r="F17" s="0" t="n">
        <f aca="false">D17*E17</f>
        <v>131.48</v>
      </c>
      <c r="G17" s="0" t="n">
        <v>6.72</v>
      </c>
      <c r="H17" s="0" t="n">
        <v>20</v>
      </c>
      <c r="I17" s="0" t="n">
        <f aca="false">G17*H17</f>
        <v>134.4</v>
      </c>
      <c r="J17" s="0" t="n">
        <v>5.108</v>
      </c>
      <c r="K17" s="0" t="n">
        <v>5.134</v>
      </c>
      <c r="L17" s="0" t="n">
        <f aca="false">F17-I17</f>
        <v>-2.92000000000002</v>
      </c>
      <c r="M17" s="0" t="e">
        <f aca="false" t="array" ref="M17:M17">IF(L17 &gt; 0,(F17-I17)/B17,na)</f>
        <v>#NAME?</v>
      </c>
    </row>
    <row r="18" customFormat="false" ht="13.8" hidden="false" customHeight="false" outlineLevel="0" collapsed="false">
      <c r="A18" s="0" t="n">
        <v>17</v>
      </c>
      <c r="B18" s="0" t="n">
        <f aca="false">(12192.75 - 12121.3)/1000/50*0.2*1000/100</f>
        <v>0.00285800000000003</v>
      </c>
      <c r="C18" s="0" t="n">
        <v>150</v>
      </c>
      <c r="D18" s="0" t="n">
        <v>6.148</v>
      </c>
      <c r="E18" s="0" t="n">
        <v>20</v>
      </c>
      <c r="F18" s="0" t="n">
        <f aca="false">D18*E18</f>
        <v>122.96</v>
      </c>
      <c r="G18" s="0" t="n">
        <v>6.672</v>
      </c>
      <c r="H18" s="0" t="n">
        <v>20</v>
      </c>
      <c r="I18" s="0" t="n">
        <f aca="false">G18*H18</f>
        <v>133.44</v>
      </c>
      <c r="J18" s="0" t="n">
        <v>5.108</v>
      </c>
      <c r="K18" s="0" t="n">
        <v>5.217</v>
      </c>
      <c r="L18" s="0" t="n">
        <f aca="false">F18-I18</f>
        <v>-10.48</v>
      </c>
      <c r="M18" s="0" t="e">
        <f aca="false" t="array" ref="M18:M18">IF(L18 &gt; 0,(F18-I18)/B18,na)</f>
        <v>#NAME?</v>
      </c>
    </row>
    <row r="19" customFormat="false" ht="13.8" hidden="false" customHeight="false" outlineLevel="0" collapsed="false">
      <c r="A19" s="0" t="n">
        <v>18</v>
      </c>
      <c r="B19" s="0" t="n">
        <f aca="false">(12192.75 - 12121.3)/1000/50*0.2*1000/100</f>
        <v>0.00285800000000003</v>
      </c>
      <c r="C19" s="0" t="n">
        <v>150</v>
      </c>
      <c r="D19" s="0" t="n">
        <v>6.2</v>
      </c>
      <c r="E19" s="0" t="n">
        <v>20</v>
      </c>
      <c r="F19" s="0" t="n">
        <f aca="false">D19*E19</f>
        <v>124</v>
      </c>
      <c r="G19" s="0" t="n">
        <v>6.242</v>
      </c>
      <c r="H19" s="0" t="n">
        <v>20</v>
      </c>
      <c r="I19" s="0" t="n">
        <f aca="false">G19*H19</f>
        <v>124.84</v>
      </c>
      <c r="J19" s="0" t="n">
        <v>5.108</v>
      </c>
      <c r="K19" s="0" t="n">
        <v>5.407</v>
      </c>
      <c r="L19" s="0" t="n">
        <f aca="false">F19-I19</f>
        <v>-0.840000000000003</v>
      </c>
      <c r="M19" s="0" t="e">
        <f aca="false" t="array" ref="M19:M19">IF(L19 &gt; 0,(F19-I19)/B19,na)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2020-12-02T10:46:23Z</dcterms:created>
  <dc:creator>Brandon van Veenhuyzen</dc:creator>
  <dc:description/>
  <dc:language>en-US</dc:language>
  <cp:lastModifiedBy/>
  <dcterms:modified xsi:type="dcterms:W3CDTF">2021-03-02T13:38:39Z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