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6875" windowHeight="9975" tabRatio="586" activeTab="3"/>
  </bookViews>
  <sheets>
    <sheet name="Timeline A" sheetId="1" r:id="rId1"/>
    <sheet name="Timeline B" sheetId="10" r:id="rId2"/>
    <sheet name="Timeline C" sheetId="8" r:id="rId3"/>
    <sheet name="Budget A" sheetId="11" r:id="rId4"/>
    <sheet name="Budget B" sheetId="7" r:id="rId5"/>
    <sheet name="Budget C" sheetId="5" r:id="rId6"/>
    <sheet name="Budget D" sheetId="6" r:id="rId7"/>
    <sheet name="Budget E" sheetId="4" r:id="rId8"/>
  </sheets>
  <definedNames>
    <definedName name="_xlnm.Print_Area" localSheetId="7">'Budget E'!$A$3:$L$78</definedName>
    <definedName name="_xlnm.Print_Area" localSheetId="0">'Timeline A'!$A$1:$B$16</definedName>
    <definedName name="_xlnm.Print_Titles" localSheetId="7">'Budget E'!$6:$7</definedName>
  </definedNames>
  <calcPr calcId="145621" fullCalcOnLoad="1"/>
</workbook>
</file>

<file path=xl/calcChain.xml><?xml version="1.0" encoding="utf-8"?>
<calcChain xmlns="http://schemas.openxmlformats.org/spreadsheetml/2006/main">
  <c r="G74" i="4" l="1"/>
  <c r="I74" i="4"/>
  <c r="J72" i="4"/>
  <c r="J73" i="4"/>
  <c r="K70" i="4"/>
  <c r="K71" i="4"/>
  <c r="K74" i="4" s="1"/>
  <c r="K72" i="4"/>
  <c r="K73" i="4"/>
  <c r="H10" i="4"/>
  <c r="I10" i="4" s="1"/>
  <c r="H11" i="4"/>
  <c r="K11" i="4" s="1"/>
  <c r="I11" i="4"/>
  <c r="J11" i="4" s="1"/>
  <c r="H12" i="4"/>
  <c r="I12" i="4"/>
  <c r="K12" i="4"/>
  <c r="H13" i="4"/>
  <c r="I13" i="4"/>
  <c r="K13" i="4"/>
  <c r="H14" i="4"/>
  <c r="I14" i="4" s="1"/>
  <c r="J14" i="4" s="1"/>
  <c r="H15" i="4"/>
  <c r="K15" i="4" s="1"/>
  <c r="I15" i="4"/>
  <c r="J15" i="4" s="1"/>
  <c r="K16" i="4"/>
  <c r="H17" i="4"/>
  <c r="K17" i="4" s="1"/>
  <c r="I17" i="4"/>
  <c r="J17" i="4" s="1"/>
  <c r="H18" i="4"/>
  <c r="I18" i="4"/>
  <c r="K18" i="4"/>
  <c r="H19" i="4"/>
  <c r="I19" i="4"/>
  <c r="K19" i="4"/>
  <c r="H20" i="4"/>
  <c r="I20" i="4" s="1"/>
  <c r="J20" i="4" s="1"/>
  <c r="H21" i="4"/>
  <c r="K21" i="4" s="1"/>
  <c r="I21" i="4"/>
  <c r="J21" i="4" s="1"/>
  <c r="H22" i="4"/>
  <c r="I22" i="4"/>
  <c r="K22" i="4"/>
  <c r="K23" i="4"/>
  <c r="H24" i="4"/>
  <c r="I24" i="4"/>
  <c r="K24" i="4"/>
  <c r="H25" i="4"/>
  <c r="I25" i="4"/>
  <c r="K25" i="4"/>
  <c r="H26" i="4"/>
  <c r="I26" i="4" s="1"/>
  <c r="J26" i="4" s="1"/>
  <c r="H27" i="4"/>
  <c r="K27" i="4" s="1"/>
  <c r="I27" i="4"/>
  <c r="J27" i="4" s="1"/>
  <c r="H28" i="4"/>
  <c r="I28" i="4"/>
  <c r="K28" i="4"/>
  <c r="H29" i="4"/>
  <c r="I29" i="4"/>
  <c r="K29" i="4"/>
  <c r="K30" i="4"/>
  <c r="H31" i="4"/>
  <c r="I31" i="4"/>
  <c r="K31" i="4"/>
  <c r="H32" i="4"/>
  <c r="I32" i="4" s="1"/>
  <c r="J32" i="4" s="1"/>
  <c r="H33" i="4"/>
  <c r="K33" i="4" s="1"/>
  <c r="I33" i="4"/>
  <c r="H34" i="4"/>
  <c r="I34" i="4"/>
  <c r="K34" i="4"/>
  <c r="H35" i="4"/>
  <c r="I35" i="4" s="1"/>
  <c r="H37" i="4"/>
  <c r="I37" i="4" s="1"/>
  <c r="J37" i="4" s="1"/>
  <c r="H38" i="4"/>
  <c r="K38" i="4" s="1"/>
  <c r="I38" i="4"/>
  <c r="H39" i="4"/>
  <c r="I39" i="4"/>
  <c r="K39" i="4"/>
  <c r="H40" i="4"/>
  <c r="I40" i="4" s="1"/>
  <c r="K41" i="4"/>
  <c r="H42" i="4"/>
  <c r="I42" i="4" s="1"/>
  <c r="H43" i="4"/>
  <c r="I43" i="4" s="1"/>
  <c r="J43" i="4" s="1"/>
  <c r="H44" i="4"/>
  <c r="K44" i="4" s="1"/>
  <c r="I44" i="4"/>
  <c r="J44" i="4" s="1"/>
  <c r="H45" i="4"/>
  <c r="I45" i="4"/>
  <c r="K45" i="4"/>
  <c r="H46" i="4"/>
  <c r="I46" i="4" s="1"/>
  <c r="H47" i="4"/>
  <c r="I47" i="4" s="1"/>
  <c r="J47" i="4" s="1"/>
  <c r="K48" i="4"/>
  <c r="H49" i="4"/>
  <c r="I49" i="4" s="1"/>
  <c r="J49" i="4" s="1"/>
  <c r="H50" i="4"/>
  <c r="K50" i="4" s="1"/>
  <c r="I50" i="4"/>
  <c r="J50" i="4" s="1"/>
  <c r="H51" i="4"/>
  <c r="I51" i="4"/>
  <c r="K51" i="4"/>
  <c r="H52" i="4"/>
  <c r="I52" i="4" s="1"/>
  <c r="H53" i="4"/>
  <c r="I53" i="4" s="1"/>
  <c r="J53" i="4" s="1"/>
  <c r="H54" i="4"/>
  <c r="K54" i="4" s="1"/>
  <c r="I54" i="4"/>
  <c r="J54" i="4" s="1"/>
  <c r="H55" i="4"/>
  <c r="K55" i="4"/>
  <c r="K56" i="4"/>
  <c r="H57" i="4"/>
  <c r="I57" i="4" s="1"/>
  <c r="H58" i="4"/>
  <c r="I58" i="4" s="1"/>
  <c r="J58" i="4" s="1"/>
  <c r="H59" i="4"/>
  <c r="K59" i="4" s="1"/>
  <c r="I59" i="4"/>
  <c r="J59" i="4" s="1"/>
  <c r="H60" i="4"/>
  <c r="I60" i="4"/>
  <c r="K60" i="4"/>
  <c r="H61" i="4"/>
  <c r="K61" i="4" s="1"/>
  <c r="H62" i="4"/>
  <c r="K62" i="4" s="1"/>
  <c r="I62" i="4"/>
  <c r="J62" i="4" s="1"/>
  <c r="H63" i="4"/>
  <c r="I63" i="4"/>
  <c r="K63" i="4"/>
  <c r="H64" i="4"/>
  <c r="I64" i="4" s="1"/>
  <c r="H65" i="4"/>
  <c r="I65" i="4" s="1"/>
  <c r="J65" i="4" s="1"/>
  <c r="H66" i="4"/>
  <c r="K66" i="4"/>
  <c r="H67" i="4"/>
  <c r="I67" i="4" s="1"/>
  <c r="B32" i="7"/>
  <c r="A61" i="4"/>
  <c r="A62" i="4"/>
  <c r="A63" i="4"/>
  <c r="A64" i="4"/>
  <c r="A65" i="4" s="1"/>
  <c r="A66" i="4" s="1"/>
  <c r="A67" i="4" s="1"/>
  <c r="A16" i="4"/>
  <c r="A23" i="4" s="1"/>
  <c r="D6" i="5"/>
  <c r="D7" i="5"/>
  <c r="D48" i="5" s="1"/>
  <c r="D53" i="5" s="1"/>
  <c r="D55" i="5" s="1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B30" i="7"/>
  <c r="E6" i="6"/>
  <c r="E19" i="6" s="1"/>
  <c r="E20" i="6" s="1"/>
  <c r="E7" i="6"/>
  <c r="E8" i="6"/>
  <c r="E9" i="6"/>
  <c r="E10" i="6"/>
  <c r="E11" i="6"/>
  <c r="E12" i="6"/>
  <c r="E13" i="6"/>
  <c r="E14" i="6"/>
  <c r="E15" i="6"/>
  <c r="E16" i="6"/>
  <c r="E17" i="6"/>
  <c r="J12" i="4"/>
  <c r="J13" i="4"/>
  <c r="J18" i="4"/>
  <c r="J19" i="4"/>
  <c r="J22" i="4"/>
  <c r="J24" i="4"/>
  <c r="J25" i="4"/>
  <c r="J28" i="4"/>
  <c r="J29" i="4"/>
  <c r="J31" i="4"/>
  <c r="J33" i="4"/>
  <c r="J34" i="4"/>
  <c r="J38" i="4"/>
  <c r="J39" i="4"/>
  <c r="J45" i="4"/>
  <c r="J51" i="4"/>
  <c r="J55" i="4"/>
  <c r="J60" i="4"/>
  <c r="J61" i="4"/>
  <c r="J63" i="4"/>
  <c r="J66" i="4"/>
  <c r="J70" i="4"/>
  <c r="J71" i="4"/>
  <c r="J74" i="4" s="1"/>
  <c r="J67" i="4" l="1"/>
  <c r="K67" i="4"/>
  <c r="K64" i="4"/>
  <c r="J64" i="4"/>
  <c r="J52" i="4"/>
  <c r="K52" i="4"/>
  <c r="K42" i="4"/>
  <c r="J42" i="4"/>
  <c r="J57" i="4"/>
  <c r="K57" i="4"/>
  <c r="J35" i="4"/>
  <c r="K35" i="4"/>
  <c r="K46" i="4"/>
  <c r="J46" i="4"/>
  <c r="J40" i="4"/>
  <c r="K40" i="4"/>
  <c r="I68" i="4"/>
  <c r="I75" i="4" s="1"/>
  <c r="J75" i="4" s="1"/>
  <c r="J10" i="4"/>
  <c r="H68" i="4"/>
  <c r="G75" i="4" s="1"/>
  <c r="K65" i="4"/>
  <c r="K58" i="4"/>
  <c r="K53" i="4"/>
  <c r="K49" i="4"/>
  <c r="K47" i="4"/>
  <c r="K43" i="4"/>
  <c r="K37" i="4"/>
  <c r="K32" i="4"/>
  <c r="K26" i="4"/>
  <c r="K20" i="4"/>
  <c r="K14" i="4"/>
  <c r="K10" i="4"/>
  <c r="J68" i="4" l="1"/>
  <c r="K68" i="4"/>
  <c r="K75" i="4" s="1"/>
  <c r="L75" i="4" s="1"/>
</calcChain>
</file>

<file path=xl/sharedStrings.xml><?xml version="1.0" encoding="utf-8"?>
<sst xmlns="http://schemas.openxmlformats.org/spreadsheetml/2006/main" count="344" uniqueCount="234">
  <si>
    <t xml:space="preserve">Timeline for Seacology Project located in ____________ </t>
  </si>
  <si>
    <t>Coordination with villages and local government to finalize project and conservation area details</t>
  </si>
  <si>
    <t>Sign of grant agreement</t>
  </si>
  <si>
    <t>May 10-15</t>
  </si>
  <si>
    <t>Order construction materials</t>
  </si>
  <si>
    <t>May 15-31</t>
  </si>
  <si>
    <t>Receive materials and begin preliminary construction, including foundation preparation</t>
  </si>
  <si>
    <t>June 1 – September 30</t>
  </si>
  <si>
    <t>Construction of community hall</t>
  </si>
  <si>
    <t>Provide Seacology with progress report, financial report, photos, and request for next installment payment</t>
  </si>
  <si>
    <t>September 15-31</t>
  </si>
  <si>
    <t>Order finishing materials, including paint, tiles, etc</t>
  </si>
  <si>
    <t>October</t>
  </si>
  <si>
    <t>Perform finishing touches on community hall, including paint, tiling, etc</t>
  </si>
  <si>
    <t>Opening ceremony for completed community hall</t>
  </si>
  <si>
    <t>No</t>
  </si>
  <si>
    <t>Description</t>
  </si>
  <si>
    <t>Quantity</t>
  </si>
  <si>
    <t>Unit Price</t>
  </si>
  <si>
    <t>Total</t>
  </si>
  <si>
    <t>A.</t>
  </si>
  <si>
    <t>Tools and Materials</t>
  </si>
  <si>
    <t>Metal cuffs - straight</t>
  </si>
  <si>
    <t>Metal cuffs – L shape</t>
  </si>
  <si>
    <t>Metal cuffs – T shape</t>
  </si>
  <si>
    <t>Over Cuffs</t>
  </si>
  <si>
    <t>Faucets</t>
  </si>
  <si>
    <t>Nuts</t>
  </si>
  <si>
    <t xml:space="preserve"> - Size 3" </t>
  </si>
  <si>
    <t xml:space="preserve"> - Size 2" </t>
  </si>
  <si>
    <t xml:space="preserve"> - Size 1 1/2" </t>
  </si>
  <si>
    <t xml:space="preserve"> - Size 1" </t>
  </si>
  <si>
    <t>Faucet</t>
  </si>
  <si>
    <t>Pipe tape</t>
  </si>
  <si>
    <t>Pipes</t>
  </si>
  <si>
    <t>Cement</t>
  </si>
  <si>
    <t>Cement spoons</t>
  </si>
  <si>
    <t>Sand</t>
  </si>
  <si>
    <t>Buckets</t>
  </si>
  <si>
    <t>Shovel</t>
  </si>
  <si>
    <t>Tools</t>
  </si>
  <si>
    <t>Transportation</t>
  </si>
  <si>
    <t>Stones</t>
  </si>
  <si>
    <t>S U B   T O T A L  (A)</t>
  </si>
  <si>
    <t>B.</t>
  </si>
  <si>
    <t>Labor</t>
  </si>
  <si>
    <t>Drawing costs</t>
  </si>
  <si>
    <t>Skilled Labor</t>
  </si>
  <si>
    <t>Foreman</t>
  </si>
  <si>
    <t>S U B   T O T A L (B)</t>
  </si>
  <si>
    <t>TOTAL COST (A + B)</t>
  </si>
  <si>
    <t>Exchange Rate based on Rp 9,000/USD 1</t>
  </si>
  <si>
    <t>Item</t>
  </si>
  <si>
    <t xml:space="preserve">Bouys for demarcation </t>
  </si>
  <si>
    <t>Concrete weight 130 kgs, buoys with 10m chain</t>
  </si>
  <si>
    <t>Installation Cost</t>
  </si>
  <si>
    <t>Transport to the site and installation</t>
  </si>
  <si>
    <t>Boat Moorings</t>
  </si>
  <si>
    <t>Concrete weight 150 kgs, buoys, with 12m chain</t>
  </si>
  <si>
    <t>Snorkelling gear</t>
  </si>
  <si>
    <t>Dive mask (Speedo type) snorkle included &amp; wetsuits</t>
  </si>
  <si>
    <t>Flippers and shoes</t>
  </si>
  <si>
    <t>Radio for communication</t>
  </si>
  <si>
    <t>Purchase of base set and installation</t>
  </si>
  <si>
    <t>Solar inverter system</t>
  </si>
  <si>
    <t xml:space="preserve">Complete solar module system, sealed battery, power 8x6 watts, low energy bulbs, bracket for mounting the panels plus transport included. </t>
  </si>
  <si>
    <t>Patrols and monitoring</t>
  </si>
  <si>
    <t>Purchase of scouts uniforms, torches, raincoats etc</t>
  </si>
  <si>
    <t xml:space="preserve">Miscellaneous </t>
  </si>
  <si>
    <t>TOTAL</t>
  </si>
  <si>
    <t>Marine VHF ICM, 5 handsets and accessories</t>
  </si>
  <si>
    <t>Two bandas for patrols and monitoring of turtle nesting sites and closed areas</t>
  </si>
  <si>
    <t>Construction of two bandas for patrols and monitoring</t>
  </si>
  <si>
    <t>Meetings and administration expenses</t>
  </si>
  <si>
    <t>Monthly meetings to review project progress, monitoring and progress reporting</t>
  </si>
  <si>
    <t>Material</t>
  </si>
  <si>
    <t>Price Unit</t>
  </si>
  <si>
    <t xml:space="preserve">Quantity </t>
  </si>
  <si>
    <t xml:space="preserve">Total Cost </t>
  </si>
  <si>
    <t>Mesh Wire</t>
  </si>
  <si>
    <t>Steel Rod (12 mm)</t>
  </si>
  <si>
    <t>Steel Rod (10 mm)</t>
  </si>
  <si>
    <t>Steel Rod (6mm)</t>
  </si>
  <si>
    <t>Blocks No 15</t>
  </si>
  <si>
    <t>Blocks No 10</t>
  </si>
  <si>
    <t>Timbers (NZ Pine)</t>
  </si>
  <si>
    <t>5mm x 15mm x 6 m</t>
  </si>
  <si>
    <t>5mmx10mm x6m</t>
  </si>
  <si>
    <t>3mmx25mmx 6m</t>
  </si>
  <si>
    <t>5mmx5mmx 6m</t>
  </si>
  <si>
    <t xml:space="preserve">Hardwood Frames </t>
  </si>
  <si>
    <t>Masonite</t>
  </si>
  <si>
    <t>Sisilation Durafoil</t>
  </si>
  <si>
    <t>Roofing Nails</t>
  </si>
  <si>
    <t>Nails:</t>
  </si>
  <si>
    <t>5 Inch</t>
  </si>
  <si>
    <t>4 Inch</t>
  </si>
  <si>
    <t>3 Inch</t>
  </si>
  <si>
    <t>2 Inch</t>
  </si>
  <si>
    <t>1 Inch</t>
  </si>
  <si>
    <t>Cyclone Straps</t>
  </si>
  <si>
    <t>Cooper Pipe</t>
  </si>
  <si>
    <t xml:space="preserve">Black Turbuline </t>
  </si>
  <si>
    <t>Plywood</t>
  </si>
  <si>
    <t>Iron Roofing (Galvanised)</t>
  </si>
  <si>
    <t xml:space="preserve">Flashing </t>
  </si>
  <si>
    <t xml:space="preserve">Ridging </t>
  </si>
  <si>
    <t>Paints (interior)</t>
  </si>
  <si>
    <t>Paints (Exterior)</t>
  </si>
  <si>
    <t>Boult Nuts</t>
  </si>
  <si>
    <t>Door Hinges</t>
  </si>
  <si>
    <t>Window Hinges</t>
  </si>
  <si>
    <t>Entrance Locks (doors)</t>
  </si>
  <si>
    <t>Pin locks (windows)</t>
  </si>
  <si>
    <t>Toilet Set</t>
  </si>
  <si>
    <t>Tie Wire</t>
  </si>
  <si>
    <t>Water Tanks</t>
  </si>
  <si>
    <t>Polytene water pipe</t>
  </si>
  <si>
    <t>Doors</t>
  </si>
  <si>
    <t>Basin</t>
  </si>
  <si>
    <t xml:space="preserve">Labour </t>
  </si>
  <si>
    <t>TOTAL BUDGET</t>
  </si>
  <si>
    <t>Building Foundation for the Bridge</t>
  </si>
  <si>
    <t>cement</t>
  </si>
  <si>
    <t>rebar - various sizes</t>
  </si>
  <si>
    <t>gravel and sand</t>
  </si>
  <si>
    <t>lumber – various sizes</t>
  </si>
  <si>
    <t>transportation of materials to site</t>
  </si>
  <si>
    <t>miscellaneous supplies (nails, tools, etc)</t>
  </si>
  <si>
    <t>heavy equipment rental</t>
  </si>
  <si>
    <t>Construction of Bridge, Roofing, etc.</t>
  </si>
  <si>
    <t>roofing materials</t>
  </si>
  <si>
    <t>lumber - various sizes</t>
  </si>
  <si>
    <t>sealant</t>
  </si>
  <si>
    <t>Other costs</t>
  </si>
  <si>
    <t>Office supplies</t>
  </si>
  <si>
    <t>Fuel and other miscellaneous supplies</t>
  </si>
  <si>
    <t>Utilities</t>
  </si>
  <si>
    <t>1.  Funding Availability</t>
  </si>
  <si>
    <t>2.  Gathering of coral heads and rocks</t>
  </si>
  <si>
    <t>3.  Contract local Rock Mason Expert</t>
  </si>
  <si>
    <t>6.  Fill Materials (transport to site)</t>
  </si>
  <si>
    <t>7.  Purchase of Materials for Toilet</t>
  </si>
  <si>
    <t>8.  Construction of Toilet, Septic &amp; Leaching</t>
  </si>
  <si>
    <t>9.  Project Final Inspection &amp; Punch List</t>
  </si>
  <si>
    <t>10.Project Completion Certification</t>
  </si>
  <si>
    <t>Work Breakdown Structure</t>
  </si>
  <si>
    <t>CONSTRUCTION SCHEDULE</t>
  </si>
  <si>
    <t>PERIOD</t>
  </si>
  <si>
    <t>Week 1</t>
  </si>
  <si>
    <t>Week 2</t>
  </si>
  <si>
    <t>Week 3</t>
  </si>
  <si>
    <t>Week 4</t>
  </si>
  <si>
    <t>Week 5</t>
  </si>
  <si>
    <t>Week 6</t>
  </si>
  <si>
    <t>Tasks</t>
  </si>
  <si>
    <t>Unit</t>
  </si>
  <si>
    <t>1   Purchase of Materials</t>
  </si>
  <si>
    <t>Days</t>
  </si>
  <si>
    <t>2  Clearing</t>
  </si>
  <si>
    <t>3  Transport Materials</t>
  </si>
  <si>
    <t>4  Excavation</t>
  </si>
  <si>
    <t xml:space="preserve">    4.1  Well</t>
  </si>
  <si>
    <t xml:space="preserve">    4.2 Foundation</t>
  </si>
  <si>
    <t>5  Foundation (Posts and Reinforcements)</t>
  </si>
  <si>
    <t>6  Plumbing</t>
  </si>
  <si>
    <t xml:space="preserve">    6.1  Water Pump</t>
  </si>
  <si>
    <t xml:space="preserve">    6.2  Sewage</t>
  </si>
  <si>
    <t xml:space="preserve">    6.3  Internal</t>
  </si>
  <si>
    <t>7  Flooring</t>
  </si>
  <si>
    <t>8  Concrete Partitions</t>
  </si>
  <si>
    <t>9  Trusses</t>
  </si>
  <si>
    <t>10  Roofing</t>
  </si>
  <si>
    <t>11  Electrical Lines</t>
  </si>
  <si>
    <t>12 Wood Partitions, Windows and other woodworks</t>
  </si>
  <si>
    <t>13  Solar Panels</t>
  </si>
  <si>
    <t>14  Railings</t>
  </si>
  <si>
    <t>15  Concrete Finishing</t>
  </si>
  <si>
    <t>16 Sanding and Painting</t>
  </si>
  <si>
    <t>17  Cleaning</t>
  </si>
  <si>
    <t>Weeks</t>
  </si>
  <si>
    <t>Month</t>
  </si>
  <si>
    <t>PROJECT ACTIVITIES</t>
  </si>
  <si>
    <t>Sample Timeline</t>
  </si>
  <si>
    <t>Sample Timeline*</t>
  </si>
  <si>
    <t>* This also includes a sample grant payment schedule.</t>
  </si>
  <si>
    <t>DATES</t>
  </si>
  <si>
    <t>ACTIVITY</t>
  </si>
  <si>
    <t>4.  Purchase of Materials (cement,sand,etc)</t>
  </si>
  <si>
    <t>5.  Construction</t>
  </si>
  <si>
    <t>From Seacology (in Rp)</t>
  </si>
  <si>
    <t>From Seacology (in USD)</t>
  </si>
  <si>
    <t>From other sources (in Rp)</t>
  </si>
  <si>
    <t>(in Rp)</t>
  </si>
  <si>
    <t>Fresh water pipe system</t>
  </si>
  <si>
    <t xml:space="preserve">Budget for Seacology Project located in ____________ </t>
  </si>
  <si>
    <t>Sample Budget</t>
  </si>
  <si>
    <t>Administrative overhead</t>
  </si>
  <si>
    <r>
      <t>Payment from Seacology: 1</t>
    </r>
    <r>
      <rPr>
        <b/>
        <vertAlign val="superscript"/>
        <sz val="10"/>
        <rFont val="Arial"/>
        <family val="2"/>
      </rPr>
      <t>st</t>
    </r>
    <r>
      <rPr>
        <b/>
        <sz val="10"/>
        <rFont val="Arial"/>
        <family val="2"/>
      </rPr>
      <t xml:space="preserve"> installment of ~$15,000 (75% of grant amount)</t>
    </r>
  </si>
  <si>
    <r>
      <t>Payment from Seacology: 2</t>
    </r>
    <r>
      <rPr>
        <b/>
        <vertAlign val="superscript"/>
        <sz val="10"/>
        <rFont val="Arial"/>
        <family val="2"/>
      </rPr>
      <t>nd</t>
    </r>
    <r>
      <rPr>
        <b/>
        <sz val="10"/>
        <rFont val="Arial"/>
        <family val="2"/>
      </rPr>
      <t xml:space="preserve"> installment of ~$5,000 (25% of grant amount)</t>
    </r>
  </si>
  <si>
    <t>in VUV</t>
  </si>
  <si>
    <t>Freight</t>
  </si>
  <si>
    <t>Cost per unit</t>
  </si>
  <si>
    <t>Number of units</t>
  </si>
  <si>
    <t>X</t>
  </si>
  <si>
    <t xml:space="preserve"> - Small round</t>
  </si>
  <si>
    <t xml:space="preserve"> - Small pointed</t>
  </si>
  <si>
    <t xml:space="preserve"> - Large round</t>
  </si>
  <si>
    <t xml:space="preserve"> - Large pointed</t>
  </si>
  <si>
    <t xml:space="preserve"> - Size 3/4" </t>
  </si>
  <si>
    <t xml:space="preserve"> - Size 1/2" </t>
  </si>
  <si>
    <t>Water tank (2x2x2)</t>
  </si>
  <si>
    <t>Equivalent in US dollars</t>
  </si>
  <si>
    <t>US dollar equivalent from other sources</t>
  </si>
  <si>
    <t>Casual labor 24 x 90 days</t>
  </si>
  <si>
    <t>Date:</t>
  </si>
  <si>
    <t>Local Currency:</t>
  </si>
  <si>
    <t>In local currency</t>
  </si>
  <si>
    <t>Item(s)</t>
  </si>
  <si>
    <t>Total Price</t>
  </si>
  <si>
    <t>Computers &amp; Electronics</t>
  </si>
  <si>
    <t>Subtotal:</t>
  </si>
  <si>
    <t>Administrative Overhead:</t>
  </si>
  <si>
    <t>Total:</t>
  </si>
  <si>
    <t>Facility &amp; Program Expenses (office supplies, furnishings, solar panels, water tanks, medical supplies, educational materials, scholarships, livelihood training costs etc)</t>
  </si>
  <si>
    <t>Conservation Costs (mapping, surveillance equipment, training or rangers, etc)</t>
  </si>
  <si>
    <t>Transportation/Shipping/Freight (for construction materials)</t>
  </si>
  <si>
    <t>Labor &amp; Professional Services (for construction - carpenters, plumbers, builders, etc)</t>
  </si>
  <si>
    <t>Replanting and Rehabilitation (costs of seedlings, tools, labor, nursery expenses)</t>
  </si>
  <si>
    <t>Miscellaneous (everything else)</t>
  </si>
  <si>
    <t>Purchase of Land (for conservation area or for project benefit)</t>
  </si>
  <si>
    <t>Construction Materials (for project benefit)</t>
  </si>
  <si>
    <t>Meeting &amp; Planning Expenses (costs of meetings, transporting people to meetings, etc.)</t>
  </si>
  <si>
    <t>Project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</si>
</sst>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[$-409]mmmm\ d\,\ yyyy;@"/>
    <numFmt numFmtId="170" formatCode="_-* #,##0_-;\-* #,##0_-;_-* &quot;-&quot;_-;_-@_-"/>
    <numFmt numFmtId="171" formatCode="_(* #,##0_);_(* \(#,##0\);_(* &quot;-&quot;??_);_(@_)"/>
    <numFmt numFmtId="175" formatCode="_(&quot;$&quot;* #,##0_);_(&quot;$&quot;* \(#,##0\);_(&quot;$&quot;* &quot;-&quot;??_);_(@_)"/>
  </numFmts>
  <fonts count="24" x14ac:knownFonts="1">
    <font>
      <sz val="10"/>
      <name val="Arial"/>
    </font>
    <font>
      <sz val="10"/>
      <name val="Arial"/>
    </font>
    <font>
      <b/>
      <sz val="25"/>
      <color indexed="10"/>
      <name val="Arial"/>
      <family val="2"/>
    </font>
    <font>
      <b/>
      <sz val="11"/>
      <name val="Arial"/>
      <family val="2"/>
    </font>
    <font>
      <sz val="12"/>
      <name val="Arial Black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2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6"/>
      <color theme="1"/>
      <name val="Garamond"/>
      <family val="1"/>
    </font>
    <font>
      <sz val="11"/>
      <color theme="1"/>
      <name val="Garamond"/>
      <family val="1"/>
    </font>
    <font>
      <b/>
      <sz val="12"/>
      <color theme="1"/>
      <name val="Garamond"/>
      <family val="1"/>
    </font>
    <font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1"/>
      <color theme="1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vertical="center" wrapText="1"/>
    </xf>
    <xf numFmtId="170" fontId="0" fillId="0" borderId="0" xfId="0" applyNumberFormat="1"/>
    <xf numFmtId="170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70" fontId="0" fillId="0" borderId="1" xfId="0" applyNumberFormat="1" applyBorder="1"/>
    <xf numFmtId="0" fontId="0" fillId="0" borderId="1" xfId="0" applyBorder="1"/>
    <xf numFmtId="170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0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0" fillId="2" borderId="1" xfId="0" applyFont="1" applyFill="1" applyBorder="1"/>
    <xf numFmtId="171" fontId="10" fillId="2" borderId="1" xfId="1" applyNumberFormat="1" applyFont="1" applyFill="1" applyBorder="1"/>
    <xf numFmtId="0" fontId="11" fillId="0" borderId="1" xfId="0" applyFont="1" applyBorder="1"/>
    <xf numFmtId="171" fontId="11" fillId="0" borderId="1" xfId="1" applyNumberFormat="1" applyFont="1" applyBorder="1"/>
    <xf numFmtId="171" fontId="11" fillId="0" borderId="2" xfId="1" applyNumberFormat="1" applyFont="1" applyBorder="1"/>
    <xf numFmtId="171" fontId="11" fillId="0" borderId="3" xfId="1" applyNumberFormat="1" applyFont="1" applyBorder="1"/>
    <xf numFmtId="171" fontId="10" fillId="0" borderId="2" xfId="1" applyNumberFormat="1" applyFont="1" applyBorder="1"/>
    <xf numFmtId="0" fontId="9" fillId="0" borderId="0" xfId="0" applyFont="1" applyBorder="1"/>
    <xf numFmtId="4" fontId="12" fillId="0" borderId="0" xfId="0" applyNumberFormat="1" applyFont="1" applyBorder="1"/>
    <xf numFmtId="0" fontId="6" fillId="0" borderId="0" xfId="0" applyFont="1" applyBorder="1"/>
    <xf numFmtId="4" fontId="7" fillId="0" borderId="0" xfId="0" applyNumberFormat="1" applyFont="1" applyBorder="1"/>
    <xf numFmtId="0" fontId="7" fillId="0" borderId="0" xfId="0" applyFont="1" applyBorder="1"/>
    <xf numFmtId="0" fontId="6" fillId="0" borderId="0" xfId="0" applyFont="1" applyBorder="1" applyAlignment="1">
      <alignment horizontal="left" vertical="top" wrapText="1"/>
    </xf>
    <xf numFmtId="4" fontId="6" fillId="0" borderId="0" xfId="0" applyNumberFormat="1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 wrapText="1" indent="2"/>
    </xf>
    <xf numFmtId="0" fontId="7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/>
    </xf>
    <xf numFmtId="0" fontId="12" fillId="0" borderId="0" xfId="0" applyFont="1" applyBorder="1"/>
    <xf numFmtId="0" fontId="13" fillId="0" borderId="0" xfId="0" applyFont="1" applyBorder="1"/>
    <xf numFmtId="0" fontId="6" fillId="0" borderId="0" xfId="0" applyFont="1" applyFill="1" applyBorder="1" applyAlignment="1">
      <alignment vertical="top" wrapText="1"/>
    </xf>
    <xf numFmtId="0" fontId="6" fillId="0" borderId="0" xfId="0" applyFont="1" applyBorder="1" applyAlignment="1">
      <alignment horizontal="right" vertical="top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0" xfId="0" applyFont="1" applyAlignment="1">
      <alignment horizontal="left"/>
    </xf>
    <xf numFmtId="0" fontId="7" fillId="0" borderId="1" xfId="0" applyFont="1" applyBorder="1"/>
    <xf numFmtId="0" fontId="2" fillId="0" borderId="0" xfId="0" applyFont="1" applyAlignment="1"/>
    <xf numFmtId="0" fontId="4" fillId="0" borderId="0" xfId="0" applyFont="1" applyAlignment="1"/>
    <xf numFmtId="0" fontId="1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/>
    <xf numFmtId="0" fontId="7" fillId="7" borderId="1" xfId="0" applyFont="1" applyFill="1" applyBorder="1"/>
    <xf numFmtId="0" fontId="6" fillId="0" borderId="1" xfId="0" applyFont="1" applyBorder="1" applyAlignment="1">
      <alignment vertical="top" wrapText="1"/>
    </xf>
    <xf numFmtId="16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169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top" wrapText="1"/>
    </xf>
    <xf numFmtId="0" fontId="7" fillId="0" borderId="0" xfId="0" applyFont="1" applyAlignment="1"/>
    <xf numFmtId="0" fontId="7" fillId="0" borderId="0" xfId="0" applyFont="1" applyAlignment="1">
      <alignment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/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top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right"/>
    </xf>
    <xf numFmtId="0" fontId="7" fillId="0" borderId="6" xfId="0" applyFont="1" applyBorder="1" applyAlignment="1">
      <alignment horizontal="right" vertical="top"/>
    </xf>
    <xf numFmtId="0" fontId="7" fillId="0" borderId="6" xfId="0" applyFont="1" applyBorder="1" applyAlignment="1">
      <alignment vertical="top"/>
    </xf>
    <xf numFmtId="3" fontId="7" fillId="0" borderId="6" xfId="0" applyNumberFormat="1" applyFont="1" applyBorder="1" applyAlignment="1">
      <alignment horizontal="right" vertical="top"/>
    </xf>
    <xf numFmtId="0" fontId="16" fillId="0" borderId="6" xfId="0" applyFont="1" applyBorder="1" applyAlignment="1">
      <alignment horizontal="right" vertical="top"/>
    </xf>
    <xf numFmtId="0" fontId="7" fillId="0" borderId="7" xfId="0" applyFont="1" applyBorder="1" applyAlignment="1">
      <alignment horizontal="right" vertical="top"/>
    </xf>
    <xf numFmtId="3" fontId="6" fillId="0" borderId="6" xfId="0" applyNumberFormat="1" applyFont="1" applyBorder="1" applyAlignment="1">
      <alignment vertical="top"/>
    </xf>
    <xf numFmtId="3" fontId="6" fillId="0" borderId="6" xfId="0" applyNumberFormat="1" applyFont="1" applyBorder="1" applyAlignment="1">
      <alignment horizontal="right" vertical="top"/>
    </xf>
    <xf numFmtId="0" fontId="6" fillId="0" borderId="7" xfId="0" applyFont="1" applyBorder="1" applyAlignment="1">
      <alignment horizontal="right" vertical="top"/>
    </xf>
    <xf numFmtId="0" fontId="6" fillId="0" borderId="0" xfId="0" applyFont="1" applyAlignment="1">
      <alignment horizontal="justify"/>
    </xf>
    <xf numFmtId="0" fontId="7" fillId="0" borderId="10" xfId="0" applyFont="1" applyBorder="1" applyAlignment="1">
      <alignment vertical="top"/>
    </xf>
    <xf numFmtId="0" fontId="4" fillId="0" borderId="0" xfId="0" applyFont="1" applyAlignment="1">
      <alignment horizontal="center" wrapText="1"/>
    </xf>
    <xf numFmtId="3" fontId="7" fillId="0" borderId="0" xfId="0" applyNumberFormat="1" applyFont="1" applyBorder="1" applyAlignment="1">
      <alignment horizontal="right" vertical="top" wrapText="1"/>
    </xf>
    <xf numFmtId="3" fontId="7" fillId="0" borderId="0" xfId="0" applyNumberFormat="1" applyFont="1" applyBorder="1"/>
    <xf numFmtId="3" fontId="12" fillId="0" borderId="0" xfId="0" applyNumberFormat="1" applyFont="1" applyBorder="1"/>
    <xf numFmtId="3" fontId="7" fillId="0" borderId="0" xfId="0" applyNumberFormat="1" applyFont="1" applyFill="1" applyBorder="1"/>
    <xf numFmtId="3" fontId="6" fillId="0" borderId="0" xfId="0" applyNumberFormat="1" applyFont="1" applyBorder="1" applyAlignment="1">
      <alignment horizontal="right" vertical="top" wrapText="1"/>
    </xf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170" fontId="9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9" fillId="0" borderId="0" xfId="0" applyFont="1" applyBorder="1" applyAlignment="1">
      <alignment vertic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13" xfId="0" applyFont="1" applyBorder="1" applyAlignment="1">
      <alignment vertical="top" wrapText="1"/>
    </xf>
    <xf numFmtId="0" fontId="6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6" xfId="0" applyFont="1" applyBorder="1" applyAlignment="1">
      <alignment vertical="top" wrapText="1"/>
    </xf>
    <xf numFmtId="0" fontId="6" fillId="0" borderId="17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top" wrapText="1"/>
    </xf>
    <xf numFmtId="0" fontId="7" fillId="0" borderId="18" xfId="0" applyFont="1" applyBorder="1" applyAlignment="1">
      <alignment vertical="top" wrapText="1"/>
    </xf>
    <xf numFmtId="0" fontId="7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175" fontId="6" fillId="0" borderId="6" xfId="2" applyNumberFormat="1" applyFont="1" applyBorder="1" applyAlignment="1">
      <alignment horizontal="center" vertical="top"/>
    </xf>
    <xf numFmtId="175" fontId="7" fillId="0" borderId="6" xfId="2" applyNumberFormat="1" applyFont="1" applyBorder="1" applyAlignment="1">
      <alignment horizontal="right" vertical="top"/>
    </xf>
    <xf numFmtId="175" fontId="16" fillId="0" borderId="6" xfId="2" applyNumberFormat="1" applyFont="1" applyBorder="1" applyAlignment="1">
      <alignment horizontal="right" vertical="top"/>
    </xf>
    <xf numFmtId="175" fontId="6" fillId="0" borderId="6" xfId="2" applyNumberFormat="1" applyFont="1" applyBorder="1" applyAlignment="1">
      <alignment horizontal="right" vertical="top"/>
    </xf>
    <xf numFmtId="0" fontId="11" fillId="0" borderId="1" xfId="0" applyFont="1" applyBorder="1" applyAlignment="1">
      <alignment horizontal="left" indent="1"/>
    </xf>
    <xf numFmtId="175" fontId="6" fillId="0" borderId="0" xfId="2" applyNumberFormat="1" applyFont="1"/>
    <xf numFmtId="0" fontId="10" fillId="0" borderId="0" xfId="0" applyFont="1" applyFill="1" applyBorder="1"/>
    <xf numFmtId="175" fontId="9" fillId="0" borderId="1" xfId="2" applyNumberFormat="1" applyFont="1" applyBorder="1" applyAlignment="1">
      <alignment horizontal="left" vertical="center"/>
    </xf>
    <xf numFmtId="175" fontId="6" fillId="0" borderId="7" xfId="2" applyNumberFormat="1" applyFont="1" applyBorder="1" applyAlignment="1">
      <alignment horizontal="right" vertical="top"/>
    </xf>
    <xf numFmtId="43" fontId="7" fillId="0" borderId="6" xfId="1" applyFont="1" applyBorder="1" applyAlignment="1">
      <alignment horizontal="center" vertical="top"/>
    </xf>
    <xf numFmtId="171" fontId="7" fillId="0" borderId="6" xfId="1" applyNumberFormat="1" applyFont="1" applyBorder="1" applyAlignment="1">
      <alignment horizontal="right" vertical="top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7" borderId="10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wrapText="1"/>
    </xf>
    <xf numFmtId="0" fontId="6" fillId="7" borderId="24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26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6" fillId="7" borderId="25" xfId="0" applyFont="1" applyFill="1" applyBorder="1" applyAlignment="1">
      <alignment horizontal="center" wrapText="1"/>
    </xf>
    <xf numFmtId="0" fontId="6" fillId="7" borderId="27" xfId="0" applyFont="1" applyFill="1" applyBorder="1" applyAlignment="1">
      <alignment horizontal="center" wrapText="1"/>
    </xf>
    <xf numFmtId="0" fontId="6" fillId="7" borderId="10" xfId="0" applyFont="1" applyFill="1" applyBorder="1" applyAlignment="1">
      <alignment horizontal="center" vertical="top" wrapText="1"/>
    </xf>
    <xf numFmtId="0" fontId="6" fillId="7" borderId="7" xfId="0" applyFont="1" applyFill="1" applyBorder="1" applyAlignment="1">
      <alignment horizontal="center" vertical="top" wrapText="1"/>
    </xf>
    <xf numFmtId="0" fontId="6" fillId="0" borderId="21" xfId="0" applyFont="1" applyBorder="1" applyAlignment="1">
      <alignment horizontal="center"/>
    </xf>
    <xf numFmtId="0" fontId="7" fillId="0" borderId="23" xfId="0" applyFont="1" applyBorder="1" applyAlignment="1"/>
    <xf numFmtId="0" fontId="7" fillId="0" borderId="22" xfId="0" applyFont="1" applyBorder="1" applyAlignment="1"/>
    <xf numFmtId="0" fontId="7" fillId="0" borderId="10" xfId="0" applyFont="1" applyBorder="1" applyAlignment="1">
      <alignment horizontal="right" vertical="top"/>
    </xf>
    <xf numFmtId="0" fontId="7" fillId="0" borderId="20" xfId="0" applyFont="1" applyBorder="1" applyAlignment="1"/>
    <xf numFmtId="0" fontId="7" fillId="0" borderId="7" xfId="0" applyFont="1" applyBorder="1" applyAlignment="1"/>
    <xf numFmtId="0" fontId="7" fillId="0" borderId="21" xfId="0" applyFont="1" applyBorder="1" applyAlignment="1">
      <alignment vertical="top"/>
    </xf>
    <xf numFmtId="0" fontId="7" fillId="0" borderId="21" xfId="0" applyFont="1" applyBorder="1" applyAlignment="1">
      <alignment horizontal="right" vertical="top"/>
    </xf>
    <xf numFmtId="3" fontId="7" fillId="0" borderId="21" xfId="0" applyNumberFormat="1" applyFont="1" applyBorder="1" applyAlignment="1">
      <alignment horizontal="right" vertical="top"/>
    </xf>
    <xf numFmtId="0" fontId="7" fillId="0" borderId="21" xfId="0" applyFont="1" applyBorder="1" applyAlignment="1">
      <alignment horizontal="right"/>
    </xf>
    <xf numFmtId="0" fontId="17" fillId="0" borderId="25" xfId="0" applyFont="1" applyBorder="1" applyAlignment="1">
      <alignment horizontal="center"/>
    </xf>
    <xf numFmtId="0" fontId="6" fillId="0" borderId="10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7" fillId="0" borderId="23" xfId="0" applyFont="1" applyBorder="1" applyAlignment="1">
      <alignment horizontal="right" vertical="top"/>
    </xf>
    <xf numFmtId="0" fontId="7" fillId="0" borderId="23" xfId="0" applyFont="1" applyBorder="1" applyAlignment="1">
      <alignment vertical="top"/>
    </xf>
    <xf numFmtId="171" fontId="7" fillId="0" borderId="21" xfId="1" applyNumberFormat="1" applyFont="1" applyBorder="1" applyAlignment="1">
      <alignment horizontal="right" vertical="top"/>
    </xf>
    <xf numFmtId="171" fontId="7" fillId="0" borderId="23" xfId="1" applyNumberFormat="1" applyFont="1" applyBorder="1" applyAlignment="1"/>
    <xf numFmtId="0" fontId="6" fillId="0" borderId="21" xfId="0" applyFont="1" applyBorder="1" applyAlignment="1">
      <alignment horizontal="left" vertical="top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right" vertical="top"/>
    </xf>
    <xf numFmtId="0" fontId="7" fillId="0" borderId="5" xfId="0" applyFont="1" applyBorder="1" applyAlignment="1"/>
    <xf numFmtId="0" fontId="6" fillId="0" borderId="21" xfId="0" applyFont="1" applyBorder="1" applyAlignment="1">
      <alignment vertical="top"/>
    </xf>
    <xf numFmtId="3" fontId="6" fillId="0" borderId="21" xfId="0" applyNumberFormat="1" applyFont="1" applyBorder="1" applyAlignment="1"/>
    <xf numFmtId="3" fontId="7" fillId="0" borderId="23" xfId="0" applyNumberFormat="1" applyFont="1" applyBorder="1" applyAlignment="1">
      <alignment horizontal="right" vertical="top"/>
    </xf>
    <xf numFmtId="3" fontId="6" fillId="0" borderId="2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30" xfId="0" applyFont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20" fillId="0" borderId="32" xfId="0" applyFont="1" applyBorder="1" applyAlignment="1">
      <alignment vertical="center"/>
    </xf>
    <xf numFmtId="0" fontId="21" fillId="0" borderId="32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20" fillId="0" borderId="33" xfId="0" applyFont="1" applyBorder="1" applyAlignment="1">
      <alignment vertical="center"/>
    </xf>
    <xf numFmtId="0" fontId="21" fillId="0" borderId="33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19" fillId="0" borderId="34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0" fillId="0" borderId="0" xfId="0" applyFont="1" applyBorder="1" applyAlignment="1">
      <alignment horizontal="right" vertical="center"/>
    </xf>
    <xf numFmtId="0" fontId="0" fillId="0" borderId="35" xfId="0" applyBorder="1"/>
    <xf numFmtId="0" fontId="20" fillId="0" borderId="2" xfId="0" applyFont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  <pageSetUpPr fitToPage="1"/>
  </sheetPr>
  <dimension ref="A1:B19"/>
  <sheetViews>
    <sheetView workbookViewId="0">
      <selection sqref="A1:B1"/>
    </sheetView>
  </sheetViews>
  <sheetFormatPr defaultRowHeight="12.75" x14ac:dyDescent="0.2"/>
  <cols>
    <col min="1" max="1" width="20.42578125" bestFit="1" customWidth="1"/>
    <col min="2" max="2" width="72.7109375" bestFit="1" customWidth="1"/>
  </cols>
  <sheetData>
    <row r="1" spans="1:2" ht="30.75" x14ac:dyDescent="0.4">
      <c r="A1" s="111" t="s">
        <v>184</v>
      </c>
      <c r="B1" s="111"/>
    </row>
    <row r="2" spans="1:2" ht="15" x14ac:dyDescent="0.25">
      <c r="A2" s="1"/>
    </row>
    <row r="3" spans="1:2" ht="19.5" x14ac:dyDescent="0.4">
      <c r="A3" s="112" t="s">
        <v>0</v>
      </c>
      <c r="B3" s="112"/>
    </row>
    <row r="4" spans="1:2" ht="14.25" x14ac:dyDescent="0.2">
      <c r="A4" s="2"/>
    </row>
    <row r="5" spans="1:2" x14ac:dyDescent="0.2">
      <c r="A5" s="51" t="s">
        <v>186</v>
      </c>
      <c r="B5" s="51" t="s">
        <v>187</v>
      </c>
    </row>
    <row r="6" spans="1:2" ht="25.5" x14ac:dyDescent="0.2">
      <c r="A6" s="52">
        <v>39904</v>
      </c>
      <c r="B6" s="53" t="s">
        <v>1</v>
      </c>
    </row>
    <row r="7" spans="1:2" x14ac:dyDescent="0.2">
      <c r="A7" s="52">
        <v>39934</v>
      </c>
      <c r="B7" s="53" t="s">
        <v>2</v>
      </c>
    </row>
    <row r="8" spans="1:2" ht="14.25" x14ac:dyDescent="0.2">
      <c r="A8" s="54">
        <v>39943</v>
      </c>
      <c r="B8" s="55" t="s">
        <v>198</v>
      </c>
    </row>
    <row r="9" spans="1:2" x14ac:dyDescent="0.2">
      <c r="A9" s="52" t="s">
        <v>3</v>
      </c>
      <c r="B9" s="53" t="s">
        <v>4</v>
      </c>
    </row>
    <row r="10" spans="1:2" ht="25.5" x14ac:dyDescent="0.2">
      <c r="A10" s="52" t="s">
        <v>5</v>
      </c>
      <c r="B10" s="53" t="s">
        <v>6</v>
      </c>
    </row>
    <row r="11" spans="1:2" x14ac:dyDescent="0.2">
      <c r="A11" s="52" t="s">
        <v>7</v>
      </c>
      <c r="B11" s="53" t="s">
        <v>8</v>
      </c>
    </row>
    <row r="12" spans="1:2" ht="25.5" x14ac:dyDescent="0.2">
      <c r="A12" s="52">
        <v>40057</v>
      </c>
      <c r="B12" s="53" t="s">
        <v>9</v>
      </c>
    </row>
    <row r="13" spans="1:2" ht="14.25" x14ac:dyDescent="0.2">
      <c r="A13" s="54">
        <v>40071</v>
      </c>
      <c r="B13" s="55" t="s">
        <v>199</v>
      </c>
    </row>
    <row r="14" spans="1:2" x14ac:dyDescent="0.2">
      <c r="A14" s="52" t="s">
        <v>10</v>
      </c>
      <c r="B14" s="53" t="s">
        <v>11</v>
      </c>
    </row>
    <row r="15" spans="1:2" x14ac:dyDescent="0.2">
      <c r="A15" s="52" t="s">
        <v>12</v>
      </c>
      <c r="B15" s="53" t="s">
        <v>13</v>
      </c>
    </row>
    <row r="16" spans="1:2" x14ac:dyDescent="0.2">
      <c r="A16" s="54">
        <v>40132</v>
      </c>
      <c r="B16" s="55" t="s">
        <v>14</v>
      </c>
    </row>
    <row r="17" spans="1:2" x14ac:dyDescent="0.2">
      <c r="A17" s="3"/>
      <c r="B17" s="3"/>
    </row>
    <row r="18" spans="1:2" x14ac:dyDescent="0.2">
      <c r="A18" s="3"/>
      <c r="B18" s="3"/>
    </row>
    <row r="19" spans="1:2" x14ac:dyDescent="0.2">
      <c r="A19" s="113" t="s">
        <v>185</v>
      </c>
      <c r="B19" s="113"/>
    </row>
  </sheetData>
  <mergeCells count="3">
    <mergeCell ref="A1:B1"/>
    <mergeCell ref="A3:B3"/>
    <mergeCell ref="A19:B19"/>
  </mergeCells>
  <phoneticPr fontId="0" type="noConversion"/>
  <printOptions horizontalCentered="1"/>
  <pageMargins left="0.75" right="0.75" top="0.75" bottom="0.75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  <pageSetUpPr fitToPage="1"/>
  </sheetPr>
  <dimension ref="A1:AS31"/>
  <sheetViews>
    <sheetView workbookViewId="0">
      <selection sqref="A1:AS1"/>
    </sheetView>
  </sheetViews>
  <sheetFormatPr defaultRowHeight="12.75" x14ac:dyDescent="0.2"/>
  <cols>
    <col min="1" max="1" width="44.7109375" bestFit="1" customWidth="1"/>
    <col min="2" max="2" width="3.42578125" bestFit="1" customWidth="1"/>
    <col min="3" max="3" width="7" bestFit="1" customWidth="1"/>
    <col min="4" max="45" width="2" bestFit="1" customWidth="1"/>
  </cols>
  <sheetData>
    <row r="1" spans="1:45" ht="30.75" x14ac:dyDescent="0.4">
      <c r="A1" s="111" t="s">
        <v>183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</row>
    <row r="2" spans="1:45" s="3" customFormat="1" ht="16.5" customHeight="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</row>
    <row r="3" spans="1:45" ht="30.75" customHeight="1" x14ac:dyDescent="0.4">
      <c r="A3" s="112" t="s">
        <v>0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</row>
    <row r="4" spans="1:45" s="3" customFormat="1" x14ac:dyDescent="0.2">
      <c r="A4" s="41"/>
      <c r="B4" s="41"/>
    </row>
    <row r="5" spans="1:45" x14ac:dyDescent="0.2">
      <c r="A5" s="120" t="s">
        <v>146</v>
      </c>
      <c r="B5" s="120" t="s">
        <v>148</v>
      </c>
      <c r="C5" s="120"/>
      <c r="D5" s="120" t="s">
        <v>147</v>
      </c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</row>
    <row r="6" spans="1:45" x14ac:dyDescent="0.2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</row>
    <row r="7" spans="1:45" x14ac:dyDescent="0.2">
      <c r="A7" s="120"/>
      <c r="B7" s="120"/>
      <c r="C7" s="120"/>
      <c r="D7" s="121" t="s">
        <v>149</v>
      </c>
      <c r="E7" s="121"/>
      <c r="F7" s="121"/>
      <c r="G7" s="121"/>
      <c r="H7" s="121"/>
      <c r="I7" s="121"/>
      <c r="J7" s="121"/>
      <c r="K7" s="122" t="s">
        <v>150</v>
      </c>
      <c r="L7" s="122"/>
      <c r="M7" s="122"/>
      <c r="N7" s="122"/>
      <c r="O7" s="122"/>
      <c r="P7" s="122"/>
      <c r="Q7" s="122"/>
      <c r="R7" s="114" t="s">
        <v>151</v>
      </c>
      <c r="S7" s="114"/>
      <c r="T7" s="114"/>
      <c r="U7" s="114"/>
      <c r="V7" s="114"/>
      <c r="W7" s="114"/>
      <c r="X7" s="114"/>
      <c r="Y7" s="115" t="s">
        <v>152</v>
      </c>
      <c r="Z7" s="115"/>
      <c r="AA7" s="115"/>
      <c r="AB7" s="115"/>
      <c r="AC7" s="115"/>
      <c r="AD7" s="115"/>
      <c r="AE7" s="115"/>
      <c r="AF7" s="119" t="s">
        <v>153</v>
      </c>
      <c r="AG7" s="119"/>
      <c r="AH7" s="119"/>
      <c r="AI7" s="119"/>
      <c r="AJ7" s="119"/>
      <c r="AK7" s="119"/>
      <c r="AL7" s="119"/>
      <c r="AM7" s="114" t="s">
        <v>154</v>
      </c>
      <c r="AN7" s="114"/>
      <c r="AO7" s="114"/>
      <c r="AP7" s="114"/>
      <c r="AQ7" s="114"/>
      <c r="AR7" s="114"/>
      <c r="AS7" s="114"/>
    </row>
    <row r="8" spans="1:45" x14ac:dyDescent="0.2">
      <c r="A8" s="47" t="s">
        <v>155</v>
      </c>
      <c r="B8" s="35" t="s">
        <v>15</v>
      </c>
      <c r="C8" s="35" t="s">
        <v>156</v>
      </c>
      <c r="D8" s="42">
        <v>1</v>
      </c>
      <c r="E8" s="42">
        <v>2</v>
      </c>
      <c r="F8" s="42">
        <v>3</v>
      </c>
      <c r="G8" s="42">
        <v>4</v>
      </c>
      <c r="H8" s="42">
        <v>5</v>
      </c>
      <c r="I8" s="42">
        <v>6</v>
      </c>
      <c r="J8" s="42">
        <v>7</v>
      </c>
      <c r="K8" s="43">
        <v>1</v>
      </c>
      <c r="L8" s="43">
        <v>2</v>
      </c>
      <c r="M8" s="43">
        <v>3</v>
      </c>
      <c r="N8" s="43">
        <v>4</v>
      </c>
      <c r="O8" s="43">
        <v>5</v>
      </c>
      <c r="P8" s="43">
        <v>6</v>
      </c>
      <c r="Q8" s="43">
        <v>7</v>
      </c>
      <c r="R8" s="44">
        <v>1</v>
      </c>
      <c r="S8" s="44">
        <v>2</v>
      </c>
      <c r="T8" s="44">
        <v>3</v>
      </c>
      <c r="U8" s="44">
        <v>4</v>
      </c>
      <c r="V8" s="44">
        <v>5</v>
      </c>
      <c r="W8" s="44">
        <v>6</v>
      </c>
      <c r="X8" s="44">
        <v>7</v>
      </c>
      <c r="Y8" s="45">
        <v>1</v>
      </c>
      <c r="Z8" s="45">
        <v>2</v>
      </c>
      <c r="AA8" s="45">
        <v>3</v>
      </c>
      <c r="AB8" s="45">
        <v>4</v>
      </c>
      <c r="AC8" s="45">
        <v>5</v>
      </c>
      <c r="AD8" s="45">
        <v>6</v>
      </c>
      <c r="AE8" s="45">
        <v>7</v>
      </c>
      <c r="AF8" s="46">
        <v>1</v>
      </c>
      <c r="AG8" s="46">
        <v>2</v>
      </c>
      <c r="AH8" s="46">
        <v>3</v>
      </c>
      <c r="AI8" s="46">
        <v>4</v>
      </c>
      <c r="AJ8" s="46">
        <v>5</v>
      </c>
      <c r="AK8" s="46">
        <v>6</v>
      </c>
      <c r="AL8" s="46">
        <v>7</v>
      </c>
      <c r="AM8" s="44">
        <v>1</v>
      </c>
      <c r="AN8" s="44">
        <v>2</v>
      </c>
      <c r="AO8" s="44">
        <v>3</v>
      </c>
      <c r="AP8" s="44">
        <v>4</v>
      </c>
      <c r="AQ8" s="44">
        <v>5</v>
      </c>
      <c r="AR8" s="44">
        <v>6</v>
      </c>
      <c r="AS8" s="44">
        <v>7</v>
      </c>
    </row>
    <row r="9" spans="1:45" x14ac:dyDescent="0.2">
      <c r="A9" s="38" t="s">
        <v>157</v>
      </c>
      <c r="B9" s="48">
        <v>5</v>
      </c>
      <c r="C9" s="48" t="s">
        <v>158</v>
      </c>
      <c r="D9" s="50"/>
      <c r="E9" s="50"/>
      <c r="F9" s="50"/>
      <c r="G9" s="50"/>
      <c r="H9" s="50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</row>
    <row r="10" spans="1:45" x14ac:dyDescent="0.2">
      <c r="A10" s="38" t="s">
        <v>159</v>
      </c>
      <c r="B10" s="48">
        <v>3</v>
      </c>
      <c r="C10" s="48" t="s">
        <v>158</v>
      </c>
      <c r="D10" s="50"/>
      <c r="E10" s="50"/>
      <c r="F10" s="50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</row>
    <row r="11" spans="1:45" x14ac:dyDescent="0.2">
      <c r="A11" s="38" t="s">
        <v>160</v>
      </c>
      <c r="B11" s="48">
        <v>5</v>
      </c>
      <c r="C11" s="48" t="s">
        <v>158</v>
      </c>
      <c r="D11" s="49"/>
      <c r="E11" s="50"/>
      <c r="F11" s="50"/>
      <c r="G11" s="50"/>
      <c r="H11" s="50"/>
      <c r="I11" s="50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</row>
    <row r="12" spans="1:45" x14ac:dyDescent="0.2">
      <c r="A12" s="38" t="s">
        <v>161</v>
      </c>
      <c r="B12" s="48"/>
      <c r="C12" s="48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</row>
    <row r="13" spans="1:45" x14ac:dyDescent="0.2">
      <c r="A13" s="38" t="s">
        <v>162</v>
      </c>
      <c r="B13" s="48">
        <v>4</v>
      </c>
      <c r="C13" s="48" t="s">
        <v>158</v>
      </c>
      <c r="D13" s="49"/>
      <c r="E13" s="50"/>
      <c r="F13" s="50"/>
      <c r="G13" s="50"/>
      <c r="H13" s="50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</row>
    <row r="14" spans="1:45" x14ac:dyDescent="0.2">
      <c r="A14" s="38" t="s">
        <v>163</v>
      </c>
      <c r="B14" s="48">
        <v>3</v>
      </c>
      <c r="C14" s="48" t="s">
        <v>158</v>
      </c>
      <c r="D14" s="49"/>
      <c r="E14" s="49"/>
      <c r="F14" s="49"/>
      <c r="G14" s="50"/>
      <c r="H14" s="50"/>
      <c r="I14" s="50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</row>
    <row r="15" spans="1:45" x14ac:dyDescent="0.2">
      <c r="A15" s="38" t="s">
        <v>164</v>
      </c>
      <c r="B15" s="48">
        <v>4</v>
      </c>
      <c r="C15" s="48" t="s">
        <v>158</v>
      </c>
      <c r="D15" s="49"/>
      <c r="E15" s="49"/>
      <c r="F15" s="49"/>
      <c r="G15" s="49"/>
      <c r="H15" s="50"/>
      <c r="I15" s="50"/>
      <c r="J15" s="50"/>
      <c r="K15" s="50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</row>
    <row r="16" spans="1:45" x14ac:dyDescent="0.2">
      <c r="A16" s="38" t="s">
        <v>165</v>
      </c>
      <c r="B16" s="48"/>
      <c r="C16" s="48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</row>
    <row r="17" spans="1:45" x14ac:dyDescent="0.2">
      <c r="A17" s="38" t="s">
        <v>166</v>
      </c>
      <c r="B17" s="48">
        <v>1</v>
      </c>
      <c r="C17" s="48" t="s">
        <v>158</v>
      </c>
      <c r="D17" s="49"/>
      <c r="E17" s="49"/>
      <c r="F17" s="49"/>
      <c r="G17" s="49"/>
      <c r="H17" s="49"/>
      <c r="I17" s="50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</row>
    <row r="18" spans="1:45" x14ac:dyDescent="0.2">
      <c r="A18" s="38" t="s">
        <v>167</v>
      </c>
      <c r="B18" s="48">
        <v>5</v>
      </c>
      <c r="C18" s="48" t="s">
        <v>158</v>
      </c>
      <c r="D18" s="49"/>
      <c r="E18" s="49"/>
      <c r="F18" s="49"/>
      <c r="G18" s="49"/>
      <c r="H18" s="49"/>
      <c r="I18" s="49"/>
      <c r="J18" s="49"/>
      <c r="K18" s="50"/>
      <c r="L18" s="50"/>
      <c r="M18" s="50"/>
      <c r="N18" s="50"/>
      <c r="O18" s="50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</row>
    <row r="19" spans="1:45" x14ac:dyDescent="0.2">
      <c r="A19" s="38" t="s">
        <v>168</v>
      </c>
      <c r="B19" s="48">
        <v>3</v>
      </c>
      <c r="C19" s="48" t="s">
        <v>158</v>
      </c>
      <c r="D19" s="49"/>
      <c r="E19" s="49"/>
      <c r="F19" s="49"/>
      <c r="G19" s="49"/>
      <c r="H19" s="49"/>
      <c r="I19" s="49"/>
      <c r="J19" s="50"/>
      <c r="K19" s="50"/>
      <c r="L19" s="50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</row>
    <row r="20" spans="1:45" x14ac:dyDescent="0.2">
      <c r="A20" s="38" t="s">
        <v>169</v>
      </c>
      <c r="B20" s="48">
        <v>5</v>
      </c>
      <c r="C20" s="48" t="s">
        <v>158</v>
      </c>
      <c r="D20" s="49"/>
      <c r="E20" s="49"/>
      <c r="F20" s="49"/>
      <c r="G20" s="49"/>
      <c r="H20" s="49"/>
      <c r="I20" s="49"/>
      <c r="J20" s="49"/>
      <c r="K20" s="50"/>
      <c r="L20" s="50"/>
      <c r="M20" s="50"/>
      <c r="N20" s="50"/>
      <c r="O20" s="50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</row>
    <row r="21" spans="1:45" x14ac:dyDescent="0.2">
      <c r="A21" s="38" t="s">
        <v>170</v>
      </c>
      <c r="B21" s="48">
        <v>6</v>
      </c>
      <c r="C21" s="48" t="s">
        <v>158</v>
      </c>
      <c r="D21" s="49"/>
      <c r="E21" s="49"/>
      <c r="F21" s="49"/>
      <c r="G21" s="49"/>
      <c r="H21" s="49"/>
      <c r="I21" s="49"/>
      <c r="J21" s="49"/>
      <c r="K21" s="49"/>
      <c r="L21" s="50"/>
      <c r="M21" s="50"/>
      <c r="N21" s="50"/>
      <c r="O21" s="50"/>
      <c r="P21" s="50"/>
      <c r="Q21" s="50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</row>
    <row r="22" spans="1:45" x14ac:dyDescent="0.2">
      <c r="A22" s="38" t="s">
        <v>171</v>
      </c>
      <c r="B22" s="48">
        <v>4</v>
      </c>
      <c r="C22" s="48" t="s">
        <v>158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50"/>
      <c r="Q22" s="50"/>
      <c r="R22" s="50"/>
      <c r="S22" s="50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</row>
    <row r="23" spans="1:45" x14ac:dyDescent="0.2">
      <c r="A23" s="38" t="s">
        <v>172</v>
      </c>
      <c r="B23" s="48">
        <v>7</v>
      </c>
      <c r="C23" s="48" t="s">
        <v>158</v>
      </c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50"/>
      <c r="W23" s="50"/>
      <c r="X23" s="50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</row>
    <row r="24" spans="1:45" x14ac:dyDescent="0.2">
      <c r="A24" s="38" t="s">
        <v>173</v>
      </c>
      <c r="B24" s="48">
        <v>7</v>
      </c>
      <c r="C24" s="48" t="s">
        <v>158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50"/>
      <c r="AD24" s="50"/>
      <c r="AE24" s="50"/>
      <c r="AF24" s="50"/>
      <c r="AG24" s="50"/>
      <c r="AH24" s="50"/>
      <c r="AI24" s="50"/>
      <c r="AJ24" s="49"/>
      <c r="AK24" s="49"/>
      <c r="AL24" s="49"/>
      <c r="AM24" s="49"/>
      <c r="AN24" s="49"/>
      <c r="AO24" s="49"/>
      <c r="AP24" s="49"/>
      <c r="AQ24" s="49"/>
      <c r="AR24" s="49"/>
      <c r="AS24" s="49"/>
    </row>
    <row r="25" spans="1:45" x14ac:dyDescent="0.2">
      <c r="A25" s="38" t="s">
        <v>174</v>
      </c>
      <c r="B25" s="48">
        <v>9</v>
      </c>
      <c r="C25" s="48" t="s">
        <v>158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50"/>
      <c r="AD25" s="50"/>
      <c r="AE25" s="50"/>
      <c r="AF25" s="50"/>
      <c r="AG25" s="50"/>
      <c r="AH25" s="50"/>
      <c r="AI25" s="50"/>
      <c r="AJ25" s="50"/>
      <c r="AK25" s="50"/>
      <c r="AL25" s="49"/>
      <c r="AM25" s="49"/>
      <c r="AN25" s="49"/>
      <c r="AO25" s="49"/>
      <c r="AP25" s="49"/>
      <c r="AQ25" s="49"/>
      <c r="AR25" s="49"/>
      <c r="AS25" s="49"/>
    </row>
    <row r="26" spans="1:45" x14ac:dyDescent="0.2">
      <c r="A26" s="38" t="s">
        <v>175</v>
      </c>
      <c r="B26" s="48">
        <v>3</v>
      </c>
      <c r="C26" s="48" t="s">
        <v>158</v>
      </c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50"/>
      <c r="AF26" s="50"/>
      <c r="AG26" s="50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</row>
    <row r="27" spans="1:45" x14ac:dyDescent="0.2">
      <c r="A27" s="38" t="s">
        <v>176</v>
      </c>
      <c r="B27" s="48">
        <v>4</v>
      </c>
      <c r="C27" s="48" t="s">
        <v>158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50"/>
      <c r="AI27" s="50"/>
      <c r="AJ27" s="50"/>
      <c r="AK27" s="50"/>
      <c r="AL27" s="49"/>
      <c r="AM27" s="49"/>
      <c r="AN27" s="49"/>
      <c r="AO27" s="49"/>
      <c r="AP27" s="49"/>
      <c r="AQ27" s="49"/>
      <c r="AR27" s="49"/>
      <c r="AS27" s="49"/>
    </row>
    <row r="28" spans="1:45" x14ac:dyDescent="0.2">
      <c r="A28" s="38" t="s">
        <v>177</v>
      </c>
      <c r="B28" s="48">
        <v>4</v>
      </c>
      <c r="C28" s="48" t="s">
        <v>158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50"/>
      <c r="AJ28" s="50"/>
      <c r="AK28" s="50"/>
      <c r="AL28" s="50"/>
      <c r="AM28" s="49"/>
      <c r="AN28" s="49"/>
      <c r="AO28" s="49"/>
      <c r="AP28" s="49"/>
      <c r="AQ28" s="49"/>
      <c r="AR28" s="49"/>
      <c r="AS28" s="49"/>
    </row>
    <row r="29" spans="1:45" x14ac:dyDescent="0.2">
      <c r="A29" s="38" t="s">
        <v>178</v>
      </c>
      <c r="B29" s="48">
        <v>4</v>
      </c>
      <c r="C29" s="48" t="s">
        <v>158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50"/>
      <c r="AN29" s="50"/>
      <c r="AO29" s="50"/>
      <c r="AP29" s="50"/>
      <c r="AQ29" s="49"/>
      <c r="AR29" s="49"/>
      <c r="AS29" s="49"/>
    </row>
    <row r="30" spans="1:45" x14ac:dyDescent="0.2">
      <c r="A30" s="38" t="s">
        <v>179</v>
      </c>
      <c r="B30" s="48">
        <v>2</v>
      </c>
      <c r="C30" s="48" t="s">
        <v>158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50"/>
      <c r="AR30" s="50"/>
      <c r="AS30" s="49"/>
    </row>
    <row r="31" spans="1:45" x14ac:dyDescent="0.2">
      <c r="A31" s="36" t="s">
        <v>19</v>
      </c>
      <c r="B31" s="36">
        <v>6</v>
      </c>
      <c r="C31" s="36" t="s">
        <v>180</v>
      </c>
      <c r="D31" s="116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8"/>
    </row>
  </sheetData>
  <mergeCells count="12">
    <mergeCell ref="D7:J7"/>
    <mergeCell ref="K7:Q7"/>
    <mergeCell ref="R7:X7"/>
    <mergeCell ref="Y7:AE7"/>
    <mergeCell ref="A3:AS3"/>
    <mergeCell ref="D31:AS31"/>
    <mergeCell ref="A1:AS1"/>
    <mergeCell ref="AF7:AL7"/>
    <mergeCell ref="AM7:AS7"/>
    <mergeCell ref="B5:C7"/>
    <mergeCell ref="D5:AS6"/>
    <mergeCell ref="A5:A7"/>
  </mergeCells>
  <phoneticPr fontId="8" type="noConversion"/>
  <printOptions horizontalCentered="1"/>
  <pageMargins left="0.75" right="0.75" top="0.75" bottom="0.75" header="0.5" footer="0.5"/>
  <pageSetup scale="8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7"/>
    <pageSetUpPr fitToPage="1"/>
  </sheetPr>
  <dimension ref="A1:I16"/>
  <sheetViews>
    <sheetView workbookViewId="0">
      <selection sqref="A1:I1"/>
    </sheetView>
  </sheetViews>
  <sheetFormatPr defaultRowHeight="12.75" x14ac:dyDescent="0.2"/>
  <cols>
    <col min="1" max="1" width="48.28515625" style="3" customWidth="1"/>
    <col min="2" max="9" width="3.7109375" style="3" customWidth="1"/>
    <col min="10" max="16384" width="9.140625" style="3"/>
  </cols>
  <sheetData>
    <row r="1" spans="1:9" ht="30.75" x14ac:dyDescent="0.4">
      <c r="A1" s="111" t="s">
        <v>183</v>
      </c>
      <c r="B1" s="111"/>
      <c r="C1" s="111"/>
      <c r="D1" s="111"/>
      <c r="E1" s="111"/>
      <c r="F1" s="111"/>
      <c r="G1" s="111"/>
      <c r="H1" s="111"/>
      <c r="I1" s="111"/>
    </row>
    <row r="3" spans="1:9" ht="19.5" x14ac:dyDescent="0.4">
      <c r="A3" s="112" t="s">
        <v>0</v>
      </c>
      <c r="B3" s="112"/>
      <c r="C3" s="112"/>
      <c r="D3" s="112"/>
      <c r="E3" s="112"/>
      <c r="F3" s="112"/>
      <c r="G3" s="112"/>
      <c r="H3" s="112"/>
      <c r="I3" s="112"/>
    </row>
    <row r="4" spans="1:9" ht="12.75" customHeight="1" thickBot="1" x14ac:dyDescent="0.25">
      <c r="A4" s="87"/>
      <c r="B4" s="87"/>
      <c r="C4" s="87"/>
      <c r="D4" s="87"/>
      <c r="E4" s="87"/>
      <c r="F4" s="87"/>
      <c r="G4" s="87"/>
      <c r="H4" s="87"/>
      <c r="I4" s="87"/>
    </row>
    <row r="5" spans="1:9" x14ac:dyDescent="0.2">
      <c r="A5" s="125" t="s">
        <v>182</v>
      </c>
      <c r="B5" s="123" t="s">
        <v>181</v>
      </c>
      <c r="C5" s="123"/>
      <c r="D5" s="123"/>
      <c r="E5" s="123"/>
      <c r="F5" s="123"/>
      <c r="G5" s="123"/>
      <c r="H5" s="123"/>
      <c r="I5" s="124"/>
    </row>
    <row r="6" spans="1:9" ht="13.5" thickBot="1" x14ac:dyDescent="0.25">
      <c r="A6" s="126"/>
      <c r="B6" s="88">
        <v>1</v>
      </c>
      <c r="C6" s="88">
        <v>2</v>
      </c>
      <c r="D6" s="88">
        <v>3</v>
      </c>
      <c r="E6" s="88">
        <v>4</v>
      </c>
      <c r="F6" s="88">
        <v>5</v>
      </c>
      <c r="G6" s="88">
        <v>6</v>
      </c>
      <c r="H6" s="88">
        <v>7</v>
      </c>
      <c r="I6" s="89">
        <v>8</v>
      </c>
    </row>
    <row r="7" spans="1:9" x14ac:dyDescent="0.2">
      <c r="A7" s="90" t="s">
        <v>138</v>
      </c>
      <c r="B7" s="91" t="s">
        <v>204</v>
      </c>
      <c r="C7" s="92"/>
      <c r="D7" s="92"/>
      <c r="E7" s="92"/>
      <c r="F7" s="92"/>
      <c r="G7" s="92"/>
      <c r="H7" s="92"/>
      <c r="I7" s="93"/>
    </row>
    <row r="8" spans="1:9" x14ac:dyDescent="0.2">
      <c r="A8" s="94" t="s">
        <v>139</v>
      </c>
      <c r="B8" s="86" t="s">
        <v>204</v>
      </c>
      <c r="C8" s="86" t="s">
        <v>204</v>
      </c>
      <c r="D8" s="86" t="s">
        <v>204</v>
      </c>
      <c r="E8" s="86" t="s">
        <v>204</v>
      </c>
      <c r="F8" s="86" t="s">
        <v>204</v>
      </c>
      <c r="G8" s="86" t="s">
        <v>204</v>
      </c>
      <c r="H8" s="86" t="s">
        <v>204</v>
      </c>
      <c r="I8" s="95" t="s">
        <v>204</v>
      </c>
    </row>
    <row r="9" spans="1:9" x14ac:dyDescent="0.2">
      <c r="A9" s="94" t="s">
        <v>140</v>
      </c>
      <c r="B9" s="86" t="s">
        <v>204</v>
      </c>
      <c r="C9" s="56"/>
      <c r="D9" s="56"/>
      <c r="E9" s="56"/>
      <c r="F9" s="56"/>
      <c r="G9" s="56"/>
      <c r="H9" s="56"/>
      <c r="I9" s="96"/>
    </row>
    <row r="10" spans="1:9" x14ac:dyDescent="0.2">
      <c r="A10" s="94" t="s">
        <v>188</v>
      </c>
      <c r="B10" s="86" t="s">
        <v>204</v>
      </c>
      <c r="C10" s="56"/>
      <c r="D10" s="86" t="s">
        <v>204</v>
      </c>
      <c r="E10" s="56"/>
      <c r="F10" s="86" t="s">
        <v>204</v>
      </c>
      <c r="G10" s="56"/>
      <c r="H10" s="86" t="s">
        <v>204</v>
      </c>
      <c r="I10" s="96"/>
    </row>
    <row r="11" spans="1:9" x14ac:dyDescent="0.2">
      <c r="A11" s="94" t="s">
        <v>189</v>
      </c>
      <c r="B11" s="86" t="s">
        <v>204</v>
      </c>
      <c r="C11" s="86" t="s">
        <v>204</v>
      </c>
      <c r="D11" s="86" t="s">
        <v>204</v>
      </c>
      <c r="E11" s="86" t="s">
        <v>204</v>
      </c>
      <c r="F11" s="86" t="s">
        <v>204</v>
      </c>
      <c r="G11" s="86" t="s">
        <v>204</v>
      </c>
      <c r="H11" s="86" t="s">
        <v>204</v>
      </c>
      <c r="I11" s="95" t="s">
        <v>204</v>
      </c>
    </row>
    <row r="12" spans="1:9" x14ac:dyDescent="0.2">
      <c r="A12" s="94" t="s">
        <v>141</v>
      </c>
      <c r="B12" s="56"/>
      <c r="C12" s="56"/>
      <c r="D12" s="86" t="s">
        <v>204</v>
      </c>
      <c r="E12" s="56"/>
      <c r="F12" s="86" t="s">
        <v>204</v>
      </c>
      <c r="G12" s="56"/>
      <c r="H12" s="86" t="s">
        <v>204</v>
      </c>
      <c r="I12" s="95" t="s">
        <v>204</v>
      </c>
    </row>
    <row r="13" spans="1:9" x14ac:dyDescent="0.2">
      <c r="A13" s="94" t="s">
        <v>142</v>
      </c>
      <c r="B13" s="56"/>
      <c r="C13" s="56"/>
      <c r="D13" s="56"/>
      <c r="E13" s="86" t="s">
        <v>204</v>
      </c>
      <c r="F13" s="56"/>
      <c r="G13" s="86" t="s">
        <v>204</v>
      </c>
      <c r="H13" s="56"/>
      <c r="I13" s="96"/>
    </row>
    <row r="14" spans="1:9" x14ac:dyDescent="0.2">
      <c r="A14" s="94" t="s">
        <v>143</v>
      </c>
      <c r="B14" s="56"/>
      <c r="C14" s="56"/>
      <c r="D14" s="56"/>
      <c r="E14" s="86" t="s">
        <v>204</v>
      </c>
      <c r="F14" s="86" t="s">
        <v>204</v>
      </c>
      <c r="G14" s="86" t="s">
        <v>204</v>
      </c>
      <c r="H14" s="86" t="s">
        <v>204</v>
      </c>
      <c r="I14" s="96"/>
    </row>
    <row r="15" spans="1:9" x14ac:dyDescent="0.2">
      <c r="A15" s="94" t="s">
        <v>144</v>
      </c>
      <c r="B15" s="56"/>
      <c r="C15" s="56"/>
      <c r="D15" s="56"/>
      <c r="E15" s="56"/>
      <c r="F15" s="56"/>
      <c r="G15" s="56"/>
      <c r="H15" s="56"/>
      <c r="I15" s="95" t="s">
        <v>204</v>
      </c>
    </row>
    <row r="16" spans="1:9" ht="13.5" thickBot="1" x14ac:dyDescent="0.25">
      <c r="A16" s="97" t="s">
        <v>145</v>
      </c>
      <c r="B16" s="98"/>
      <c r="C16" s="98"/>
      <c r="D16" s="98"/>
      <c r="E16" s="98"/>
      <c r="F16" s="98"/>
      <c r="G16" s="98"/>
      <c r="H16" s="98"/>
      <c r="I16" s="99" t="s">
        <v>204</v>
      </c>
    </row>
  </sheetData>
  <mergeCells count="4">
    <mergeCell ref="B5:I5"/>
    <mergeCell ref="A5:A6"/>
    <mergeCell ref="A1:I1"/>
    <mergeCell ref="A3:I3"/>
  </mergeCells>
  <phoneticPr fontId="8" type="noConversion"/>
  <printOptions horizontalCentered="1"/>
  <pageMargins left="0.75" right="0.75" top="0.75" bottom="0.7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K55"/>
  <sheetViews>
    <sheetView tabSelected="1" workbookViewId="0">
      <selection sqref="A1:B1"/>
    </sheetView>
  </sheetViews>
  <sheetFormatPr defaultRowHeight="12.75" x14ac:dyDescent="0.2"/>
  <cols>
    <col min="1" max="1" width="57.85546875" customWidth="1"/>
    <col min="2" max="2" width="81.5703125" customWidth="1"/>
    <col min="3" max="3" width="9.7109375" bestFit="1" customWidth="1"/>
    <col min="4" max="4" width="13.140625" customWidth="1"/>
    <col min="5" max="5" width="26.85546875" bestFit="1" customWidth="1"/>
  </cols>
  <sheetData>
    <row r="1" spans="1:11" s="3" customFormat="1" ht="30.75" x14ac:dyDescent="0.4">
      <c r="A1" s="111" t="s">
        <v>196</v>
      </c>
      <c r="B1" s="111"/>
      <c r="C1" s="39"/>
      <c r="D1" s="39"/>
      <c r="E1" s="39"/>
      <c r="F1" s="39"/>
      <c r="G1" s="39"/>
      <c r="H1" s="39"/>
      <c r="I1" s="39"/>
      <c r="J1" s="39"/>
      <c r="K1" s="39"/>
    </row>
    <row r="2" spans="1:11" ht="21" x14ac:dyDescent="0.2">
      <c r="A2" s="171" t="s">
        <v>195</v>
      </c>
      <c r="B2" s="172"/>
      <c r="C2" s="172"/>
      <c r="D2" s="172"/>
      <c r="E2" s="172"/>
    </row>
    <row r="3" spans="1:11" ht="15.75" x14ac:dyDescent="0.2">
      <c r="A3" s="173"/>
      <c r="B3" s="174"/>
      <c r="C3" s="174"/>
      <c r="D3" s="174"/>
      <c r="E3" s="174"/>
    </row>
    <row r="4" spans="1:11" ht="15.75" x14ac:dyDescent="0.2">
      <c r="A4" s="173" t="s">
        <v>233</v>
      </c>
      <c r="B4" s="174"/>
      <c r="C4" s="174"/>
      <c r="D4" s="174"/>
      <c r="E4" s="174"/>
    </row>
    <row r="5" spans="1:11" ht="15.75" x14ac:dyDescent="0.2">
      <c r="A5" s="173" t="s">
        <v>215</v>
      </c>
      <c r="B5" s="174"/>
      <c r="C5" s="174"/>
      <c r="D5" s="174"/>
      <c r="E5" s="174"/>
    </row>
    <row r="6" spans="1:11" ht="15.75" x14ac:dyDescent="0.2">
      <c r="A6" s="173" t="s">
        <v>216</v>
      </c>
      <c r="B6" s="174"/>
      <c r="C6" s="174"/>
      <c r="D6" s="174"/>
      <c r="E6" s="174"/>
    </row>
    <row r="7" spans="1:11" ht="15.75" x14ac:dyDescent="0.2">
      <c r="A7" s="173"/>
      <c r="B7" s="174"/>
      <c r="C7" s="174"/>
      <c r="D7" s="174"/>
      <c r="E7" s="174"/>
    </row>
    <row r="8" spans="1:11" ht="15.75" x14ac:dyDescent="0.2">
      <c r="A8" s="173"/>
      <c r="B8" s="174"/>
      <c r="C8" s="174"/>
      <c r="D8" s="175" t="s">
        <v>217</v>
      </c>
      <c r="E8" s="175"/>
    </row>
    <row r="9" spans="1:11" ht="16.5" thickBot="1" x14ac:dyDescent="0.25">
      <c r="A9" s="176" t="s">
        <v>218</v>
      </c>
      <c r="B9" s="176" t="s">
        <v>16</v>
      </c>
      <c r="C9" s="176" t="s">
        <v>17</v>
      </c>
      <c r="D9" s="192" t="s">
        <v>18</v>
      </c>
      <c r="E9" s="176" t="s">
        <v>219</v>
      </c>
    </row>
    <row r="10" spans="1:11" ht="16.5" thickTop="1" x14ac:dyDescent="0.2">
      <c r="A10" s="177" t="s">
        <v>230</v>
      </c>
      <c r="B10" s="178"/>
      <c r="C10" s="178"/>
      <c r="D10" s="178"/>
      <c r="E10" s="179"/>
    </row>
    <row r="11" spans="1:11" ht="15.75" x14ac:dyDescent="0.2">
      <c r="A11" s="180"/>
      <c r="B11" s="181"/>
      <c r="C11" s="181"/>
      <c r="D11" s="181"/>
      <c r="E11" s="181"/>
    </row>
    <row r="12" spans="1:11" ht="15.75" x14ac:dyDescent="0.2">
      <c r="A12" s="180"/>
      <c r="B12" s="181"/>
      <c r="C12" s="181"/>
      <c r="D12" s="181"/>
      <c r="E12" s="181"/>
    </row>
    <row r="13" spans="1:11" ht="16.5" thickBot="1" x14ac:dyDescent="0.25">
      <c r="A13" s="180"/>
      <c r="B13" s="181"/>
      <c r="C13" s="181"/>
      <c r="D13" s="181"/>
      <c r="E13" s="181"/>
    </row>
    <row r="14" spans="1:11" ht="16.5" thickTop="1" x14ac:dyDescent="0.2">
      <c r="A14" s="177" t="s">
        <v>231</v>
      </c>
      <c r="B14" s="178"/>
      <c r="C14" s="178"/>
      <c r="D14" s="178"/>
      <c r="E14" s="179"/>
    </row>
    <row r="15" spans="1:11" ht="15.75" x14ac:dyDescent="0.2">
      <c r="A15" s="180"/>
      <c r="B15" s="181"/>
      <c r="C15" s="181"/>
      <c r="D15" s="181"/>
      <c r="E15" s="181"/>
    </row>
    <row r="16" spans="1:11" ht="15.75" x14ac:dyDescent="0.2">
      <c r="A16" s="180"/>
      <c r="B16" s="181"/>
      <c r="C16" s="181"/>
      <c r="D16" s="181"/>
      <c r="E16" s="181"/>
    </row>
    <row r="17" spans="1:5" ht="15.75" x14ac:dyDescent="0.2">
      <c r="A17" s="180"/>
      <c r="B17" s="181"/>
      <c r="C17" s="181"/>
      <c r="D17" s="181"/>
      <c r="E17" s="181"/>
    </row>
    <row r="18" spans="1:5" ht="15.75" x14ac:dyDescent="0.2">
      <c r="A18" s="182" t="s">
        <v>226</v>
      </c>
      <c r="B18" s="183"/>
      <c r="C18" s="183"/>
      <c r="D18" s="183"/>
      <c r="E18" s="184"/>
    </row>
    <row r="19" spans="1:5" ht="15.75" x14ac:dyDescent="0.2">
      <c r="A19" s="180"/>
      <c r="B19" s="181"/>
      <c r="C19" s="181"/>
      <c r="D19" s="181"/>
      <c r="E19" s="181"/>
    </row>
    <row r="20" spans="1:5" ht="15.75" x14ac:dyDescent="0.2">
      <c r="A20" s="180"/>
      <c r="B20" s="181"/>
      <c r="C20" s="181"/>
      <c r="D20" s="181"/>
      <c r="E20" s="181"/>
    </row>
    <row r="21" spans="1:5" ht="15.75" x14ac:dyDescent="0.2">
      <c r="A21" s="180"/>
      <c r="B21" s="181"/>
      <c r="C21" s="181"/>
      <c r="D21" s="181"/>
      <c r="E21" s="181"/>
    </row>
    <row r="22" spans="1:5" ht="15.75" x14ac:dyDescent="0.2">
      <c r="A22" s="182" t="s">
        <v>220</v>
      </c>
      <c r="B22" s="183"/>
      <c r="C22" s="183"/>
      <c r="D22" s="183"/>
      <c r="E22" s="184"/>
    </row>
    <row r="23" spans="1:5" ht="15.75" x14ac:dyDescent="0.2">
      <c r="A23" s="180"/>
      <c r="B23" s="181"/>
      <c r="C23" s="181"/>
      <c r="D23" s="181"/>
      <c r="E23" s="181"/>
    </row>
    <row r="24" spans="1:5" ht="15.75" x14ac:dyDescent="0.2">
      <c r="A24" s="180"/>
      <c r="B24" s="181"/>
      <c r="C24" s="181"/>
      <c r="D24" s="181"/>
      <c r="E24" s="181"/>
    </row>
    <row r="25" spans="1:5" ht="15.75" x14ac:dyDescent="0.2">
      <c r="A25" s="180"/>
      <c r="B25" s="181"/>
      <c r="C25" s="181"/>
      <c r="D25" s="181"/>
      <c r="E25" s="181"/>
    </row>
    <row r="26" spans="1:5" ht="15.75" x14ac:dyDescent="0.2">
      <c r="A26" s="182" t="s">
        <v>227</v>
      </c>
      <c r="B26" s="183"/>
      <c r="C26" s="183"/>
      <c r="D26" s="183"/>
      <c r="E26" s="184"/>
    </row>
    <row r="27" spans="1:5" ht="15.75" x14ac:dyDescent="0.2">
      <c r="A27" s="180"/>
      <c r="B27" s="181"/>
      <c r="C27" s="181"/>
      <c r="D27" s="181"/>
      <c r="E27" s="181"/>
    </row>
    <row r="28" spans="1:5" ht="15.75" x14ac:dyDescent="0.2">
      <c r="A28" s="180"/>
      <c r="B28" s="181"/>
      <c r="C28" s="181"/>
      <c r="D28" s="181"/>
      <c r="E28" s="181"/>
    </row>
    <row r="29" spans="1:5" ht="15.75" x14ac:dyDescent="0.2">
      <c r="A29" s="180"/>
      <c r="B29" s="181"/>
      <c r="C29" s="181"/>
      <c r="D29" s="181"/>
      <c r="E29" s="181"/>
    </row>
    <row r="30" spans="1:5" ht="15.75" x14ac:dyDescent="0.2">
      <c r="A30" s="182" t="s">
        <v>224</v>
      </c>
      <c r="B30" s="183"/>
      <c r="C30" s="183"/>
      <c r="D30" s="183"/>
      <c r="E30" s="184"/>
    </row>
    <row r="31" spans="1:5" ht="15.75" x14ac:dyDescent="0.2">
      <c r="A31" s="180"/>
      <c r="B31" s="181"/>
      <c r="C31" s="181"/>
      <c r="D31" s="181"/>
      <c r="E31" s="181"/>
    </row>
    <row r="32" spans="1:5" ht="15.75" x14ac:dyDescent="0.2">
      <c r="A32" s="180"/>
      <c r="B32" s="181"/>
      <c r="C32" s="181"/>
      <c r="D32" s="181"/>
      <c r="E32" s="181"/>
    </row>
    <row r="33" spans="1:5" ht="15.75" x14ac:dyDescent="0.2">
      <c r="A33" s="180"/>
      <c r="B33" s="181"/>
      <c r="C33" s="181"/>
      <c r="D33" s="181"/>
      <c r="E33" s="181"/>
    </row>
    <row r="34" spans="1:5" ht="15.75" x14ac:dyDescent="0.2">
      <c r="A34" s="182" t="s">
        <v>225</v>
      </c>
      <c r="B34" s="183"/>
      <c r="C34" s="183"/>
      <c r="D34" s="183"/>
      <c r="E34" s="184"/>
    </row>
    <row r="35" spans="1:5" ht="15.75" x14ac:dyDescent="0.2">
      <c r="A35" s="180"/>
      <c r="B35" s="181"/>
      <c r="C35" s="181"/>
      <c r="D35" s="181"/>
      <c r="E35" s="181"/>
    </row>
    <row r="36" spans="1:5" ht="15.75" x14ac:dyDescent="0.2">
      <c r="A36" s="180"/>
      <c r="B36" s="181"/>
      <c r="C36" s="181"/>
      <c r="D36" s="181"/>
      <c r="E36" s="181"/>
    </row>
    <row r="37" spans="1:5" ht="15.75" x14ac:dyDescent="0.2">
      <c r="A37" s="180"/>
      <c r="B37" s="181"/>
      <c r="C37" s="181"/>
      <c r="D37" s="181"/>
      <c r="E37" s="181"/>
    </row>
    <row r="38" spans="1:5" ht="15.75" x14ac:dyDescent="0.2">
      <c r="A38" s="182" t="s">
        <v>228</v>
      </c>
      <c r="B38" s="183"/>
      <c r="C38" s="183"/>
      <c r="D38" s="183"/>
      <c r="E38" s="184"/>
    </row>
    <row r="39" spans="1:5" ht="15.75" x14ac:dyDescent="0.2">
      <c r="A39" s="180"/>
      <c r="B39" s="181"/>
      <c r="C39" s="181"/>
      <c r="D39" s="181"/>
      <c r="E39" s="181"/>
    </row>
    <row r="40" spans="1:5" ht="15.75" x14ac:dyDescent="0.2">
      <c r="A40" s="180"/>
      <c r="B40" s="181"/>
      <c r="C40" s="181"/>
      <c r="D40" s="181"/>
      <c r="E40" s="181"/>
    </row>
    <row r="41" spans="1:5" ht="15.75" x14ac:dyDescent="0.2">
      <c r="A41" s="180"/>
      <c r="B41" s="181"/>
      <c r="C41" s="181"/>
      <c r="D41" s="181"/>
      <c r="E41" s="181"/>
    </row>
    <row r="42" spans="1:5" ht="15.75" x14ac:dyDescent="0.2">
      <c r="A42" s="182" t="s">
        <v>232</v>
      </c>
      <c r="B42" s="183"/>
      <c r="C42" s="183"/>
      <c r="D42" s="183"/>
      <c r="E42" s="184"/>
    </row>
    <row r="43" spans="1:5" ht="15.75" x14ac:dyDescent="0.2">
      <c r="A43" s="180"/>
      <c r="B43" s="181"/>
      <c r="C43" s="181"/>
      <c r="D43" s="181"/>
      <c r="E43" s="181"/>
    </row>
    <row r="44" spans="1:5" ht="15.75" x14ac:dyDescent="0.2">
      <c r="A44" s="180"/>
      <c r="B44" s="181"/>
      <c r="C44" s="181"/>
      <c r="D44" s="181"/>
      <c r="E44" s="181"/>
    </row>
    <row r="45" spans="1:5" ht="15.75" x14ac:dyDescent="0.2">
      <c r="A45" s="180"/>
      <c r="B45" s="181"/>
      <c r="C45" s="181"/>
      <c r="D45" s="181"/>
      <c r="E45" s="181"/>
    </row>
    <row r="46" spans="1:5" ht="15.75" x14ac:dyDescent="0.2">
      <c r="A46" s="182" t="s">
        <v>229</v>
      </c>
      <c r="B46" s="183"/>
      <c r="C46" s="183"/>
      <c r="D46" s="183"/>
      <c r="E46" s="184"/>
    </row>
    <row r="47" spans="1:5" ht="15.75" x14ac:dyDescent="0.2">
      <c r="A47" s="180"/>
      <c r="B47" s="181"/>
      <c r="C47" s="181"/>
      <c r="D47" s="181"/>
      <c r="E47" s="181"/>
    </row>
    <row r="48" spans="1:5" ht="15.75" x14ac:dyDescent="0.2">
      <c r="A48" s="180"/>
      <c r="B48" s="181"/>
      <c r="C48" s="181"/>
      <c r="D48" s="181"/>
      <c r="E48" s="181"/>
    </row>
    <row r="49" spans="1:5" ht="15.75" x14ac:dyDescent="0.2">
      <c r="A49" s="185"/>
      <c r="B49" s="186"/>
      <c r="C49" s="186"/>
      <c r="D49" s="186"/>
      <c r="E49" s="186"/>
    </row>
    <row r="50" spans="1:5" ht="15" x14ac:dyDescent="0.2">
      <c r="A50" s="187"/>
      <c r="B50" s="188"/>
      <c r="C50" s="188"/>
      <c r="D50" s="188"/>
      <c r="E50" s="188"/>
    </row>
    <row r="51" spans="1:5" ht="15.75" x14ac:dyDescent="0.2">
      <c r="A51" s="189"/>
      <c r="B51" s="172"/>
      <c r="C51" s="172"/>
      <c r="D51" s="190" t="s">
        <v>221</v>
      </c>
    </row>
    <row r="52" spans="1:5" ht="16.5" thickBot="1" x14ac:dyDescent="0.25">
      <c r="A52" s="189"/>
      <c r="B52" s="172"/>
      <c r="C52" s="172"/>
      <c r="D52" s="190" t="s">
        <v>222</v>
      </c>
      <c r="E52" s="191"/>
    </row>
    <row r="53" spans="1:5" ht="16.5" thickTop="1" x14ac:dyDescent="0.2">
      <c r="A53" s="189"/>
      <c r="B53" s="172"/>
      <c r="C53" s="172"/>
      <c r="D53" s="190" t="s">
        <v>223</v>
      </c>
    </row>
    <row r="54" spans="1:5" ht="15.75" x14ac:dyDescent="0.2">
      <c r="A54" s="189"/>
      <c r="B54" s="172"/>
      <c r="C54" s="172"/>
      <c r="D54" s="190"/>
    </row>
    <row r="55" spans="1:5" ht="15.75" x14ac:dyDescent="0.2">
      <c r="A55" s="189"/>
      <c r="B55" s="172"/>
      <c r="C55" s="172"/>
      <c r="D55" s="190"/>
    </row>
  </sheetData>
  <mergeCells count="12">
    <mergeCell ref="A30:E30"/>
    <mergeCell ref="A34:E34"/>
    <mergeCell ref="A46:E46"/>
    <mergeCell ref="A1:B1"/>
    <mergeCell ref="A10:E10"/>
    <mergeCell ref="A38:E38"/>
    <mergeCell ref="D8:E8"/>
    <mergeCell ref="A14:E14"/>
    <mergeCell ref="A18:E18"/>
    <mergeCell ref="A22:E22"/>
    <mergeCell ref="A26:E26"/>
    <mergeCell ref="A42:E4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  <pageSetUpPr fitToPage="1"/>
  </sheetPr>
  <dimension ref="A1:K32"/>
  <sheetViews>
    <sheetView workbookViewId="0">
      <selection sqref="A1:IV1"/>
    </sheetView>
  </sheetViews>
  <sheetFormatPr defaultRowHeight="12.75" x14ac:dyDescent="0.2"/>
  <cols>
    <col min="1" max="1" width="39.140625" bestFit="1" customWidth="1"/>
    <col min="2" max="2" width="8.7109375" bestFit="1" customWidth="1"/>
  </cols>
  <sheetData>
    <row r="1" spans="1:11" s="3" customFormat="1" ht="30.75" x14ac:dyDescent="0.4">
      <c r="A1" s="111" t="s">
        <v>196</v>
      </c>
      <c r="B1" s="111"/>
      <c r="C1" s="39"/>
      <c r="D1" s="39"/>
      <c r="E1" s="39"/>
      <c r="F1" s="39"/>
      <c r="G1" s="39"/>
      <c r="H1" s="39"/>
      <c r="I1" s="39"/>
      <c r="J1" s="39"/>
      <c r="K1" s="39"/>
    </row>
    <row r="2" spans="1:11" s="3" customFormat="1" x14ac:dyDescent="0.2"/>
    <row r="3" spans="1:11" s="3" customFormat="1" ht="44.25" customHeight="1" x14ac:dyDescent="0.4">
      <c r="A3" s="127" t="s">
        <v>195</v>
      </c>
      <c r="B3" s="127"/>
      <c r="C3" s="40"/>
      <c r="D3" s="40"/>
      <c r="E3" s="40"/>
      <c r="F3" s="40"/>
      <c r="G3" s="40"/>
      <c r="H3" s="40"/>
      <c r="I3" s="40"/>
      <c r="J3" s="40"/>
      <c r="K3" s="40"/>
    </row>
    <row r="4" spans="1:11" ht="15.75" x14ac:dyDescent="0.25">
      <c r="A4" s="21"/>
      <c r="B4" s="22"/>
    </row>
    <row r="5" spans="1:11" x14ac:dyDescent="0.2">
      <c r="A5" s="23"/>
      <c r="B5" s="24"/>
    </row>
    <row r="6" spans="1:11" x14ac:dyDescent="0.2">
      <c r="A6" s="25"/>
      <c r="B6" s="24"/>
    </row>
    <row r="7" spans="1:11" x14ac:dyDescent="0.2">
      <c r="A7" s="26" t="s">
        <v>122</v>
      </c>
      <c r="B7" s="27"/>
    </row>
    <row r="8" spans="1:11" x14ac:dyDescent="0.2">
      <c r="A8" s="28" t="s">
        <v>123</v>
      </c>
      <c r="B8" s="78">
        <v>1700</v>
      </c>
    </row>
    <row r="9" spans="1:11" x14ac:dyDescent="0.2">
      <c r="A9" s="28" t="s">
        <v>124</v>
      </c>
      <c r="B9" s="78">
        <v>1300</v>
      </c>
    </row>
    <row r="10" spans="1:11" x14ac:dyDescent="0.2">
      <c r="A10" s="28" t="s">
        <v>125</v>
      </c>
      <c r="B10" s="78">
        <v>2100</v>
      </c>
    </row>
    <row r="11" spans="1:11" x14ac:dyDescent="0.2">
      <c r="A11" s="28" t="s">
        <v>126</v>
      </c>
      <c r="B11" s="78">
        <v>5600</v>
      </c>
    </row>
    <row r="12" spans="1:11" x14ac:dyDescent="0.2">
      <c r="A12" s="28" t="s">
        <v>127</v>
      </c>
      <c r="B12" s="78">
        <v>1500</v>
      </c>
    </row>
    <row r="13" spans="1:11" x14ac:dyDescent="0.2">
      <c r="A13" s="29" t="s">
        <v>128</v>
      </c>
      <c r="B13" s="78">
        <v>200</v>
      </c>
    </row>
    <row r="14" spans="1:11" x14ac:dyDescent="0.2">
      <c r="A14" s="28" t="s">
        <v>129</v>
      </c>
      <c r="B14" s="78">
        <v>2000</v>
      </c>
    </row>
    <row r="15" spans="1:11" x14ac:dyDescent="0.2">
      <c r="A15" s="28"/>
      <c r="B15" s="78"/>
    </row>
    <row r="16" spans="1:11" x14ac:dyDescent="0.2">
      <c r="A16" s="30" t="s">
        <v>130</v>
      </c>
      <c r="B16" s="79"/>
    </row>
    <row r="17" spans="1:2" x14ac:dyDescent="0.2">
      <c r="A17" s="29" t="s">
        <v>131</v>
      </c>
      <c r="B17" s="79">
        <v>2000</v>
      </c>
    </row>
    <row r="18" spans="1:2" x14ac:dyDescent="0.2">
      <c r="A18" s="29" t="s">
        <v>128</v>
      </c>
      <c r="B18" s="79">
        <v>1000</v>
      </c>
    </row>
    <row r="19" spans="1:2" x14ac:dyDescent="0.2">
      <c r="A19" s="29" t="s">
        <v>127</v>
      </c>
      <c r="B19" s="79">
        <v>2000</v>
      </c>
    </row>
    <row r="20" spans="1:2" x14ac:dyDescent="0.2">
      <c r="A20" s="29" t="s">
        <v>132</v>
      </c>
      <c r="B20" s="79">
        <v>4000</v>
      </c>
    </row>
    <row r="21" spans="1:2" x14ac:dyDescent="0.2">
      <c r="A21" s="29" t="s">
        <v>133</v>
      </c>
      <c r="B21" s="79">
        <v>500</v>
      </c>
    </row>
    <row r="22" spans="1:2" x14ac:dyDescent="0.2">
      <c r="A22" s="31"/>
      <c r="B22" s="80"/>
    </row>
    <row r="23" spans="1:2" x14ac:dyDescent="0.2">
      <c r="A23" s="32" t="s">
        <v>134</v>
      </c>
      <c r="B23" s="80"/>
    </row>
    <row r="24" spans="1:2" x14ac:dyDescent="0.2">
      <c r="A24" s="29" t="s">
        <v>135</v>
      </c>
      <c r="B24" s="81">
        <v>1000</v>
      </c>
    </row>
    <row r="25" spans="1:2" x14ac:dyDescent="0.2">
      <c r="A25" s="29" t="s">
        <v>136</v>
      </c>
      <c r="B25" s="81">
        <v>3000</v>
      </c>
    </row>
    <row r="26" spans="1:2" x14ac:dyDescent="0.2">
      <c r="A26" s="29" t="s">
        <v>137</v>
      </c>
      <c r="B26" s="81">
        <v>3000</v>
      </c>
    </row>
    <row r="27" spans="1:2" x14ac:dyDescent="0.2">
      <c r="A27" s="32"/>
      <c r="B27" s="80"/>
    </row>
    <row r="28" spans="1:2" x14ac:dyDescent="0.2">
      <c r="A28" s="33" t="s">
        <v>197</v>
      </c>
      <c r="B28" s="79">
        <v>3000</v>
      </c>
    </row>
    <row r="29" spans="1:2" x14ac:dyDescent="0.2">
      <c r="A29" s="25"/>
      <c r="B29" s="79"/>
    </row>
    <row r="30" spans="1:2" x14ac:dyDescent="0.2">
      <c r="A30" s="34" t="s">
        <v>69</v>
      </c>
      <c r="B30" s="82">
        <f>SUM(B8:B28)</f>
        <v>33900</v>
      </c>
    </row>
    <row r="32" spans="1:2" x14ac:dyDescent="0.2">
      <c r="A32" s="34" t="s">
        <v>212</v>
      </c>
      <c r="B32" s="105">
        <f>B30*1.244302</f>
        <v>42181.837800000001</v>
      </c>
    </row>
  </sheetData>
  <mergeCells count="2">
    <mergeCell ref="A1:B1"/>
    <mergeCell ref="A3:B3"/>
  </mergeCells>
  <phoneticPr fontId="8" type="noConversion"/>
  <printOptions horizontalCentered="1"/>
  <pageMargins left="0.75" right="0.75" top="0.75" bottom="0.75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  <pageSetUpPr fitToPage="1"/>
  </sheetPr>
  <dimension ref="A1:K55"/>
  <sheetViews>
    <sheetView workbookViewId="0">
      <selection activeCell="A3" sqref="A3:D3"/>
    </sheetView>
  </sheetViews>
  <sheetFormatPr defaultRowHeight="12.75" x14ac:dyDescent="0.2"/>
  <cols>
    <col min="1" max="1" width="25" bestFit="1" customWidth="1"/>
    <col min="2" max="2" width="12" bestFit="1" customWidth="1"/>
    <col min="3" max="3" width="10.28515625" bestFit="1" customWidth="1"/>
    <col min="4" max="4" width="12.7109375" bestFit="1" customWidth="1"/>
  </cols>
  <sheetData>
    <row r="1" spans="1:11" s="3" customFormat="1" ht="30.75" x14ac:dyDescent="0.4">
      <c r="A1" s="111" t="s">
        <v>196</v>
      </c>
      <c r="B1" s="111"/>
      <c r="C1" s="111"/>
      <c r="D1" s="111"/>
      <c r="E1" s="39"/>
      <c r="F1" s="39"/>
      <c r="G1" s="39"/>
      <c r="H1" s="39"/>
      <c r="I1" s="39"/>
      <c r="J1" s="39"/>
      <c r="K1" s="39"/>
    </row>
    <row r="2" spans="1:11" s="3" customFormat="1" x14ac:dyDescent="0.2"/>
    <row r="3" spans="1:11" s="3" customFormat="1" ht="44.25" customHeight="1" x14ac:dyDescent="0.4">
      <c r="A3" s="127" t="s">
        <v>195</v>
      </c>
      <c r="B3" s="127"/>
      <c r="C3" s="127"/>
      <c r="D3" s="127"/>
      <c r="E3" s="40"/>
      <c r="F3" s="40"/>
      <c r="G3" s="40"/>
      <c r="H3" s="40"/>
      <c r="I3" s="40"/>
      <c r="J3" s="40"/>
      <c r="K3" s="40"/>
    </row>
    <row r="4" spans="1:11" s="3" customFormat="1" ht="19.5" x14ac:dyDescent="0.4">
      <c r="A4" s="77"/>
      <c r="B4" s="77"/>
      <c r="C4" s="40"/>
      <c r="D4" s="40"/>
      <c r="E4" s="40"/>
      <c r="F4" s="40"/>
      <c r="G4" s="40"/>
      <c r="H4" s="40"/>
      <c r="I4" s="40"/>
      <c r="J4" s="40"/>
      <c r="K4" s="40"/>
    </row>
    <row r="5" spans="1:11" ht="15.75" x14ac:dyDescent="0.25">
      <c r="A5" s="14" t="s">
        <v>75</v>
      </c>
      <c r="B5" s="15" t="s">
        <v>76</v>
      </c>
      <c r="C5" s="14" t="s">
        <v>77</v>
      </c>
      <c r="D5" s="15" t="s">
        <v>78</v>
      </c>
    </row>
    <row r="6" spans="1:11" ht="15.75" x14ac:dyDescent="0.25">
      <c r="A6" s="16" t="s">
        <v>35</v>
      </c>
      <c r="B6" s="17">
        <v>990</v>
      </c>
      <c r="C6" s="16">
        <v>150</v>
      </c>
      <c r="D6" s="17">
        <f>B6*C6</f>
        <v>148500</v>
      </c>
    </row>
    <row r="7" spans="1:11" ht="15.75" x14ac:dyDescent="0.25">
      <c r="A7" s="16" t="s">
        <v>79</v>
      </c>
      <c r="B7" s="17">
        <v>8750</v>
      </c>
      <c r="C7" s="16">
        <v>25</v>
      </c>
      <c r="D7" s="17">
        <f t="shared" ref="D7:D47" si="0">B7*C7</f>
        <v>218750</v>
      </c>
    </row>
    <row r="8" spans="1:11" ht="15.75" x14ac:dyDescent="0.25">
      <c r="A8" s="16" t="s">
        <v>80</v>
      </c>
      <c r="B8" s="17">
        <v>1530</v>
      </c>
      <c r="C8" s="16">
        <v>70</v>
      </c>
      <c r="D8" s="17">
        <f t="shared" si="0"/>
        <v>107100</v>
      </c>
    </row>
    <row r="9" spans="1:11" ht="15.75" x14ac:dyDescent="0.25">
      <c r="A9" s="16" t="s">
        <v>81</v>
      </c>
      <c r="B9" s="17">
        <v>1065</v>
      </c>
      <c r="C9" s="16">
        <v>120</v>
      </c>
      <c r="D9" s="17">
        <f t="shared" si="0"/>
        <v>127800</v>
      </c>
    </row>
    <row r="10" spans="1:11" ht="15.75" x14ac:dyDescent="0.25">
      <c r="A10" s="16" t="s">
        <v>82</v>
      </c>
      <c r="B10" s="17">
        <v>295</v>
      </c>
      <c r="C10" s="16">
        <v>90</v>
      </c>
      <c r="D10" s="17">
        <f t="shared" si="0"/>
        <v>26550</v>
      </c>
    </row>
    <row r="11" spans="1:11" ht="15.75" x14ac:dyDescent="0.25">
      <c r="A11" s="16" t="s">
        <v>83</v>
      </c>
      <c r="B11" s="17">
        <v>170</v>
      </c>
      <c r="C11" s="16">
        <v>1380</v>
      </c>
      <c r="D11" s="17">
        <f t="shared" si="0"/>
        <v>234600</v>
      </c>
    </row>
    <row r="12" spans="1:11" ht="15.75" x14ac:dyDescent="0.25">
      <c r="A12" s="16" t="s">
        <v>84</v>
      </c>
      <c r="B12" s="17">
        <v>150</v>
      </c>
      <c r="C12" s="16">
        <v>120</v>
      </c>
      <c r="D12" s="17">
        <f t="shared" si="0"/>
        <v>18000</v>
      </c>
    </row>
    <row r="13" spans="1:11" ht="15.75" x14ac:dyDescent="0.25">
      <c r="A13" s="16" t="s">
        <v>85</v>
      </c>
      <c r="B13" s="17"/>
      <c r="C13" s="16"/>
      <c r="D13" s="17">
        <f t="shared" si="0"/>
        <v>0</v>
      </c>
    </row>
    <row r="14" spans="1:11" ht="15.75" x14ac:dyDescent="0.25">
      <c r="A14" s="104" t="s">
        <v>86</v>
      </c>
      <c r="B14" s="17">
        <v>3130</v>
      </c>
      <c r="C14" s="16">
        <v>38</v>
      </c>
      <c r="D14" s="17">
        <f t="shared" si="0"/>
        <v>118940</v>
      </c>
    </row>
    <row r="15" spans="1:11" ht="15.75" x14ac:dyDescent="0.25">
      <c r="A15" s="104" t="s">
        <v>87</v>
      </c>
      <c r="B15" s="17">
        <v>2050</v>
      </c>
      <c r="C15" s="16">
        <v>55</v>
      </c>
      <c r="D15" s="17">
        <f t="shared" si="0"/>
        <v>112750</v>
      </c>
    </row>
    <row r="16" spans="1:11" ht="15.75" x14ac:dyDescent="0.25">
      <c r="A16" s="104" t="s">
        <v>88</v>
      </c>
      <c r="B16" s="17">
        <v>5730</v>
      </c>
      <c r="C16" s="16">
        <v>14</v>
      </c>
      <c r="D16" s="17">
        <f t="shared" si="0"/>
        <v>80220</v>
      </c>
    </row>
    <row r="17" spans="1:4" ht="15.75" x14ac:dyDescent="0.25">
      <c r="A17" s="104" t="s">
        <v>89</v>
      </c>
      <c r="B17" s="17">
        <v>975</v>
      </c>
      <c r="C17" s="16">
        <v>60</v>
      </c>
      <c r="D17" s="17">
        <f t="shared" si="0"/>
        <v>58500</v>
      </c>
    </row>
    <row r="18" spans="1:4" ht="15.75" x14ac:dyDescent="0.25">
      <c r="A18" s="16" t="s">
        <v>90</v>
      </c>
      <c r="B18" s="17">
        <v>2300</v>
      </c>
      <c r="C18" s="16">
        <v>25</v>
      </c>
      <c r="D18" s="17">
        <f t="shared" si="0"/>
        <v>57500</v>
      </c>
    </row>
    <row r="19" spans="1:4" ht="15.75" x14ac:dyDescent="0.25">
      <c r="A19" s="16" t="s">
        <v>91</v>
      </c>
      <c r="B19" s="17">
        <v>1730</v>
      </c>
      <c r="C19" s="16">
        <v>60</v>
      </c>
      <c r="D19" s="17">
        <f t="shared" si="0"/>
        <v>103800</v>
      </c>
    </row>
    <row r="20" spans="1:4" ht="15.75" x14ac:dyDescent="0.25">
      <c r="A20" s="16" t="s">
        <v>92</v>
      </c>
      <c r="B20" s="17">
        <v>9715</v>
      </c>
      <c r="C20" s="16">
        <v>4</v>
      </c>
      <c r="D20" s="17">
        <f t="shared" si="0"/>
        <v>38860</v>
      </c>
    </row>
    <row r="21" spans="1:4" ht="15.75" x14ac:dyDescent="0.25">
      <c r="A21" s="16" t="s">
        <v>93</v>
      </c>
      <c r="B21" s="17">
        <v>40</v>
      </c>
      <c r="C21" s="16">
        <v>500</v>
      </c>
      <c r="D21" s="17">
        <f t="shared" si="0"/>
        <v>20000</v>
      </c>
    </row>
    <row r="22" spans="1:4" ht="15.75" x14ac:dyDescent="0.25">
      <c r="A22" s="16" t="s">
        <v>94</v>
      </c>
      <c r="B22" s="17"/>
      <c r="C22" s="16"/>
      <c r="D22" s="17">
        <f t="shared" si="0"/>
        <v>0</v>
      </c>
    </row>
    <row r="23" spans="1:4" ht="15.75" x14ac:dyDescent="0.25">
      <c r="A23" s="104" t="s">
        <v>95</v>
      </c>
      <c r="B23" s="17">
        <v>7000</v>
      </c>
      <c r="C23" s="16">
        <v>1</v>
      </c>
      <c r="D23" s="17">
        <f t="shared" si="0"/>
        <v>7000</v>
      </c>
    </row>
    <row r="24" spans="1:4" ht="15.75" x14ac:dyDescent="0.25">
      <c r="A24" s="104" t="s">
        <v>96</v>
      </c>
      <c r="B24" s="17">
        <v>7000</v>
      </c>
      <c r="C24" s="16">
        <v>1</v>
      </c>
      <c r="D24" s="17">
        <f t="shared" si="0"/>
        <v>7000</v>
      </c>
    </row>
    <row r="25" spans="1:4" ht="15.75" x14ac:dyDescent="0.25">
      <c r="A25" s="104" t="s">
        <v>97</v>
      </c>
      <c r="B25" s="17">
        <v>7000</v>
      </c>
      <c r="C25" s="16">
        <v>1</v>
      </c>
      <c r="D25" s="17">
        <f t="shared" si="0"/>
        <v>7000</v>
      </c>
    </row>
    <row r="26" spans="1:4" ht="15.75" x14ac:dyDescent="0.25">
      <c r="A26" s="104" t="s">
        <v>98</v>
      </c>
      <c r="B26" s="17">
        <v>7000</v>
      </c>
      <c r="C26" s="16">
        <v>1</v>
      </c>
      <c r="D26" s="17">
        <f t="shared" si="0"/>
        <v>7000</v>
      </c>
    </row>
    <row r="27" spans="1:4" ht="15.75" x14ac:dyDescent="0.25">
      <c r="A27" s="104" t="s">
        <v>99</v>
      </c>
      <c r="B27" s="17">
        <v>7000</v>
      </c>
      <c r="C27" s="16">
        <v>1</v>
      </c>
      <c r="D27" s="17">
        <f t="shared" si="0"/>
        <v>7000</v>
      </c>
    </row>
    <row r="28" spans="1:4" ht="15.75" x14ac:dyDescent="0.25">
      <c r="A28" s="16" t="s">
        <v>100</v>
      </c>
      <c r="B28" s="17">
        <v>6745</v>
      </c>
      <c r="C28" s="16">
        <v>2</v>
      </c>
      <c r="D28" s="17">
        <f t="shared" si="0"/>
        <v>13490</v>
      </c>
    </row>
    <row r="29" spans="1:4" ht="15.75" x14ac:dyDescent="0.25">
      <c r="A29" s="16" t="s">
        <v>101</v>
      </c>
      <c r="B29" s="17">
        <v>10800</v>
      </c>
      <c r="C29" s="16">
        <v>1</v>
      </c>
      <c r="D29" s="17">
        <f t="shared" si="0"/>
        <v>10800</v>
      </c>
    </row>
    <row r="30" spans="1:4" ht="15.75" x14ac:dyDescent="0.25">
      <c r="A30" s="16" t="s">
        <v>102</v>
      </c>
      <c r="B30" s="17">
        <v>11750</v>
      </c>
      <c r="C30" s="16">
        <v>2</v>
      </c>
      <c r="D30" s="17">
        <f t="shared" si="0"/>
        <v>23500</v>
      </c>
    </row>
    <row r="31" spans="1:4" ht="15.75" x14ac:dyDescent="0.25">
      <c r="A31" s="16" t="s">
        <v>103</v>
      </c>
      <c r="B31" s="17">
        <v>5432</v>
      </c>
      <c r="C31" s="16">
        <v>15</v>
      </c>
      <c r="D31" s="17">
        <f t="shared" si="0"/>
        <v>81480</v>
      </c>
    </row>
    <row r="32" spans="1:4" ht="15.75" x14ac:dyDescent="0.25">
      <c r="A32" s="16" t="s">
        <v>104</v>
      </c>
      <c r="B32" s="17">
        <v>960</v>
      </c>
      <c r="C32" s="16">
        <v>232</v>
      </c>
      <c r="D32" s="17">
        <f t="shared" si="0"/>
        <v>222720</v>
      </c>
    </row>
    <row r="33" spans="1:4" ht="15.75" x14ac:dyDescent="0.25">
      <c r="A33" s="16" t="s">
        <v>105</v>
      </c>
      <c r="B33" s="17">
        <v>2980</v>
      </c>
      <c r="C33" s="16">
        <v>10</v>
      </c>
      <c r="D33" s="17">
        <f t="shared" si="0"/>
        <v>29800</v>
      </c>
    </row>
    <row r="34" spans="1:4" ht="15.75" x14ac:dyDescent="0.25">
      <c r="A34" s="16" t="s">
        <v>106</v>
      </c>
      <c r="B34" s="17">
        <v>2980</v>
      </c>
      <c r="C34" s="16">
        <v>5</v>
      </c>
      <c r="D34" s="17">
        <f t="shared" si="0"/>
        <v>14900</v>
      </c>
    </row>
    <row r="35" spans="1:4" ht="15.75" x14ac:dyDescent="0.25">
      <c r="A35" s="16" t="s">
        <v>107</v>
      </c>
      <c r="B35" s="17">
        <v>27600</v>
      </c>
      <c r="C35" s="16">
        <v>4</v>
      </c>
      <c r="D35" s="17">
        <f>B35*C35</f>
        <v>110400</v>
      </c>
    </row>
    <row r="36" spans="1:4" ht="15.75" x14ac:dyDescent="0.25">
      <c r="A36" s="16" t="s">
        <v>108</v>
      </c>
      <c r="B36" s="17">
        <v>27600</v>
      </c>
      <c r="C36" s="16">
        <v>3</v>
      </c>
      <c r="D36" s="17">
        <f t="shared" si="0"/>
        <v>82800</v>
      </c>
    </row>
    <row r="37" spans="1:4" ht="15.75" x14ac:dyDescent="0.25">
      <c r="A37" s="16" t="s">
        <v>109</v>
      </c>
      <c r="B37" s="17">
        <v>167</v>
      </c>
      <c r="C37" s="16">
        <v>18</v>
      </c>
      <c r="D37" s="17">
        <f t="shared" si="0"/>
        <v>3006</v>
      </c>
    </row>
    <row r="38" spans="1:4" ht="15.75" x14ac:dyDescent="0.25">
      <c r="A38" s="16" t="s">
        <v>110</v>
      </c>
      <c r="B38" s="17">
        <v>990</v>
      </c>
      <c r="C38" s="16">
        <v>3</v>
      </c>
      <c r="D38" s="17">
        <f t="shared" si="0"/>
        <v>2970</v>
      </c>
    </row>
    <row r="39" spans="1:4" ht="15.75" x14ac:dyDescent="0.25">
      <c r="A39" s="16" t="s">
        <v>111</v>
      </c>
      <c r="B39" s="17">
        <v>360</v>
      </c>
      <c r="C39" s="16">
        <v>8</v>
      </c>
      <c r="D39" s="17">
        <f t="shared" si="0"/>
        <v>2880</v>
      </c>
    </row>
    <row r="40" spans="1:4" ht="15.75" x14ac:dyDescent="0.25">
      <c r="A40" s="16" t="s">
        <v>112</v>
      </c>
      <c r="B40" s="17">
        <v>2500</v>
      </c>
      <c r="C40" s="16">
        <v>3</v>
      </c>
      <c r="D40" s="17">
        <f t="shared" si="0"/>
        <v>7500</v>
      </c>
    </row>
    <row r="41" spans="1:4" ht="15.75" x14ac:dyDescent="0.25">
      <c r="A41" s="16" t="s">
        <v>113</v>
      </c>
      <c r="B41" s="17">
        <v>357</v>
      </c>
      <c r="C41" s="16">
        <v>24</v>
      </c>
      <c r="D41" s="17">
        <f t="shared" si="0"/>
        <v>8568</v>
      </c>
    </row>
    <row r="42" spans="1:4" ht="15.75" x14ac:dyDescent="0.25">
      <c r="A42" s="16" t="s">
        <v>114</v>
      </c>
      <c r="B42" s="17">
        <v>14990</v>
      </c>
      <c r="C42" s="16">
        <v>1</v>
      </c>
      <c r="D42" s="17">
        <f t="shared" si="0"/>
        <v>14990</v>
      </c>
    </row>
    <row r="43" spans="1:4" ht="15.75" x14ac:dyDescent="0.25">
      <c r="A43" s="16" t="s">
        <v>115</v>
      </c>
      <c r="B43" s="17">
        <v>400</v>
      </c>
      <c r="C43" s="16">
        <v>6</v>
      </c>
      <c r="D43" s="17">
        <f t="shared" si="0"/>
        <v>2400</v>
      </c>
    </row>
    <row r="44" spans="1:4" ht="15.75" x14ac:dyDescent="0.25">
      <c r="A44" s="16" t="s">
        <v>116</v>
      </c>
      <c r="B44" s="17">
        <v>163125</v>
      </c>
      <c r="C44" s="16">
        <v>1</v>
      </c>
      <c r="D44" s="17">
        <f t="shared" si="0"/>
        <v>163125</v>
      </c>
    </row>
    <row r="45" spans="1:4" ht="15.75" x14ac:dyDescent="0.25">
      <c r="A45" s="16" t="s">
        <v>117</v>
      </c>
      <c r="B45" s="17">
        <v>150</v>
      </c>
      <c r="C45" s="16">
        <v>20</v>
      </c>
      <c r="D45" s="17">
        <f t="shared" si="0"/>
        <v>3000</v>
      </c>
    </row>
    <row r="46" spans="1:4" ht="15.75" x14ac:dyDescent="0.25">
      <c r="A46" s="16" t="s">
        <v>118</v>
      </c>
      <c r="B46" s="17">
        <v>10800</v>
      </c>
      <c r="C46" s="16">
        <v>3</v>
      </c>
      <c r="D46" s="17">
        <f t="shared" si="0"/>
        <v>32400</v>
      </c>
    </row>
    <row r="47" spans="1:4" ht="15.75" x14ac:dyDescent="0.25">
      <c r="A47" s="16" t="s">
        <v>119</v>
      </c>
      <c r="B47" s="17">
        <v>6320</v>
      </c>
      <c r="C47" s="16">
        <v>1</v>
      </c>
      <c r="D47" s="17">
        <f t="shared" si="0"/>
        <v>6320</v>
      </c>
    </row>
    <row r="48" spans="1:4" ht="16.5" thickBot="1" x14ac:dyDescent="0.3">
      <c r="A48" s="16"/>
      <c r="B48" s="17"/>
      <c r="C48" s="16"/>
      <c r="D48" s="18">
        <f>SUM(D6:D47)</f>
        <v>2343919</v>
      </c>
    </row>
    <row r="49" spans="1:4" ht="16.5" thickTop="1" x14ac:dyDescent="0.25">
      <c r="A49" s="16"/>
      <c r="B49" s="17"/>
      <c r="C49" s="16"/>
      <c r="D49" s="19"/>
    </row>
    <row r="50" spans="1:4" ht="15.75" x14ac:dyDescent="0.25">
      <c r="A50" s="16" t="s">
        <v>120</v>
      </c>
      <c r="B50" s="17"/>
      <c r="C50" s="16"/>
      <c r="D50" s="17">
        <v>500000</v>
      </c>
    </row>
    <row r="51" spans="1:4" ht="15.75" x14ac:dyDescent="0.25">
      <c r="A51" s="16"/>
      <c r="B51" s="17"/>
      <c r="C51" s="16"/>
      <c r="D51" s="17"/>
    </row>
    <row r="52" spans="1:4" ht="15.75" x14ac:dyDescent="0.25">
      <c r="A52" s="16" t="s">
        <v>201</v>
      </c>
      <c r="B52" s="17"/>
      <c r="C52" s="16"/>
      <c r="D52" s="17">
        <v>300000</v>
      </c>
    </row>
    <row r="53" spans="1:4" ht="16.5" thickBot="1" x14ac:dyDescent="0.3">
      <c r="A53" s="83" t="s">
        <v>121</v>
      </c>
      <c r="B53" s="17"/>
      <c r="C53" s="84" t="s">
        <v>200</v>
      </c>
      <c r="D53" s="20">
        <f>SUM(D48:D52)</f>
        <v>3143919</v>
      </c>
    </row>
    <row r="54" spans="1:4" ht="13.5" thickTop="1" x14ac:dyDescent="0.2"/>
    <row r="55" spans="1:4" ht="15.75" x14ac:dyDescent="0.25">
      <c r="A55" s="106" t="s">
        <v>212</v>
      </c>
      <c r="D55" s="105">
        <f>D53*0.01055</f>
        <v>33168.345450000001</v>
      </c>
    </row>
  </sheetData>
  <mergeCells count="2">
    <mergeCell ref="A3:D3"/>
    <mergeCell ref="A1:D1"/>
  </mergeCells>
  <phoneticPr fontId="8" type="noConversion"/>
  <printOptions horizontalCentered="1"/>
  <pageMargins left="0.75" right="0.75" top="0.75" bottom="0.75" header="0.5" footer="0.5"/>
  <pageSetup scale="7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  <pageSetUpPr fitToPage="1"/>
  </sheetPr>
  <dimension ref="A1:K20"/>
  <sheetViews>
    <sheetView workbookViewId="0">
      <selection sqref="A1:E1"/>
    </sheetView>
  </sheetViews>
  <sheetFormatPr defaultRowHeight="12.75" x14ac:dyDescent="0.2"/>
  <cols>
    <col min="1" max="1" width="17.140625" customWidth="1"/>
    <col min="2" max="2" width="25.140625" customWidth="1"/>
    <col min="3" max="3" width="19" bestFit="1" customWidth="1"/>
    <col min="4" max="4" width="14.7109375" bestFit="1" customWidth="1"/>
    <col min="5" max="5" width="17" customWidth="1"/>
  </cols>
  <sheetData>
    <row r="1" spans="1:11" s="3" customFormat="1" ht="30.75" x14ac:dyDescent="0.4">
      <c r="A1" s="111" t="s">
        <v>196</v>
      </c>
      <c r="B1" s="111"/>
      <c r="C1" s="111"/>
      <c r="D1" s="111"/>
      <c r="E1" s="111"/>
      <c r="F1" s="39"/>
      <c r="G1" s="39"/>
      <c r="H1" s="39"/>
      <c r="I1" s="39"/>
      <c r="J1" s="39"/>
      <c r="K1" s="39"/>
    </row>
    <row r="2" spans="1:11" s="3" customFormat="1" x14ac:dyDescent="0.2"/>
    <row r="3" spans="1:11" s="3" customFormat="1" ht="19.5" x14ac:dyDescent="0.4">
      <c r="A3" s="127" t="s">
        <v>195</v>
      </c>
      <c r="B3" s="127"/>
      <c r="C3" s="127"/>
      <c r="D3" s="127"/>
      <c r="E3" s="127"/>
      <c r="F3" s="40"/>
      <c r="G3" s="40"/>
      <c r="H3" s="40"/>
      <c r="I3" s="40"/>
      <c r="J3" s="40"/>
      <c r="K3" s="40"/>
    </row>
    <row r="4" spans="1:11" x14ac:dyDescent="0.2">
      <c r="A4" s="4"/>
      <c r="B4" s="4"/>
      <c r="C4" s="5"/>
      <c r="E4" s="6"/>
    </row>
    <row r="5" spans="1:11" ht="31.5" x14ac:dyDescent="0.2">
      <c r="A5" s="85" t="s">
        <v>52</v>
      </c>
      <c r="B5" s="85" t="s">
        <v>16</v>
      </c>
      <c r="C5" s="85" t="s">
        <v>202</v>
      </c>
      <c r="D5" s="85" t="s">
        <v>203</v>
      </c>
      <c r="E5" s="85" t="s">
        <v>19</v>
      </c>
    </row>
    <row r="6" spans="1:11" ht="25.5" x14ac:dyDescent="0.2">
      <c r="A6" s="13" t="s">
        <v>53</v>
      </c>
      <c r="B6" s="7" t="s">
        <v>54</v>
      </c>
      <c r="C6" s="8">
        <v>30000</v>
      </c>
      <c r="D6" s="9">
        <v>10</v>
      </c>
      <c r="E6" s="10">
        <f>D6*C6</f>
        <v>300000</v>
      </c>
    </row>
    <row r="7" spans="1:11" ht="25.5" x14ac:dyDescent="0.2">
      <c r="A7" s="13" t="s">
        <v>55</v>
      </c>
      <c r="B7" s="7" t="s">
        <v>56</v>
      </c>
      <c r="C7" s="8">
        <v>100000</v>
      </c>
      <c r="D7" s="9">
        <v>1</v>
      </c>
      <c r="E7" s="10">
        <f t="shared" ref="E7:E17" si="0">D7*C7</f>
        <v>100000</v>
      </c>
    </row>
    <row r="8" spans="1:11" ht="25.5" x14ac:dyDescent="0.2">
      <c r="A8" s="13" t="s">
        <v>57</v>
      </c>
      <c r="B8" s="7" t="s">
        <v>58</v>
      </c>
      <c r="C8" s="8">
        <v>15000</v>
      </c>
      <c r="D8" s="9">
        <v>5</v>
      </c>
      <c r="E8" s="10">
        <f t="shared" si="0"/>
        <v>75000</v>
      </c>
    </row>
    <row r="9" spans="1:11" ht="25.5" x14ac:dyDescent="0.2">
      <c r="A9" s="13" t="s">
        <v>55</v>
      </c>
      <c r="B9" s="7" t="s">
        <v>56</v>
      </c>
      <c r="C9" s="8">
        <v>100000</v>
      </c>
      <c r="D9" s="9">
        <v>1</v>
      </c>
      <c r="E9" s="10">
        <f t="shared" si="0"/>
        <v>100000</v>
      </c>
    </row>
    <row r="10" spans="1:11" ht="25.5" x14ac:dyDescent="0.2">
      <c r="A10" s="131" t="s">
        <v>59</v>
      </c>
      <c r="B10" s="7" t="s">
        <v>60</v>
      </c>
      <c r="C10" s="8">
        <v>8500</v>
      </c>
      <c r="D10" s="9">
        <v>12</v>
      </c>
      <c r="E10" s="10">
        <f t="shared" si="0"/>
        <v>102000</v>
      </c>
    </row>
    <row r="11" spans="1:11" x14ac:dyDescent="0.2">
      <c r="A11" s="132"/>
      <c r="B11" s="7" t="s">
        <v>61</v>
      </c>
      <c r="C11" s="8">
        <v>3500</v>
      </c>
      <c r="D11" s="9">
        <v>12</v>
      </c>
      <c r="E11" s="10">
        <f t="shared" si="0"/>
        <v>42000</v>
      </c>
    </row>
    <row r="12" spans="1:11" ht="25.5" x14ac:dyDescent="0.2">
      <c r="A12" s="131" t="s">
        <v>62</v>
      </c>
      <c r="B12" s="7" t="s">
        <v>70</v>
      </c>
      <c r="C12" s="8">
        <v>17500</v>
      </c>
      <c r="D12" s="9">
        <v>5</v>
      </c>
      <c r="E12" s="10">
        <f t="shared" si="0"/>
        <v>87500</v>
      </c>
    </row>
    <row r="13" spans="1:11" ht="25.5" x14ac:dyDescent="0.2">
      <c r="A13" s="132"/>
      <c r="B13" s="7" t="s">
        <v>63</v>
      </c>
      <c r="C13" s="8">
        <v>30000</v>
      </c>
      <c r="D13" s="9">
        <v>1</v>
      </c>
      <c r="E13" s="10">
        <f t="shared" si="0"/>
        <v>30000</v>
      </c>
    </row>
    <row r="14" spans="1:11" ht="76.5" x14ac:dyDescent="0.2">
      <c r="A14" s="13" t="s">
        <v>64</v>
      </c>
      <c r="B14" s="7" t="s">
        <v>65</v>
      </c>
      <c r="C14" s="8">
        <v>350000</v>
      </c>
      <c r="D14" s="9">
        <v>1</v>
      </c>
      <c r="E14" s="10">
        <f t="shared" si="0"/>
        <v>350000</v>
      </c>
    </row>
    <row r="15" spans="1:11" ht="51" x14ac:dyDescent="0.2">
      <c r="A15" s="13" t="s">
        <v>72</v>
      </c>
      <c r="B15" s="7" t="s">
        <v>71</v>
      </c>
      <c r="C15" s="8">
        <v>200000</v>
      </c>
      <c r="D15" s="9">
        <v>2</v>
      </c>
      <c r="E15" s="10">
        <f t="shared" si="0"/>
        <v>400000</v>
      </c>
    </row>
    <row r="16" spans="1:11" ht="38.25" x14ac:dyDescent="0.2">
      <c r="A16" s="13" t="s">
        <v>73</v>
      </c>
      <c r="B16" s="7" t="s">
        <v>74</v>
      </c>
      <c r="C16" s="8">
        <v>7500</v>
      </c>
      <c r="D16" s="9">
        <v>10</v>
      </c>
      <c r="E16" s="10">
        <f t="shared" si="0"/>
        <v>75000</v>
      </c>
    </row>
    <row r="17" spans="1:5" ht="38.25" x14ac:dyDescent="0.2">
      <c r="A17" s="13" t="s">
        <v>66</v>
      </c>
      <c r="B17" s="7" t="s">
        <v>67</v>
      </c>
      <c r="C17" s="8">
        <v>75000</v>
      </c>
      <c r="D17" s="9">
        <v>1</v>
      </c>
      <c r="E17" s="10">
        <f t="shared" si="0"/>
        <v>75000</v>
      </c>
    </row>
    <row r="18" spans="1:5" x14ac:dyDescent="0.2">
      <c r="A18" s="13" t="s">
        <v>68</v>
      </c>
      <c r="B18" s="11"/>
      <c r="C18" s="8"/>
      <c r="D18" s="9"/>
      <c r="E18" s="10">
        <v>200000</v>
      </c>
    </row>
    <row r="19" spans="1:5" ht="15.75" x14ac:dyDescent="0.2">
      <c r="A19" s="128" t="s">
        <v>69</v>
      </c>
      <c r="B19" s="129"/>
      <c r="C19" s="129"/>
      <c r="D19" s="130"/>
      <c r="E19" s="12">
        <f>SUM(E6:E18)</f>
        <v>1936500</v>
      </c>
    </row>
    <row r="20" spans="1:5" ht="15.75" x14ac:dyDescent="0.2">
      <c r="A20" s="128" t="s">
        <v>212</v>
      </c>
      <c r="B20" s="129"/>
      <c r="C20" s="129"/>
      <c r="D20" s="130"/>
      <c r="E20" s="107">
        <f>E19*0.0085568</f>
        <v>16570.243200000001</v>
      </c>
    </row>
  </sheetData>
  <mergeCells count="6">
    <mergeCell ref="A20:D20"/>
    <mergeCell ref="A1:E1"/>
    <mergeCell ref="A3:E3"/>
    <mergeCell ref="A19:D19"/>
    <mergeCell ref="A10:A11"/>
    <mergeCell ref="A12:A13"/>
  </mergeCells>
  <phoneticPr fontId="8" type="noConversion"/>
  <printOptions horizontalCentered="1"/>
  <pageMargins left="0.75" right="0.75" top="0.75" bottom="0.75" header="0.5" footer="0.5"/>
  <pageSetup scale="9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4"/>
    <pageSetUpPr fitToPage="1"/>
  </sheetPr>
  <dimension ref="A1:L80"/>
  <sheetViews>
    <sheetView workbookViewId="0">
      <selection sqref="A1:K1"/>
    </sheetView>
  </sheetViews>
  <sheetFormatPr defaultRowHeight="12.75" x14ac:dyDescent="0.2"/>
  <cols>
    <col min="1" max="1" width="7.28515625" style="3" customWidth="1"/>
    <col min="2" max="2" width="23.85546875" style="3" customWidth="1"/>
    <col min="3" max="3" width="2.42578125" style="3" hidden="1" customWidth="1"/>
    <col min="4" max="4" width="9.140625" style="3"/>
    <col min="5" max="5" width="1.85546875" style="3" customWidth="1"/>
    <col min="6" max="6" width="9.140625" style="3" bestFit="1"/>
    <col min="7" max="7" width="0.28515625" style="3" hidden="1" customWidth="1"/>
    <col min="8" max="8" width="13.140625" style="3" customWidth="1"/>
    <col min="9" max="9" width="16.140625" style="3" customWidth="1"/>
    <col min="10" max="10" width="16" style="3" bestFit="1" customWidth="1"/>
    <col min="11" max="11" width="14.42578125" style="3" customWidth="1"/>
    <col min="12" max="12" width="12.28515625" style="3" customWidth="1"/>
    <col min="13" max="16384" width="9.140625" style="3"/>
  </cols>
  <sheetData>
    <row r="1" spans="1:11" ht="30.75" x14ac:dyDescent="0.4">
      <c r="A1" s="111" t="s">
        <v>196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3" spans="1:11" ht="19.5" x14ac:dyDescent="0.4">
      <c r="A3" s="112" t="s">
        <v>195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11" ht="15" x14ac:dyDescent="0.25">
      <c r="A4" s="170" t="s">
        <v>194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</row>
    <row r="5" spans="1:11" ht="13.5" thickBot="1" x14ac:dyDescent="0.25">
      <c r="A5" s="37"/>
    </row>
    <row r="6" spans="1:11" x14ac:dyDescent="0.2">
      <c r="A6" s="133" t="s">
        <v>15</v>
      </c>
      <c r="B6" s="133" t="s">
        <v>16</v>
      </c>
      <c r="C6" s="135" t="s">
        <v>17</v>
      </c>
      <c r="D6" s="136"/>
      <c r="E6" s="135" t="s">
        <v>18</v>
      </c>
      <c r="F6" s="139"/>
      <c r="G6" s="136"/>
      <c r="H6" s="59" t="s">
        <v>19</v>
      </c>
      <c r="I6" s="141" t="s">
        <v>190</v>
      </c>
      <c r="J6" s="141" t="s">
        <v>191</v>
      </c>
      <c r="K6" s="141" t="s">
        <v>192</v>
      </c>
    </row>
    <row r="7" spans="1:11" ht="13.5" thickBot="1" x14ac:dyDescent="0.25">
      <c r="A7" s="134"/>
      <c r="B7" s="134"/>
      <c r="C7" s="137"/>
      <c r="D7" s="138"/>
      <c r="E7" s="137" t="s">
        <v>193</v>
      </c>
      <c r="F7" s="140"/>
      <c r="G7" s="138"/>
      <c r="H7" s="60" t="s">
        <v>193</v>
      </c>
      <c r="I7" s="142"/>
      <c r="J7" s="142"/>
      <c r="K7" s="142"/>
    </row>
    <row r="8" spans="1:11" s="57" customFormat="1" ht="13.5" thickBot="1" x14ac:dyDescent="0.25">
      <c r="A8" s="61" t="s">
        <v>20</v>
      </c>
      <c r="B8" s="62" t="s">
        <v>21</v>
      </c>
      <c r="C8" s="143"/>
      <c r="D8" s="144"/>
      <c r="E8" s="143"/>
      <c r="F8" s="145"/>
      <c r="G8" s="144"/>
      <c r="H8" s="63"/>
      <c r="I8" s="64"/>
      <c r="J8" s="100"/>
      <c r="K8" s="64"/>
    </row>
    <row r="9" spans="1:11" s="57" customFormat="1" ht="22.5" customHeight="1" thickBot="1" x14ac:dyDescent="0.25">
      <c r="A9" s="146">
        <v>1</v>
      </c>
      <c r="B9" s="65" t="s">
        <v>22</v>
      </c>
      <c r="C9" s="149"/>
      <c r="D9" s="144"/>
      <c r="E9" s="149"/>
      <c r="F9" s="145"/>
      <c r="G9" s="144"/>
      <c r="H9" s="66"/>
      <c r="I9" s="67"/>
      <c r="J9" s="101"/>
      <c r="K9" s="67"/>
    </row>
    <row r="10" spans="1:11" s="57" customFormat="1" ht="20.25" customHeight="1" thickBot="1" x14ac:dyDescent="0.25">
      <c r="A10" s="147"/>
      <c r="B10" s="68" t="s">
        <v>28</v>
      </c>
      <c r="C10" s="150">
        <v>45</v>
      </c>
      <c r="D10" s="144"/>
      <c r="E10" s="151">
        <v>35000</v>
      </c>
      <c r="F10" s="145"/>
      <c r="G10" s="144"/>
      <c r="H10" s="69">
        <f t="shared" ref="H10:H15" si="0">C10*E10</f>
        <v>1575000</v>
      </c>
      <c r="I10" s="69">
        <f t="shared" ref="I10:I15" si="1">H10</f>
        <v>1575000</v>
      </c>
      <c r="J10" s="101">
        <f t="shared" ref="J10:J15" si="2">PRODUCT(I10/9000)</f>
        <v>175</v>
      </c>
      <c r="K10" s="109">
        <f>H10-I10</f>
        <v>0</v>
      </c>
    </row>
    <row r="11" spans="1:11" s="57" customFormat="1" ht="13.5" thickBot="1" x14ac:dyDescent="0.25">
      <c r="A11" s="147"/>
      <c r="B11" s="68" t="s">
        <v>29</v>
      </c>
      <c r="C11" s="150">
        <v>80</v>
      </c>
      <c r="D11" s="144"/>
      <c r="E11" s="151">
        <v>22500</v>
      </c>
      <c r="F11" s="145"/>
      <c r="G11" s="144"/>
      <c r="H11" s="69">
        <f t="shared" si="0"/>
        <v>1800000</v>
      </c>
      <c r="I11" s="69">
        <f t="shared" si="1"/>
        <v>1800000</v>
      </c>
      <c r="J11" s="101">
        <f t="shared" si="2"/>
        <v>200</v>
      </c>
      <c r="K11" s="109">
        <f t="shared" ref="K11:K67" si="3">H11-I11</f>
        <v>0</v>
      </c>
    </row>
    <row r="12" spans="1:11" s="57" customFormat="1" ht="13.5" thickBot="1" x14ac:dyDescent="0.25">
      <c r="A12" s="147"/>
      <c r="B12" s="68" t="s">
        <v>30</v>
      </c>
      <c r="C12" s="150">
        <v>85</v>
      </c>
      <c r="D12" s="144"/>
      <c r="E12" s="151">
        <v>15000</v>
      </c>
      <c r="F12" s="145"/>
      <c r="G12" s="144"/>
      <c r="H12" s="69">
        <f t="shared" si="0"/>
        <v>1275000</v>
      </c>
      <c r="I12" s="69">
        <f t="shared" si="1"/>
        <v>1275000</v>
      </c>
      <c r="J12" s="101">
        <f t="shared" si="2"/>
        <v>141.66666666666666</v>
      </c>
      <c r="K12" s="109">
        <f t="shared" si="3"/>
        <v>0</v>
      </c>
    </row>
    <row r="13" spans="1:11" s="57" customFormat="1" ht="13.5" thickBot="1" x14ac:dyDescent="0.25">
      <c r="A13" s="147"/>
      <c r="B13" s="68" t="s">
        <v>31</v>
      </c>
      <c r="C13" s="150">
        <v>150</v>
      </c>
      <c r="D13" s="144"/>
      <c r="E13" s="151">
        <v>12500</v>
      </c>
      <c r="F13" s="145"/>
      <c r="G13" s="144"/>
      <c r="H13" s="69">
        <f t="shared" si="0"/>
        <v>1875000</v>
      </c>
      <c r="I13" s="69">
        <f t="shared" si="1"/>
        <v>1875000</v>
      </c>
      <c r="J13" s="101">
        <f t="shared" si="2"/>
        <v>208.33333333333334</v>
      </c>
      <c r="K13" s="109">
        <f t="shared" si="3"/>
        <v>0</v>
      </c>
    </row>
    <row r="14" spans="1:11" s="57" customFormat="1" ht="13.5" thickBot="1" x14ac:dyDescent="0.25">
      <c r="A14" s="147"/>
      <c r="B14" s="68" t="s">
        <v>209</v>
      </c>
      <c r="C14" s="150">
        <v>125</v>
      </c>
      <c r="D14" s="144"/>
      <c r="E14" s="151">
        <v>10500</v>
      </c>
      <c r="F14" s="145"/>
      <c r="G14" s="144"/>
      <c r="H14" s="69">
        <f t="shared" si="0"/>
        <v>1312500</v>
      </c>
      <c r="I14" s="69">
        <f t="shared" si="1"/>
        <v>1312500</v>
      </c>
      <c r="J14" s="101">
        <f t="shared" si="2"/>
        <v>145.83333333333334</v>
      </c>
      <c r="K14" s="109">
        <f t="shared" si="3"/>
        <v>0</v>
      </c>
    </row>
    <row r="15" spans="1:11" s="57" customFormat="1" ht="13.5" thickBot="1" x14ac:dyDescent="0.25">
      <c r="A15" s="148"/>
      <c r="B15" s="68" t="s">
        <v>210</v>
      </c>
      <c r="C15" s="150">
        <v>125</v>
      </c>
      <c r="D15" s="144"/>
      <c r="E15" s="151">
        <v>8000</v>
      </c>
      <c r="F15" s="145"/>
      <c r="G15" s="144"/>
      <c r="H15" s="69">
        <f t="shared" si="0"/>
        <v>1000000</v>
      </c>
      <c r="I15" s="69">
        <f t="shared" si="1"/>
        <v>1000000</v>
      </c>
      <c r="J15" s="101">
        <f t="shared" si="2"/>
        <v>111.11111111111111</v>
      </c>
      <c r="K15" s="109">
        <f t="shared" si="3"/>
        <v>0</v>
      </c>
    </row>
    <row r="16" spans="1:11" s="57" customFormat="1" ht="13.5" thickBot="1" x14ac:dyDescent="0.25">
      <c r="A16" s="146">
        <f>A9+1</f>
        <v>2</v>
      </c>
      <c r="B16" s="68" t="s">
        <v>23</v>
      </c>
      <c r="C16" s="149"/>
      <c r="D16" s="144"/>
      <c r="E16" s="152"/>
      <c r="F16" s="145"/>
      <c r="G16" s="144"/>
      <c r="H16" s="67"/>
      <c r="I16" s="67"/>
      <c r="J16" s="101"/>
      <c r="K16" s="109">
        <f t="shared" si="3"/>
        <v>0</v>
      </c>
    </row>
    <row r="17" spans="1:11" s="57" customFormat="1" ht="13.5" thickBot="1" x14ac:dyDescent="0.25">
      <c r="A17" s="147"/>
      <c r="B17" s="68" t="s">
        <v>28</v>
      </c>
      <c r="C17" s="150">
        <v>25</v>
      </c>
      <c r="D17" s="144"/>
      <c r="E17" s="151">
        <v>40000</v>
      </c>
      <c r="F17" s="145"/>
      <c r="G17" s="144"/>
      <c r="H17" s="69">
        <f t="shared" ref="H17:H22" si="4">C17*E17</f>
        <v>1000000</v>
      </c>
      <c r="I17" s="69">
        <f t="shared" ref="I17:I22" si="5">H17</f>
        <v>1000000</v>
      </c>
      <c r="J17" s="101">
        <f t="shared" ref="J17:J22" si="6">PRODUCT(I17/9000)</f>
        <v>111.11111111111111</v>
      </c>
      <c r="K17" s="109">
        <f t="shared" si="3"/>
        <v>0</v>
      </c>
    </row>
    <row r="18" spans="1:11" s="57" customFormat="1" ht="13.5" thickBot="1" x14ac:dyDescent="0.25">
      <c r="A18" s="147"/>
      <c r="B18" s="68" t="s">
        <v>29</v>
      </c>
      <c r="C18" s="150">
        <v>25</v>
      </c>
      <c r="D18" s="144"/>
      <c r="E18" s="151">
        <v>35000</v>
      </c>
      <c r="F18" s="145"/>
      <c r="G18" s="144"/>
      <c r="H18" s="69">
        <f t="shared" si="4"/>
        <v>875000</v>
      </c>
      <c r="I18" s="69">
        <f t="shared" si="5"/>
        <v>875000</v>
      </c>
      <c r="J18" s="101">
        <f t="shared" si="6"/>
        <v>97.222222222222229</v>
      </c>
      <c r="K18" s="109">
        <f t="shared" si="3"/>
        <v>0</v>
      </c>
    </row>
    <row r="19" spans="1:11" s="57" customFormat="1" ht="13.5" thickBot="1" x14ac:dyDescent="0.25">
      <c r="A19" s="147"/>
      <c r="B19" s="68" t="s">
        <v>30</v>
      </c>
      <c r="C19" s="150">
        <v>60</v>
      </c>
      <c r="D19" s="144"/>
      <c r="E19" s="151">
        <v>22500</v>
      </c>
      <c r="F19" s="145"/>
      <c r="G19" s="144"/>
      <c r="H19" s="69">
        <f t="shared" si="4"/>
        <v>1350000</v>
      </c>
      <c r="I19" s="69">
        <f t="shared" si="5"/>
        <v>1350000</v>
      </c>
      <c r="J19" s="101">
        <f t="shared" si="6"/>
        <v>150</v>
      </c>
      <c r="K19" s="109">
        <f t="shared" si="3"/>
        <v>0</v>
      </c>
    </row>
    <row r="20" spans="1:11" s="57" customFormat="1" ht="13.5" thickBot="1" x14ac:dyDescent="0.25">
      <c r="A20" s="147"/>
      <c r="B20" s="68" t="s">
        <v>31</v>
      </c>
      <c r="C20" s="150">
        <v>50</v>
      </c>
      <c r="D20" s="144"/>
      <c r="E20" s="151">
        <v>17500</v>
      </c>
      <c r="F20" s="145"/>
      <c r="G20" s="144"/>
      <c r="H20" s="69">
        <f t="shared" si="4"/>
        <v>875000</v>
      </c>
      <c r="I20" s="69">
        <f t="shared" si="5"/>
        <v>875000</v>
      </c>
      <c r="J20" s="101">
        <f t="shared" si="6"/>
        <v>97.222222222222229</v>
      </c>
      <c r="K20" s="109">
        <f t="shared" si="3"/>
        <v>0</v>
      </c>
    </row>
    <row r="21" spans="1:11" s="57" customFormat="1" ht="13.5" thickBot="1" x14ac:dyDescent="0.25">
      <c r="A21" s="147"/>
      <c r="B21" s="68" t="s">
        <v>209</v>
      </c>
      <c r="C21" s="150">
        <v>50</v>
      </c>
      <c r="D21" s="144"/>
      <c r="E21" s="151">
        <v>15000</v>
      </c>
      <c r="F21" s="145"/>
      <c r="G21" s="144"/>
      <c r="H21" s="69">
        <f t="shared" si="4"/>
        <v>750000</v>
      </c>
      <c r="I21" s="69">
        <f t="shared" si="5"/>
        <v>750000</v>
      </c>
      <c r="J21" s="101">
        <f t="shared" si="6"/>
        <v>83.333333333333329</v>
      </c>
      <c r="K21" s="109">
        <f t="shared" si="3"/>
        <v>0</v>
      </c>
    </row>
    <row r="22" spans="1:11" s="57" customFormat="1" ht="13.5" thickBot="1" x14ac:dyDescent="0.25">
      <c r="A22" s="148"/>
      <c r="B22" s="68" t="s">
        <v>210</v>
      </c>
      <c r="C22" s="150">
        <v>50</v>
      </c>
      <c r="D22" s="144"/>
      <c r="E22" s="151">
        <v>11000</v>
      </c>
      <c r="F22" s="145"/>
      <c r="G22" s="144"/>
      <c r="H22" s="69">
        <f t="shared" si="4"/>
        <v>550000</v>
      </c>
      <c r="I22" s="69">
        <f t="shared" si="5"/>
        <v>550000</v>
      </c>
      <c r="J22" s="101">
        <f t="shared" si="6"/>
        <v>61.111111111111114</v>
      </c>
      <c r="K22" s="109">
        <f t="shared" si="3"/>
        <v>0</v>
      </c>
    </row>
    <row r="23" spans="1:11" s="57" customFormat="1" ht="13.5" thickBot="1" x14ac:dyDescent="0.25">
      <c r="A23" s="146">
        <f>A16+1</f>
        <v>3</v>
      </c>
      <c r="B23" s="68" t="s">
        <v>24</v>
      </c>
      <c r="C23" s="149"/>
      <c r="D23" s="144"/>
      <c r="E23" s="150"/>
      <c r="F23" s="145"/>
      <c r="G23" s="144"/>
      <c r="H23" s="70"/>
      <c r="I23" s="70"/>
      <c r="J23" s="102"/>
      <c r="K23" s="109">
        <f t="shared" si="3"/>
        <v>0</v>
      </c>
    </row>
    <row r="24" spans="1:11" s="57" customFormat="1" ht="13.5" thickBot="1" x14ac:dyDescent="0.25">
      <c r="A24" s="147"/>
      <c r="B24" s="68" t="s">
        <v>28</v>
      </c>
      <c r="C24" s="150">
        <v>15</v>
      </c>
      <c r="D24" s="144"/>
      <c r="E24" s="151">
        <v>35000</v>
      </c>
      <c r="F24" s="145"/>
      <c r="G24" s="144"/>
      <c r="H24" s="69">
        <f t="shared" ref="H24:H29" si="7">C24*E24</f>
        <v>525000</v>
      </c>
      <c r="I24" s="69">
        <f t="shared" ref="I24:I29" si="8">H24</f>
        <v>525000</v>
      </c>
      <c r="J24" s="101">
        <f t="shared" ref="J24:J29" si="9">PRODUCT(I24/9000)</f>
        <v>58.333333333333336</v>
      </c>
      <c r="K24" s="109">
        <f t="shared" si="3"/>
        <v>0</v>
      </c>
    </row>
    <row r="25" spans="1:11" s="57" customFormat="1" ht="13.5" thickBot="1" x14ac:dyDescent="0.25">
      <c r="A25" s="147"/>
      <c r="B25" s="68" t="s">
        <v>29</v>
      </c>
      <c r="C25" s="150">
        <v>20</v>
      </c>
      <c r="D25" s="144"/>
      <c r="E25" s="151">
        <v>30000</v>
      </c>
      <c r="F25" s="145"/>
      <c r="G25" s="144"/>
      <c r="H25" s="69">
        <f t="shared" si="7"/>
        <v>600000</v>
      </c>
      <c r="I25" s="69">
        <f t="shared" si="8"/>
        <v>600000</v>
      </c>
      <c r="J25" s="101">
        <f t="shared" si="9"/>
        <v>66.666666666666671</v>
      </c>
      <c r="K25" s="109">
        <f t="shared" si="3"/>
        <v>0</v>
      </c>
    </row>
    <row r="26" spans="1:11" s="57" customFormat="1" ht="13.5" thickBot="1" x14ac:dyDescent="0.25">
      <c r="A26" s="147"/>
      <c r="B26" s="68" t="s">
        <v>30</v>
      </c>
      <c r="C26" s="150">
        <v>25</v>
      </c>
      <c r="D26" s="144"/>
      <c r="E26" s="151">
        <v>22500</v>
      </c>
      <c r="F26" s="145"/>
      <c r="G26" s="144"/>
      <c r="H26" s="69">
        <f t="shared" si="7"/>
        <v>562500</v>
      </c>
      <c r="I26" s="69">
        <f t="shared" si="8"/>
        <v>562500</v>
      </c>
      <c r="J26" s="101">
        <f t="shared" si="9"/>
        <v>62.5</v>
      </c>
      <c r="K26" s="109">
        <f t="shared" si="3"/>
        <v>0</v>
      </c>
    </row>
    <row r="27" spans="1:11" s="57" customFormat="1" ht="13.5" thickBot="1" x14ac:dyDescent="0.25">
      <c r="A27" s="147"/>
      <c r="B27" s="68" t="s">
        <v>31</v>
      </c>
      <c r="C27" s="150">
        <v>25</v>
      </c>
      <c r="D27" s="144"/>
      <c r="E27" s="151">
        <v>17500</v>
      </c>
      <c r="F27" s="145"/>
      <c r="G27" s="144"/>
      <c r="H27" s="69">
        <f t="shared" si="7"/>
        <v>437500</v>
      </c>
      <c r="I27" s="69">
        <f t="shared" si="8"/>
        <v>437500</v>
      </c>
      <c r="J27" s="101">
        <f t="shared" si="9"/>
        <v>48.611111111111114</v>
      </c>
      <c r="K27" s="109">
        <f t="shared" si="3"/>
        <v>0</v>
      </c>
    </row>
    <row r="28" spans="1:11" s="57" customFormat="1" ht="13.5" thickBot="1" x14ac:dyDescent="0.25">
      <c r="A28" s="147"/>
      <c r="B28" s="68" t="s">
        <v>209</v>
      </c>
      <c r="C28" s="150">
        <v>50</v>
      </c>
      <c r="D28" s="144"/>
      <c r="E28" s="151">
        <v>15000</v>
      </c>
      <c r="F28" s="145"/>
      <c r="G28" s="144"/>
      <c r="H28" s="69">
        <f t="shared" si="7"/>
        <v>750000</v>
      </c>
      <c r="I28" s="69">
        <f t="shared" si="8"/>
        <v>750000</v>
      </c>
      <c r="J28" s="101">
        <f t="shared" si="9"/>
        <v>83.333333333333329</v>
      </c>
      <c r="K28" s="109">
        <f t="shared" si="3"/>
        <v>0</v>
      </c>
    </row>
    <row r="29" spans="1:11" s="57" customFormat="1" ht="13.5" thickBot="1" x14ac:dyDescent="0.25">
      <c r="A29" s="148"/>
      <c r="B29" s="68" t="s">
        <v>210</v>
      </c>
      <c r="C29" s="150">
        <v>50</v>
      </c>
      <c r="D29" s="144"/>
      <c r="E29" s="151">
        <v>11000</v>
      </c>
      <c r="F29" s="145"/>
      <c r="G29" s="144"/>
      <c r="H29" s="69">
        <f t="shared" si="7"/>
        <v>550000</v>
      </c>
      <c r="I29" s="69">
        <f t="shared" si="8"/>
        <v>550000</v>
      </c>
      <c r="J29" s="101">
        <f t="shared" si="9"/>
        <v>61.111111111111114</v>
      </c>
      <c r="K29" s="109">
        <f t="shared" si="3"/>
        <v>0</v>
      </c>
    </row>
    <row r="30" spans="1:11" s="57" customFormat="1" ht="13.5" thickBot="1" x14ac:dyDescent="0.25">
      <c r="A30" s="146">
        <v>4</v>
      </c>
      <c r="B30" s="68" t="s">
        <v>25</v>
      </c>
      <c r="C30" s="149"/>
      <c r="D30" s="144"/>
      <c r="E30" s="150"/>
      <c r="F30" s="145"/>
      <c r="G30" s="144"/>
      <c r="H30" s="67"/>
      <c r="I30" s="67"/>
      <c r="J30" s="101"/>
      <c r="K30" s="109">
        <f t="shared" si="3"/>
        <v>0</v>
      </c>
    </row>
    <row r="31" spans="1:11" s="57" customFormat="1" ht="13.5" thickBot="1" x14ac:dyDescent="0.25">
      <c r="A31" s="147"/>
      <c r="B31" s="68" t="s">
        <v>28</v>
      </c>
      <c r="C31" s="150">
        <v>10</v>
      </c>
      <c r="D31" s="144"/>
      <c r="E31" s="151">
        <v>37500</v>
      </c>
      <c r="F31" s="145"/>
      <c r="G31" s="144"/>
      <c r="H31" s="69">
        <f>C31*E31</f>
        <v>375000</v>
      </c>
      <c r="I31" s="69">
        <f>H31</f>
        <v>375000</v>
      </c>
      <c r="J31" s="101">
        <f>PRODUCT(I31/9000)</f>
        <v>41.666666666666664</v>
      </c>
      <c r="K31" s="109">
        <f t="shared" si="3"/>
        <v>0</v>
      </c>
    </row>
    <row r="32" spans="1:11" s="57" customFormat="1" ht="13.5" thickBot="1" x14ac:dyDescent="0.25">
      <c r="A32" s="147"/>
      <c r="B32" s="68" t="s">
        <v>29</v>
      </c>
      <c r="C32" s="150">
        <v>10</v>
      </c>
      <c r="D32" s="144"/>
      <c r="E32" s="151">
        <v>30000</v>
      </c>
      <c r="F32" s="145"/>
      <c r="G32" s="144"/>
      <c r="H32" s="69">
        <f>C32*E32</f>
        <v>300000</v>
      </c>
      <c r="I32" s="69">
        <f>H32</f>
        <v>300000</v>
      </c>
      <c r="J32" s="101">
        <f>PRODUCT(I32/9000)</f>
        <v>33.333333333333336</v>
      </c>
      <c r="K32" s="109">
        <f t="shared" si="3"/>
        <v>0</v>
      </c>
    </row>
    <row r="33" spans="1:11" s="57" customFormat="1" ht="13.5" thickBot="1" x14ac:dyDescent="0.25">
      <c r="A33" s="147"/>
      <c r="B33" s="68" t="s">
        <v>30</v>
      </c>
      <c r="C33" s="150">
        <v>10</v>
      </c>
      <c r="D33" s="144"/>
      <c r="E33" s="151">
        <v>22500</v>
      </c>
      <c r="F33" s="145"/>
      <c r="G33" s="144"/>
      <c r="H33" s="69">
        <f>C33*E33</f>
        <v>225000</v>
      </c>
      <c r="I33" s="69">
        <f>H33</f>
        <v>225000</v>
      </c>
      <c r="J33" s="101">
        <f>PRODUCT(I33/9000)</f>
        <v>25</v>
      </c>
      <c r="K33" s="109">
        <f t="shared" si="3"/>
        <v>0</v>
      </c>
    </row>
    <row r="34" spans="1:11" s="57" customFormat="1" ht="13.5" thickBot="1" x14ac:dyDescent="0.25">
      <c r="A34" s="147"/>
      <c r="B34" s="68" t="s">
        <v>31</v>
      </c>
      <c r="C34" s="150">
        <v>10</v>
      </c>
      <c r="D34" s="144"/>
      <c r="E34" s="151">
        <v>15000</v>
      </c>
      <c r="F34" s="145"/>
      <c r="G34" s="144"/>
      <c r="H34" s="69">
        <f>C34*E34</f>
        <v>150000</v>
      </c>
      <c r="I34" s="69">
        <f>H34</f>
        <v>150000</v>
      </c>
      <c r="J34" s="101">
        <f>PRODUCT(I34/9000)</f>
        <v>16.666666666666668</v>
      </c>
      <c r="K34" s="109">
        <f t="shared" si="3"/>
        <v>0</v>
      </c>
    </row>
    <row r="35" spans="1:11" s="57" customFormat="1" ht="13.5" thickBot="1" x14ac:dyDescent="0.25">
      <c r="A35" s="147"/>
      <c r="B35" s="68" t="s">
        <v>209</v>
      </c>
      <c r="C35" s="150">
        <v>50</v>
      </c>
      <c r="D35" s="144"/>
      <c r="E35" s="151">
        <v>15000</v>
      </c>
      <c r="F35" s="145"/>
      <c r="G35" s="144"/>
      <c r="H35" s="69">
        <f>C35*E35</f>
        <v>750000</v>
      </c>
      <c r="I35" s="69">
        <f>H35</f>
        <v>750000</v>
      </c>
      <c r="J35" s="101">
        <f>PRODUCT(I35/9000)</f>
        <v>83.333333333333329</v>
      </c>
      <c r="K35" s="109">
        <f t="shared" si="3"/>
        <v>0</v>
      </c>
    </row>
    <row r="36" spans="1:11" s="57" customFormat="1" ht="13.5" thickBot="1" x14ac:dyDescent="0.25">
      <c r="A36" s="146">
        <v>5</v>
      </c>
      <c r="B36" s="68" t="s">
        <v>26</v>
      </c>
      <c r="C36" s="149"/>
      <c r="D36" s="144"/>
      <c r="E36" s="150"/>
      <c r="F36" s="145"/>
      <c r="G36" s="144"/>
      <c r="H36" s="70"/>
      <c r="I36" s="70"/>
      <c r="J36" s="102"/>
      <c r="K36" s="109"/>
    </row>
    <row r="37" spans="1:11" s="57" customFormat="1" ht="13.5" thickBot="1" x14ac:dyDescent="0.25">
      <c r="A37" s="147"/>
      <c r="B37" s="68" t="s">
        <v>28</v>
      </c>
      <c r="C37" s="150">
        <v>20</v>
      </c>
      <c r="D37" s="144"/>
      <c r="E37" s="151">
        <v>40000</v>
      </c>
      <c r="F37" s="145"/>
      <c r="G37" s="144"/>
      <c r="H37" s="69">
        <f>C37*E37</f>
        <v>800000</v>
      </c>
      <c r="I37" s="69">
        <f t="shared" ref="I37:I54" si="10">H37</f>
        <v>800000</v>
      </c>
      <c r="J37" s="101">
        <f>PRODUCT(I37/9000)</f>
        <v>88.888888888888886</v>
      </c>
      <c r="K37" s="109">
        <f t="shared" si="3"/>
        <v>0</v>
      </c>
    </row>
    <row r="38" spans="1:11" s="57" customFormat="1" ht="13.5" thickBot="1" x14ac:dyDescent="0.25">
      <c r="A38" s="147"/>
      <c r="B38" s="68" t="s">
        <v>29</v>
      </c>
      <c r="C38" s="150">
        <v>20</v>
      </c>
      <c r="D38" s="144"/>
      <c r="E38" s="151">
        <v>32000</v>
      </c>
      <c r="F38" s="145"/>
      <c r="G38" s="144"/>
      <c r="H38" s="69">
        <f>C38*E38</f>
        <v>640000</v>
      </c>
      <c r="I38" s="69">
        <f t="shared" si="10"/>
        <v>640000</v>
      </c>
      <c r="J38" s="101">
        <f>PRODUCT(I38/9000)</f>
        <v>71.111111111111114</v>
      </c>
      <c r="K38" s="109">
        <f t="shared" si="3"/>
        <v>0</v>
      </c>
    </row>
    <row r="39" spans="1:11" s="57" customFormat="1" ht="13.5" thickBot="1" x14ac:dyDescent="0.25">
      <c r="A39" s="147"/>
      <c r="B39" s="68" t="s">
        <v>30</v>
      </c>
      <c r="C39" s="150">
        <v>20</v>
      </c>
      <c r="D39" s="144"/>
      <c r="E39" s="151">
        <v>25000</v>
      </c>
      <c r="F39" s="145"/>
      <c r="G39" s="144"/>
      <c r="H39" s="69">
        <f>C39*E39</f>
        <v>500000</v>
      </c>
      <c r="I39" s="69">
        <f t="shared" si="10"/>
        <v>500000</v>
      </c>
      <c r="J39" s="101">
        <f>PRODUCT(I39/9000)</f>
        <v>55.555555555555557</v>
      </c>
      <c r="K39" s="109">
        <f t="shared" si="3"/>
        <v>0</v>
      </c>
    </row>
    <row r="40" spans="1:11" s="57" customFormat="1" ht="13.5" thickBot="1" x14ac:dyDescent="0.25">
      <c r="A40" s="148"/>
      <c r="B40" s="68" t="s">
        <v>31</v>
      </c>
      <c r="C40" s="150">
        <v>20</v>
      </c>
      <c r="D40" s="144"/>
      <c r="E40" s="151">
        <v>20000</v>
      </c>
      <c r="F40" s="145"/>
      <c r="G40" s="144"/>
      <c r="H40" s="69">
        <f>C40*E40</f>
        <v>400000</v>
      </c>
      <c r="I40" s="69">
        <f t="shared" si="10"/>
        <v>400000</v>
      </c>
      <c r="J40" s="101">
        <f>PRODUCT(I40/9000)</f>
        <v>44.444444444444443</v>
      </c>
      <c r="K40" s="109">
        <f t="shared" si="3"/>
        <v>0</v>
      </c>
    </row>
    <row r="41" spans="1:11" s="57" customFormat="1" ht="13.5" thickBot="1" x14ac:dyDescent="0.25">
      <c r="A41" s="146">
        <v>6</v>
      </c>
      <c r="B41" s="68" t="s">
        <v>27</v>
      </c>
      <c r="C41" s="149"/>
      <c r="D41" s="144"/>
      <c r="E41" s="150"/>
      <c r="F41" s="145"/>
      <c r="G41" s="144"/>
      <c r="H41" s="70"/>
      <c r="I41" s="70"/>
      <c r="J41" s="102"/>
      <c r="K41" s="109">
        <f t="shared" si="3"/>
        <v>0</v>
      </c>
    </row>
    <row r="42" spans="1:11" s="57" customFormat="1" ht="13.5" thickBot="1" x14ac:dyDescent="0.25">
      <c r="A42" s="147"/>
      <c r="B42" s="68" t="s">
        <v>28</v>
      </c>
      <c r="C42" s="150">
        <v>5</v>
      </c>
      <c r="D42" s="144"/>
      <c r="E42" s="151">
        <v>35000</v>
      </c>
      <c r="F42" s="145"/>
      <c r="G42" s="144"/>
      <c r="H42" s="69">
        <f t="shared" ref="H42:H47" si="11">C42*E42</f>
        <v>175000</v>
      </c>
      <c r="I42" s="69">
        <f t="shared" si="10"/>
        <v>175000</v>
      </c>
      <c r="J42" s="101">
        <f t="shared" ref="J42:J47" si="12">PRODUCT(I42/9000)</f>
        <v>19.444444444444443</v>
      </c>
      <c r="K42" s="109">
        <f t="shared" si="3"/>
        <v>0</v>
      </c>
    </row>
    <row r="43" spans="1:11" s="57" customFormat="1" ht="13.5" thickBot="1" x14ac:dyDescent="0.25">
      <c r="A43" s="147"/>
      <c r="B43" s="68" t="s">
        <v>29</v>
      </c>
      <c r="C43" s="150">
        <v>5</v>
      </c>
      <c r="D43" s="144"/>
      <c r="E43" s="151">
        <v>32000</v>
      </c>
      <c r="F43" s="145"/>
      <c r="G43" s="144"/>
      <c r="H43" s="69">
        <f t="shared" si="11"/>
        <v>160000</v>
      </c>
      <c r="I43" s="69">
        <f t="shared" si="10"/>
        <v>160000</v>
      </c>
      <c r="J43" s="101">
        <f t="shared" si="12"/>
        <v>17.777777777777779</v>
      </c>
      <c r="K43" s="109">
        <f t="shared" si="3"/>
        <v>0</v>
      </c>
    </row>
    <row r="44" spans="1:11" s="57" customFormat="1" ht="13.5" thickBot="1" x14ac:dyDescent="0.25">
      <c r="A44" s="147"/>
      <c r="B44" s="68" t="s">
        <v>30</v>
      </c>
      <c r="C44" s="150">
        <v>10</v>
      </c>
      <c r="D44" s="144"/>
      <c r="E44" s="151">
        <v>22500</v>
      </c>
      <c r="F44" s="145"/>
      <c r="G44" s="144"/>
      <c r="H44" s="69">
        <f t="shared" si="11"/>
        <v>225000</v>
      </c>
      <c r="I44" s="69">
        <f t="shared" si="10"/>
        <v>225000</v>
      </c>
      <c r="J44" s="101">
        <f t="shared" si="12"/>
        <v>25</v>
      </c>
      <c r="K44" s="109">
        <f t="shared" si="3"/>
        <v>0</v>
      </c>
    </row>
    <row r="45" spans="1:11" s="57" customFormat="1" ht="13.5" thickBot="1" x14ac:dyDescent="0.25">
      <c r="A45" s="148"/>
      <c r="B45" s="68" t="s">
        <v>31</v>
      </c>
      <c r="C45" s="150">
        <v>10</v>
      </c>
      <c r="D45" s="144"/>
      <c r="E45" s="151">
        <v>15000</v>
      </c>
      <c r="F45" s="145"/>
      <c r="G45" s="144"/>
      <c r="H45" s="69">
        <f t="shared" si="11"/>
        <v>150000</v>
      </c>
      <c r="I45" s="69">
        <f t="shared" si="10"/>
        <v>150000</v>
      </c>
      <c r="J45" s="101">
        <f t="shared" si="12"/>
        <v>16.666666666666668</v>
      </c>
      <c r="K45" s="109">
        <f t="shared" si="3"/>
        <v>0</v>
      </c>
    </row>
    <row r="46" spans="1:11" s="57" customFormat="1" ht="13.5" thickBot="1" x14ac:dyDescent="0.25">
      <c r="A46" s="71">
        <v>7</v>
      </c>
      <c r="B46" s="68" t="s">
        <v>32</v>
      </c>
      <c r="C46" s="150">
        <v>100</v>
      </c>
      <c r="D46" s="144"/>
      <c r="E46" s="151">
        <v>22500</v>
      </c>
      <c r="F46" s="145"/>
      <c r="G46" s="144"/>
      <c r="H46" s="69">
        <f t="shared" si="11"/>
        <v>2250000</v>
      </c>
      <c r="I46" s="69">
        <f t="shared" si="10"/>
        <v>2250000</v>
      </c>
      <c r="J46" s="101">
        <f t="shared" si="12"/>
        <v>250</v>
      </c>
      <c r="K46" s="109">
        <f t="shared" si="3"/>
        <v>0</v>
      </c>
    </row>
    <row r="47" spans="1:11" s="57" customFormat="1" ht="13.5" thickBot="1" x14ac:dyDescent="0.25">
      <c r="A47" s="71">
        <v>8</v>
      </c>
      <c r="B47" s="68" t="s">
        <v>33</v>
      </c>
      <c r="C47" s="150">
        <v>400</v>
      </c>
      <c r="D47" s="144"/>
      <c r="E47" s="151">
        <v>4000</v>
      </c>
      <c r="F47" s="145"/>
      <c r="G47" s="144"/>
      <c r="H47" s="69">
        <f t="shared" si="11"/>
        <v>1600000</v>
      </c>
      <c r="I47" s="69">
        <f t="shared" si="10"/>
        <v>1600000</v>
      </c>
      <c r="J47" s="101">
        <f t="shared" si="12"/>
        <v>177.77777777777777</v>
      </c>
      <c r="K47" s="109">
        <f t="shared" si="3"/>
        <v>0</v>
      </c>
    </row>
    <row r="48" spans="1:11" s="57" customFormat="1" ht="13.5" thickBot="1" x14ac:dyDescent="0.25">
      <c r="A48" s="146">
        <v>9</v>
      </c>
      <c r="B48" s="68" t="s">
        <v>34</v>
      </c>
      <c r="C48" s="149"/>
      <c r="D48" s="144"/>
      <c r="E48" s="150"/>
      <c r="F48" s="145"/>
      <c r="G48" s="144"/>
      <c r="H48" s="70"/>
      <c r="I48" s="70"/>
      <c r="J48" s="102"/>
      <c r="K48" s="109">
        <f t="shared" si="3"/>
        <v>0</v>
      </c>
    </row>
    <row r="49" spans="1:11" s="57" customFormat="1" ht="13.5" thickBot="1" x14ac:dyDescent="0.25">
      <c r="A49" s="147"/>
      <c r="B49" s="68" t="s">
        <v>28</v>
      </c>
      <c r="C49" s="150">
        <v>75</v>
      </c>
      <c r="D49" s="144"/>
      <c r="E49" s="151">
        <v>525000</v>
      </c>
      <c r="F49" s="145"/>
      <c r="G49" s="144"/>
      <c r="H49" s="69">
        <f t="shared" ref="H49:H55" si="13">C49*E49</f>
        <v>39375000</v>
      </c>
      <c r="I49" s="69">
        <f t="shared" si="10"/>
        <v>39375000</v>
      </c>
      <c r="J49" s="101">
        <f t="shared" ref="J49:J55" si="14">PRODUCT(I49/9000)</f>
        <v>4375</v>
      </c>
      <c r="K49" s="109">
        <f t="shared" si="3"/>
        <v>0</v>
      </c>
    </row>
    <row r="50" spans="1:11" s="57" customFormat="1" ht="13.5" thickBot="1" x14ac:dyDescent="0.25">
      <c r="A50" s="147"/>
      <c r="B50" s="68" t="s">
        <v>29</v>
      </c>
      <c r="C50" s="150">
        <v>90</v>
      </c>
      <c r="D50" s="144"/>
      <c r="E50" s="151">
        <v>350000</v>
      </c>
      <c r="F50" s="145"/>
      <c r="G50" s="144"/>
      <c r="H50" s="69">
        <f t="shared" si="13"/>
        <v>31500000</v>
      </c>
      <c r="I50" s="69">
        <f t="shared" si="10"/>
        <v>31500000</v>
      </c>
      <c r="J50" s="101">
        <f t="shared" si="14"/>
        <v>3500</v>
      </c>
      <c r="K50" s="109">
        <f t="shared" si="3"/>
        <v>0</v>
      </c>
    </row>
    <row r="51" spans="1:11" s="57" customFormat="1" ht="13.5" thickBot="1" x14ac:dyDescent="0.25">
      <c r="A51" s="147"/>
      <c r="B51" s="68" t="s">
        <v>30</v>
      </c>
      <c r="C51" s="150">
        <v>90</v>
      </c>
      <c r="D51" s="144"/>
      <c r="E51" s="151">
        <v>300000</v>
      </c>
      <c r="F51" s="145"/>
      <c r="G51" s="144"/>
      <c r="H51" s="69">
        <f t="shared" si="13"/>
        <v>27000000</v>
      </c>
      <c r="I51" s="69">
        <f t="shared" si="10"/>
        <v>27000000</v>
      </c>
      <c r="J51" s="101">
        <f t="shared" si="14"/>
        <v>3000</v>
      </c>
      <c r="K51" s="109">
        <f t="shared" si="3"/>
        <v>0</v>
      </c>
    </row>
    <row r="52" spans="1:11" s="57" customFormat="1" ht="13.5" thickBot="1" x14ac:dyDescent="0.25">
      <c r="A52" s="147"/>
      <c r="B52" s="68" t="s">
        <v>31</v>
      </c>
      <c r="C52" s="150">
        <v>130</v>
      </c>
      <c r="D52" s="144"/>
      <c r="E52" s="151">
        <v>200000</v>
      </c>
      <c r="F52" s="145"/>
      <c r="G52" s="144"/>
      <c r="H52" s="69">
        <f t="shared" si="13"/>
        <v>26000000</v>
      </c>
      <c r="I52" s="69">
        <f t="shared" si="10"/>
        <v>26000000</v>
      </c>
      <c r="J52" s="101">
        <f t="shared" si="14"/>
        <v>2888.8888888888887</v>
      </c>
      <c r="K52" s="109">
        <f t="shared" si="3"/>
        <v>0</v>
      </c>
    </row>
    <row r="53" spans="1:11" s="57" customFormat="1" ht="13.5" thickBot="1" x14ac:dyDescent="0.25">
      <c r="A53" s="147"/>
      <c r="B53" s="68" t="s">
        <v>209</v>
      </c>
      <c r="C53" s="150">
        <v>150</v>
      </c>
      <c r="D53" s="144"/>
      <c r="E53" s="151">
        <v>140000</v>
      </c>
      <c r="F53" s="145"/>
      <c r="G53" s="144"/>
      <c r="H53" s="69">
        <f t="shared" si="13"/>
        <v>21000000</v>
      </c>
      <c r="I53" s="69">
        <f t="shared" si="10"/>
        <v>21000000</v>
      </c>
      <c r="J53" s="101">
        <f t="shared" si="14"/>
        <v>2333.3333333333335</v>
      </c>
      <c r="K53" s="109">
        <f t="shared" si="3"/>
        <v>0</v>
      </c>
    </row>
    <row r="54" spans="1:11" s="57" customFormat="1" ht="13.5" thickBot="1" x14ac:dyDescent="0.25">
      <c r="A54" s="148"/>
      <c r="B54" s="68" t="s">
        <v>210</v>
      </c>
      <c r="C54" s="150">
        <v>150</v>
      </c>
      <c r="D54" s="144"/>
      <c r="E54" s="151">
        <v>115000</v>
      </c>
      <c r="F54" s="145"/>
      <c r="G54" s="144"/>
      <c r="H54" s="69">
        <f t="shared" si="13"/>
        <v>17250000</v>
      </c>
      <c r="I54" s="69">
        <f t="shared" si="10"/>
        <v>17250000</v>
      </c>
      <c r="J54" s="101">
        <f t="shared" si="14"/>
        <v>1916.6666666666667</v>
      </c>
      <c r="K54" s="109">
        <f t="shared" si="3"/>
        <v>0</v>
      </c>
    </row>
    <row r="55" spans="1:11" s="57" customFormat="1" ht="13.5" thickBot="1" x14ac:dyDescent="0.25">
      <c r="A55" s="71">
        <v>10</v>
      </c>
      <c r="B55" s="68" t="s">
        <v>35</v>
      </c>
      <c r="C55" s="150">
        <v>100</v>
      </c>
      <c r="D55" s="144"/>
      <c r="E55" s="151">
        <v>80000</v>
      </c>
      <c r="F55" s="145"/>
      <c r="G55" s="144"/>
      <c r="H55" s="69">
        <f t="shared" si="13"/>
        <v>8000000</v>
      </c>
      <c r="I55" s="69">
        <v>7000000</v>
      </c>
      <c r="J55" s="101">
        <f t="shared" si="14"/>
        <v>777.77777777777783</v>
      </c>
      <c r="K55" s="109">
        <f t="shared" si="3"/>
        <v>1000000</v>
      </c>
    </row>
    <row r="56" spans="1:11" s="57" customFormat="1" ht="13.5" thickBot="1" x14ac:dyDescent="0.25">
      <c r="A56" s="146">
        <v>11</v>
      </c>
      <c r="B56" s="68" t="s">
        <v>36</v>
      </c>
      <c r="C56" s="149"/>
      <c r="D56" s="144"/>
      <c r="E56" s="150"/>
      <c r="F56" s="145"/>
      <c r="G56" s="144"/>
      <c r="H56" s="70"/>
      <c r="I56" s="70"/>
      <c r="J56" s="102"/>
      <c r="K56" s="109">
        <f>H56-I56</f>
        <v>0</v>
      </c>
    </row>
    <row r="57" spans="1:11" s="57" customFormat="1" ht="13.5" thickBot="1" x14ac:dyDescent="0.25">
      <c r="A57" s="147"/>
      <c r="B57" s="68" t="s">
        <v>205</v>
      </c>
      <c r="C57" s="150">
        <v>5</v>
      </c>
      <c r="D57" s="144"/>
      <c r="E57" s="151">
        <v>20000</v>
      </c>
      <c r="F57" s="145"/>
      <c r="G57" s="144"/>
      <c r="H57" s="69">
        <f t="shared" ref="H57:H66" si="15">C57*E57</f>
        <v>100000</v>
      </c>
      <c r="I57" s="69">
        <f>H57</f>
        <v>100000</v>
      </c>
      <c r="J57" s="101">
        <f t="shared" ref="J57:J67" si="16">PRODUCT(I57/9000)</f>
        <v>11.111111111111111</v>
      </c>
      <c r="K57" s="109">
        <f t="shared" si="3"/>
        <v>0</v>
      </c>
    </row>
    <row r="58" spans="1:11" s="57" customFormat="1" ht="13.5" thickBot="1" x14ac:dyDescent="0.25">
      <c r="A58" s="147"/>
      <c r="B58" s="68" t="s">
        <v>206</v>
      </c>
      <c r="C58" s="150">
        <v>5</v>
      </c>
      <c r="D58" s="144"/>
      <c r="E58" s="151">
        <v>17500</v>
      </c>
      <c r="F58" s="145"/>
      <c r="G58" s="144"/>
      <c r="H58" s="69">
        <f t="shared" si="15"/>
        <v>87500</v>
      </c>
      <c r="I58" s="69">
        <f>H58</f>
        <v>87500</v>
      </c>
      <c r="J58" s="101">
        <f t="shared" si="16"/>
        <v>9.7222222222222214</v>
      </c>
      <c r="K58" s="109">
        <f t="shared" si="3"/>
        <v>0</v>
      </c>
    </row>
    <row r="59" spans="1:11" s="57" customFormat="1" ht="13.5" thickBot="1" x14ac:dyDescent="0.25">
      <c r="A59" s="147"/>
      <c r="B59" s="68" t="s">
        <v>207</v>
      </c>
      <c r="C59" s="150">
        <v>5</v>
      </c>
      <c r="D59" s="144"/>
      <c r="E59" s="151">
        <v>17500</v>
      </c>
      <c r="F59" s="145"/>
      <c r="G59" s="144"/>
      <c r="H59" s="69">
        <f t="shared" si="15"/>
        <v>87500</v>
      </c>
      <c r="I59" s="69">
        <f>H59</f>
        <v>87500</v>
      </c>
      <c r="J59" s="101">
        <f t="shared" si="16"/>
        <v>9.7222222222222214</v>
      </c>
      <c r="K59" s="109">
        <f t="shared" si="3"/>
        <v>0</v>
      </c>
    </row>
    <row r="60" spans="1:11" s="57" customFormat="1" ht="13.5" thickBot="1" x14ac:dyDescent="0.25">
      <c r="A60" s="148"/>
      <c r="B60" s="68" t="s">
        <v>208</v>
      </c>
      <c r="C60" s="150">
        <v>5</v>
      </c>
      <c r="D60" s="144"/>
      <c r="E60" s="151">
        <v>15000</v>
      </c>
      <c r="F60" s="145"/>
      <c r="G60" s="144"/>
      <c r="H60" s="69">
        <f t="shared" si="15"/>
        <v>75000</v>
      </c>
      <c r="I60" s="69">
        <f>H60</f>
        <v>75000</v>
      </c>
      <c r="J60" s="101">
        <f t="shared" si="16"/>
        <v>8.3333333333333339</v>
      </c>
      <c r="K60" s="109">
        <f t="shared" si="3"/>
        <v>0</v>
      </c>
    </row>
    <row r="61" spans="1:11" s="57" customFormat="1" ht="13.5" thickBot="1" x14ac:dyDescent="0.25">
      <c r="A61" s="71">
        <f>A56+1</f>
        <v>12</v>
      </c>
      <c r="B61" s="68" t="s">
        <v>37</v>
      </c>
      <c r="C61" s="150">
        <v>10</v>
      </c>
      <c r="D61" s="144"/>
      <c r="E61" s="151">
        <v>400000</v>
      </c>
      <c r="F61" s="145"/>
      <c r="G61" s="144"/>
      <c r="H61" s="69">
        <f t="shared" si="15"/>
        <v>4000000</v>
      </c>
      <c r="I61" s="69">
        <v>2000000</v>
      </c>
      <c r="J61" s="101">
        <f t="shared" si="16"/>
        <v>222.22222222222223</v>
      </c>
      <c r="K61" s="109">
        <f t="shared" si="3"/>
        <v>2000000</v>
      </c>
    </row>
    <row r="62" spans="1:11" s="57" customFormat="1" ht="13.5" thickBot="1" x14ac:dyDescent="0.25">
      <c r="A62" s="71">
        <f t="shared" ref="A62:A67" si="17">A61+1</f>
        <v>13</v>
      </c>
      <c r="B62" s="68" t="s">
        <v>38</v>
      </c>
      <c r="C62" s="150">
        <v>25</v>
      </c>
      <c r="D62" s="144"/>
      <c r="E62" s="151">
        <v>20000</v>
      </c>
      <c r="F62" s="145"/>
      <c r="G62" s="144"/>
      <c r="H62" s="69">
        <f t="shared" si="15"/>
        <v>500000</v>
      </c>
      <c r="I62" s="69">
        <f>H62</f>
        <v>500000</v>
      </c>
      <c r="J62" s="101">
        <f t="shared" si="16"/>
        <v>55.555555555555557</v>
      </c>
      <c r="K62" s="109">
        <f t="shared" si="3"/>
        <v>0</v>
      </c>
    </row>
    <row r="63" spans="1:11" s="57" customFormat="1" ht="13.5" thickBot="1" x14ac:dyDescent="0.25">
      <c r="A63" s="71">
        <f t="shared" si="17"/>
        <v>14</v>
      </c>
      <c r="B63" s="68" t="s">
        <v>39</v>
      </c>
      <c r="C63" s="150">
        <v>10</v>
      </c>
      <c r="D63" s="144"/>
      <c r="E63" s="151">
        <v>75000</v>
      </c>
      <c r="F63" s="145"/>
      <c r="G63" s="144"/>
      <c r="H63" s="69">
        <f t="shared" si="15"/>
        <v>750000</v>
      </c>
      <c r="I63" s="69">
        <f>H63</f>
        <v>750000</v>
      </c>
      <c r="J63" s="101">
        <f t="shared" si="16"/>
        <v>83.333333333333329</v>
      </c>
      <c r="K63" s="109">
        <f t="shared" si="3"/>
        <v>0</v>
      </c>
    </row>
    <row r="64" spans="1:11" s="57" customFormat="1" ht="13.5" thickBot="1" x14ac:dyDescent="0.25">
      <c r="A64" s="71">
        <f t="shared" si="17"/>
        <v>15</v>
      </c>
      <c r="B64" s="68" t="s">
        <v>40</v>
      </c>
      <c r="C64" s="150">
        <v>5</v>
      </c>
      <c r="D64" s="144"/>
      <c r="E64" s="151">
        <v>65000</v>
      </c>
      <c r="F64" s="145"/>
      <c r="G64" s="144"/>
      <c r="H64" s="69">
        <f t="shared" si="15"/>
        <v>325000</v>
      </c>
      <c r="I64" s="69">
        <f>H64</f>
        <v>325000</v>
      </c>
      <c r="J64" s="101">
        <f t="shared" si="16"/>
        <v>36.111111111111114</v>
      </c>
      <c r="K64" s="109">
        <f t="shared" si="3"/>
        <v>0</v>
      </c>
    </row>
    <row r="65" spans="1:12" s="57" customFormat="1" ht="13.5" thickBot="1" x14ac:dyDescent="0.25">
      <c r="A65" s="71">
        <f t="shared" si="17"/>
        <v>16</v>
      </c>
      <c r="B65" s="68" t="s">
        <v>41</v>
      </c>
      <c r="C65" s="150">
        <v>1</v>
      </c>
      <c r="D65" s="144"/>
      <c r="E65" s="151">
        <v>2500000</v>
      </c>
      <c r="F65" s="145"/>
      <c r="G65" s="144"/>
      <c r="H65" s="69">
        <f t="shared" si="15"/>
        <v>2500000</v>
      </c>
      <c r="I65" s="69">
        <f>H65</f>
        <v>2500000</v>
      </c>
      <c r="J65" s="101">
        <f t="shared" si="16"/>
        <v>277.77777777777777</v>
      </c>
      <c r="K65" s="109">
        <f t="shared" si="3"/>
        <v>0</v>
      </c>
    </row>
    <row r="66" spans="1:12" s="57" customFormat="1" ht="13.5" thickBot="1" x14ac:dyDescent="0.25">
      <c r="A66" s="71">
        <f t="shared" si="17"/>
        <v>17</v>
      </c>
      <c r="B66" s="68" t="s">
        <v>42</v>
      </c>
      <c r="C66" s="150">
        <v>10</v>
      </c>
      <c r="D66" s="144"/>
      <c r="E66" s="151">
        <v>250000</v>
      </c>
      <c r="F66" s="145"/>
      <c r="G66" s="144"/>
      <c r="H66" s="69">
        <f t="shared" si="15"/>
        <v>2500000</v>
      </c>
      <c r="I66" s="69">
        <v>1000000</v>
      </c>
      <c r="J66" s="101">
        <f t="shared" si="16"/>
        <v>111.11111111111111</v>
      </c>
      <c r="K66" s="109">
        <f t="shared" si="3"/>
        <v>1500000</v>
      </c>
    </row>
    <row r="67" spans="1:12" s="57" customFormat="1" ht="13.5" thickBot="1" x14ac:dyDescent="0.25">
      <c r="A67" s="71">
        <f t="shared" si="17"/>
        <v>18</v>
      </c>
      <c r="B67" s="76" t="s">
        <v>211</v>
      </c>
      <c r="C67" s="164">
        <v>6</v>
      </c>
      <c r="D67" s="165"/>
      <c r="E67" s="151">
        <v>7500000</v>
      </c>
      <c r="F67" s="145"/>
      <c r="G67" s="144"/>
      <c r="H67" s="69">
        <f>C66*E66</f>
        <v>2500000</v>
      </c>
      <c r="I67" s="69">
        <f>H67</f>
        <v>2500000</v>
      </c>
      <c r="J67" s="101">
        <f t="shared" si="16"/>
        <v>277.77777777777777</v>
      </c>
      <c r="K67" s="109">
        <f t="shared" si="3"/>
        <v>0</v>
      </c>
    </row>
    <row r="68" spans="1:12" s="57" customFormat="1" ht="13.5" thickBot="1" x14ac:dyDescent="0.25">
      <c r="A68" s="161" t="s">
        <v>43</v>
      </c>
      <c r="B68" s="162"/>
      <c r="C68" s="162"/>
      <c r="D68" s="162"/>
      <c r="E68" s="162"/>
      <c r="F68" s="162"/>
      <c r="G68" s="163"/>
      <c r="H68" s="73">
        <f>SUM(H10:H67)</f>
        <v>209912500</v>
      </c>
      <c r="I68" s="72">
        <f>SUM(I10:I67)</f>
        <v>205412500</v>
      </c>
      <c r="J68" s="103">
        <f>SUM(J10:J67)</f>
        <v>22823.611111111102</v>
      </c>
      <c r="K68" s="73">
        <f>SUM(K10:K67)</f>
        <v>4500000</v>
      </c>
    </row>
    <row r="69" spans="1:12" s="57" customFormat="1" ht="13.5" thickBot="1" x14ac:dyDescent="0.25">
      <c r="A69" s="74" t="s">
        <v>44</v>
      </c>
      <c r="B69" s="166" t="s">
        <v>45</v>
      </c>
      <c r="C69" s="144"/>
      <c r="D69" s="149"/>
      <c r="E69" s="158"/>
      <c r="F69" s="150"/>
      <c r="G69" s="145"/>
      <c r="H69" s="144"/>
      <c r="I69" s="70"/>
      <c r="J69" s="102"/>
      <c r="K69" s="70"/>
    </row>
    <row r="70" spans="1:12" s="57" customFormat="1" ht="13.5" thickBot="1" x14ac:dyDescent="0.25">
      <c r="A70" s="71">
        <v>1</v>
      </c>
      <c r="B70" s="149" t="s">
        <v>46</v>
      </c>
      <c r="C70" s="144"/>
      <c r="D70" s="150">
        <v>1</v>
      </c>
      <c r="E70" s="157"/>
      <c r="F70" s="69">
        <v>5000000</v>
      </c>
      <c r="G70" s="159">
        <v>5000000</v>
      </c>
      <c r="H70" s="160"/>
      <c r="I70" s="110">
        <v>5000000</v>
      </c>
      <c r="J70" s="101">
        <f>PRODUCT(I70/9000)</f>
        <v>555.55555555555554</v>
      </c>
      <c r="K70" s="109">
        <f>G70-I70</f>
        <v>0</v>
      </c>
    </row>
    <row r="71" spans="1:12" s="57" customFormat="1" ht="13.5" thickBot="1" x14ac:dyDescent="0.25">
      <c r="A71" s="71">
        <v>2</v>
      </c>
      <c r="B71" s="149" t="s">
        <v>47</v>
      </c>
      <c r="C71" s="144"/>
      <c r="D71" s="150">
        <v>100</v>
      </c>
      <c r="E71" s="157"/>
      <c r="F71" s="69">
        <v>40000</v>
      </c>
      <c r="G71" s="159">
        <v>4000000</v>
      </c>
      <c r="H71" s="160"/>
      <c r="I71" s="110">
        <v>2000000</v>
      </c>
      <c r="J71" s="101">
        <f>PRODUCT(I71/9000)</f>
        <v>222.22222222222223</v>
      </c>
      <c r="K71" s="109">
        <f>G71-I71</f>
        <v>2000000</v>
      </c>
      <c r="L71" s="154" t="s">
        <v>213</v>
      </c>
    </row>
    <row r="72" spans="1:12" s="57" customFormat="1" ht="13.5" thickBot="1" x14ac:dyDescent="0.25">
      <c r="A72" s="71">
        <v>3</v>
      </c>
      <c r="B72" s="149" t="s">
        <v>48</v>
      </c>
      <c r="C72" s="144"/>
      <c r="D72" s="150">
        <v>90</v>
      </c>
      <c r="E72" s="157"/>
      <c r="F72" s="69">
        <v>75000</v>
      </c>
      <c r="G72" s="159">
        <v>6750000</v>
      </c>
      <c r="H72" s="160"/>
      <c r="I72" s="110">
        <v>2500000</v>
      </c>
      <c r="J72" s="101">
        <f>PRODUCT(I72/9000)</f>
        <v>277.77777777777777</v>
      </c>
      <c r="K72" s="109">
        <f>G72-I72</f>
        <v>4250000</v>
      </c>
      <c r="L72" s="155"/>
    </row>
    <row r="73" spans="1:12" s="57" customFormat="1" ht="13.5" thickBot="1" x14ac:dyDescent="0.25">
      <c r="A73" s="71">
        <v>4</v>
      </c>
      <c r="B73" s="149" t="s">
        <v>214</v>
      </c>
      <c r="C73" s="144"/>
      <c r="D73" s="151">
        <v>2160</v>
      </c>
      <c r="E73" s="168"/>
      <c r="F73" s="69">
        <v>45000</v>
      </c>
      <c r="G73" s="159">
        <v>97200000</v>
      </c>
      <c r="H73" s="160"/>
      <c r="I73" s="110">
        <v>60000000</v>
      </c>
      <c r="J73" s="101">
        <f>PRODUCT(I73/9000)</f>
        <v>6666.666666666667</v>
      </c>
      <c r="K73" s="109">
        <f>G73-I73</f>
        <v>37200000</v>
      </c>
      <c r="L73" s="155"/>
    </row>
    <row r="74" spans="1:12" s="57" customFormat="1" ht="13.5" thickBot="1" x14ac:dyDescent="0.25">
      <c r="A74" s="161" t="s">
        <v>49</v>
      </c>
      <c r="B74" s="162"/>
      <c r="C74" s="162"/>
      <c r="D74" s="162"/>
      <c r="E74" s="162"/>
      <c r="F74" s="163"/>
      <c r="G74" s="169">
        <f>SUM(G70:H73)</f>
        <v>112950000</v>
      </c>
      <c r="H74" s="144"/>
      <c r="I74" s="73">
        <f>SUM(I70:I73)</f>
        <v>69500000</v>
      </c>
      <c r="J74" s="103">
        <f>SUM(J70:J73)</f>
        <v>7722.2222222222226</v>
      </c>
      <c r="K74" s="72">
        <f>SUM(K70:K73)</f>
        <v>43450000</v>
      </c>
      <c r="L74" s="156"/>
    </row>
    <row r="75" spans="1:12" s="57" customFormat="1" ht="13.5" thickBot="1" x14ac:dyDescent="0.25">
      <c r="A75" s="161" t="s">
        <v>50</v>
      </c>
      <c r="B75" s="162"/>
      <c r="C75" s="162"/>
      <c r="D75" s="162"/>
      <c r="E75" s="162"/>
      <c r="F75" s="163"/>
      <c r="G75" s="167">
        <f>H68+G74</f>
        <v>322862500</v>
      </c>
      <c r="H75" s="144"/>
      <c r="I75" s="72">
        <f>I68+I74</f>
        <v>274912500</v>
      </c>
      <c r="J75" s="103">
        <f>PRODUCT(I75/9000)-1</f>
        <v>30544.833333333332</v>
      </c>
      <c r="K75" s="73">
        <f>K68+K74</f>
        <v>47950000</v>
      </c>
      <c r="L75" s="108">
        <f>PRODUCT(K75/9000)</f>
        <v>5327.7777777777774</v>
      </c>
    </row>
    <row r="76" spans="1:12" x14ac:dyDescent="0.2">
      <c r="A76" s="58"/>
      <c r="B76" s="58"/>
      <c r="C76" s="58"/>
      <c r="D76" s="58"/>
      <c r="E76" s="58"/>
      <c r="F76" s="58"/>
      <c r="G76" s="58"/>
      <c r="H76" s="58"/>
      <c r="I76" s="58"/>
      <c r="J76" s="153" t="s">
        <v>51</v>
      </c>
      <c r="K76" s="153"/>
      <c r="L76" s="153"/>
    </row>
    <row r="77" spans="1:12" x14ac:dyDescent="0.2">
      <c r="A77" s="75"/>
    </row>
    <row r="79" spans="1:12" x14ac:dyDescent="0.2">
      <c r="A79" s="37"/>
    </row>
    <row r="80" spans="1:12" x14ac:dyDescent="0.2">
      <c r="A80" s="37"/>
    </row>
  </sheetData>
  <mergeCells count="161">
    <mergeCell ref="E35:G35"/>
    <mergeCell ref="G74:H74"/>
    <mergeCell ref="B71:C71"/>
    <mergeCell ref="D71:E71"/>
    <mergeCell ref="A3:K3"/>
    <mergeCell ref="A4:K4"/>
    <mergeCell ref="A1:K1"/>
    <mergeCell ref="A30:A35"/>
    <mergeCell ref="C34:D34"/>
    <mergeCell ref="E34:G34"/>
    <mergeCell ref="C35:D35"/>
    <mergeCell ref="B72:C72"/>
    <mergeCell ref="D72:E72"/>
    <mergeCell ref="G72:H72"/>
    <mergeCell ref="A75:F75"/>
    <mergeCell ref="G75:H75"/>
    <mergeCell ref="J6:J7"/>
    <mergeCell ref="B73:C73"/>
    <mergeCell ref="D73:E73"/>
    <mergeCell ref="G73:H73"/>
    <mergeCell ref="A74:F74"/>
    <mergeCell ref="A68:G68"/>
    <mergeCell ref="C67:D67"/>
    <mergeCell ref="E67:G67"/>
    <mergeCell ref="B69:C69"/>
    <mergeCell ref="B70:C70"/>
    <mergeCell ref="G71:H71"/>
    <mergeCell ref="J76:L76"/>
    <mergeCell ref="C65:D65"/>
    <mergeCell ref="E65:G65"/>
    <mergeCell ref="C66:D66"/>
    <mergeCell ref="E66:G66"/>
    <mergeCell ref="L71:L74"/>
    <mergeCell ref="D70:E70"/>
    <mergeCell ref="D69:E69"/>
    <mergeCell ref="G70:H70"/>
    <mergeCell ref="F69:H69"/>
    <mergeCell ref="E60:G60"/>
    <mergeCell ref="C61:D61"/>
    <mergeCell ref="E61:G61"/>
    <mergeCell ref="C64:D64"/>
    <mergeCell ref="E64:G64"/>
    <mergeCell ref="C62:D62"/>
    <mergeCell ref="E62:G62"/>
    <mergeCell ref="C63:D63"/>
    <mergeCell ref="E63:G63"/>
    <mergeCell ref="A56:A60"/>
    <mergeCell ref="C56:D56"/>
    <mergeCell ref="E56:G56"/>
    <mergeCell ref="C57:D57"/>
    <mergeCell ref="E57:G57"/>
    <mergeCell ref="C58:D58"/>
    <mergeCell ref="E58:G58"/>
    <mergeCell ref="C59:D59"/>
    <mergeCell ref="E59:G59"/>
    <mergeCell ref="C60:D60"/>
    <mergeCell ref="E52:G52"/>
    <mergeCell ref="C53:D53"/>
    <mergeCell ref="E53:G53"/>
    <mergeCell ref="C54:D54"/>
    <mergeCell ref="E54:G54"/>
    <mergeCell ref="C55:D55"/>
    <mergeCell ref="E55:G55"/>
    <mergeCell ref="A48:A54"/>
    <mergeCell ref="C48:D48"/>
    <mergeCell ref="E48:G48"/>
    <mergeCell ref="C49:D49"/>
    <mergeCell ref="E49:G49"/>
    <mergeCell ref="C50:D50"/>
    <mergeCell ref="E50:G50"/>
    <mergeCell ref="C51:D51"/>
    <mergeCell ref="E51:G51"/>
    <mergeCell ref="C52:D52"/>
    <mergeCell ref="C45:D45"/>
    <mergeCell ref="E45:G45"/>
    <mergeCell ref="C46:D46"/>
    <mergeCell ref="E46:G46"/>
    <mergeCell ref="C47:D47"/>
    <mergeCell ref="E47:G47"/>
    <mergeCell ref="E40:G40"/>
    <mergeCell ref="A41:A45"/>
    <mergeCell ref="C41:D41"/>
    <mergeCell ref="E41:G41"/>
    <mergeCell ref="C42:D42"/>
    <mergeCell ref="E42:G42"/>
    <mergeCell ref="C43:D43"/>
    <mergeCell ref="E43:G43"/>
    <mergeCell ref="C44:D44"/>
    <mergeCell ref="E44:G44"/>
    <mergeCell ref="A36:A40"/>
    <mergeCell ref="C36:D36"/>
    <mergeCell ref="E36:G36"/>
    <mergeCell ref="C37:D37"/>
    <mergeCell ref="E37:G37"/>
    <mergeCell ref="C38:D38"/>
    <mergeCell ref="E38:G38"/>
    <mergeCell ref="C39:D39"/>
    <mergeCell ref="E39:G39"/>
    <mergeCell ref="C40:D40"/>
    <mergeCell ref="C31:D31"/>
    <mergeCell ref="E31:G31"/>
    <mergeCell ref="C32:D32"/>
    <mergeCell ref="E32:G32"/>
    <mergeCell ref="C33:D33"/>
    <mergeCell ref="E33:G33"/>
    <mergeCell ref="E27:G27"/>
    <mergeCell ref="C28:D28"/>
    <mergeCell ref="E28:G28"/>
    <mergeCell ref="C29:D29"/>
    <mergeCell ref="E29:G29"/>
    <mergeCell ref="C30:D30"/>
    <mergeCell ref="E30:G30"/>
    <mergeCell ref="A23:A29"/>
    <mergeCell ref="C23:D23"/>
    <mergeCell ref="E23:G23"/>
    <mergeCell ref="C24:D24"/>
    <mergeCell ref="E24:G24"/>
    <mergeCell ref="C25:D25"/>
    <mergeCell ref="E25:G25"/>
    <mergeCell ref="C26:D26"/>
    <mergeCell ref="E26:G26"/>
    <mergeCell ref="C27:D27"/>
    <mergeCell ref="E19:G19"/>
    <mergeCell ref="C20:D20"/>
    <mergeCell ref="E20:G20"/>
    <mergeCell ref="C21:D21"/>
    <mergeCell ref="E21:G21"/>
    <mergeCell ref="C22:D22"/>
    <mergeCell ref="E22:G22"/>
    <mergeCell ref="C15:D15"/>
    <mergeCell ref="E15:G15"/>
    <mergeCell ref="A16:A22"/>
    <mergeCell ref="C16:D16"/>
    <mergeCell ref="E16:G16"/>
    <mergeCell ref="C17:D17"/>
    <mergeCell ref="E17:G17"/>
    <mergeCell ref="C18:D18"/>
    <mergeCell ref="E18:G18"/>
    <mergeCell ref="C19:D19"/>
    <mergeCell ref="C12:D12"/>
    <mergeCell ref="E12:G12"/>
    <mergeCell ref="C13:D13"/>
    <mergeCell ref="E13:G13"/>
    <mergeCell ref="C14:D14"/>
    <mergeCell ref="E14:G14"/>
    <mergeCell ref="K6:K7"/>
    <mergeCell ref="C8:D8"/>
    <mergeCell ref="E8:G8"/>
    <mergeCell ref="A9:A15"/>
    <mergeCell ref="C9:D9"/>
    <mergeCell ref="E9:G9"/>
    <mergeCell ref="C10:D10"/>
    <mergeCell ref="E10:G10"/>
    <mergeCell ref="C11:D11"/>
    <mergeCell ref="E11:G11"/>
    <mergeCell ref="A6:A7"/>
    <mergeCell ref="B6:B7"/>
    <mergeCell ref="C6:D7"/>
    <mergeCell ref="E6:G6"/>
    <mergeCell ref="E7:G7"/>
    <mergeCell ref="I6:I7"/>
  </mergeCells>
  <phoneticPr fontId="0" type="noConversion"/>
  <printOptions horizontalCentered="1"/>
  <pageMargins left="0.75" right="0.75" top="0.75" bottom="0.75" header="0.5" footer="0.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Timeline A</vt:lpstr>
      <vt:lpstr>Timeline B</vt:lpstr>
      <vt:lpstr>Timeline C</vt:lpstr>
      <vt:lpstr>Budget A</vt:lpstr>
      <vt:lpstr>Budget B</vt:lpstr>
      <vt:lpstr>Budget C</vt:lpstr>
      <vt:lpstr>Budget D</vt:lpstr>
      <vt:lpstr>Budget E</vt:lpstr>
      <vt:lpstr>'Budget E'!Print_Area</vt:lpstr>
      <vt:lpstr>'Timeline A'!Print_Area</vt:lpstr>
      <vt:lpstr>'Budget E'!Print_Titles</vt:lpstr>
    </vt:vector>
  </TitlesOfParts>
  <Company>Seacology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West</dc:creator>
  <cp:lastModifiedBy>kevin</cp:lastModifiedBy>
  <cp:lastPrinted>2009-09-25T22:24:49Z</cp:lastPrinted>
  <dcterms:created xsi:type="dcterms:W3CDTF">2009-09-25T20:28:20Z</dcterms:created>
  <dcterms:modified xsi:type="dcterms:W3CDTF">2019-04-19T22:31:06Z</dcterms:modified>
</cp:coreProperties>
</file>