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pa\Desktop\"/>
    </mc:Choice>
  </mc:AlternateContent>
  <xr:revisionPtr revIDLastSave="0" documentId="13_ncr:1_{9ABA2BEF-4260-475F-A787-B2895311E708}" xr6:coauthVersionLast="47" xr6:coauthVersionMax="47" xr10:uidLastSave="{00000000-0000-0000-0000-000000000000}"/>
  <bookViews>
    <workbookView xWindow="-120" yWindow="-120" windowWidth="21840" windowHeight="13290" xr2:uid="{7C0F78EC-43BC-4E6B-AF57-2FDB655E22F6}"/>
  </bookViews>
  <sheets>
    <sheet name="GSEA" sheetId="6" r:id="rId1"/>
    <sheet name="1-Enrichment_Calc" sheetId="1" r:id="rId2"/>
    <sheet name="2-KS_Simulation" sheetId="2" r:id="rId3"/>
    <sheet name="3-MultipleTesting" sheetId="3" r:id="rId4"/>
    <sheet name="4-Permutation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6" i="5" l="1"/>
  <c r="P6" i="5"/>
  <c r="F6" i="5"/>
  <c r="G28" i="3"/>
  <c r="G110" i="3"/>
  <c r="G37" i="3"/>
  <c r="G43" i="3"/>
  <c r="G94" i="3"/>
  <c r="G90" i="3"/>
  <c r="G86" i="3"/>
  <c r="G78" i="3"/>
  <c r="G76" i="3"/>
  <c r="G60" i="3"/>
  <c r="G112" i="3"/>
  <c r="G70" i="3"/>
  <c r="G45" i="3"/>
  <c r="G62" i="3"/>
  <c r="G20" i="3"/>
  <c r="G74" i="3"/>
  <c r="G54" i="3"/>
  <c r="G50" i="3"/>
  <c r="G49" i="3"/>
  <c r="G46" i="3"/>
  <c r="G42" i="3"/>
  <c r="G38" i="3"/>
  <c r="G40" i="3"/>
  <c r="G30" i="3"/>
  <c r="G26" i="3"/>
  <c r="G23" i="3"/>
  <c r="G22" i="3"/>
  <c r="G19" i="3"/>
  <c r="G18" i="3"/>
  <c r="G14" i="3"/>
  <c r="G69" i="3"/>
  <c r="G58" i="3"/>
  <c r="G101" i="3"/>
  <c r="G25" i="3"/>
  <c r="G41" i="3"/>
  <c r="G44" i="3"/>
  <c r="G68" i="3"/>
  <c r="G73" i="3"/>
  <c r="G84" i="3"/>
  <c r="G93" i="3"/>
  <c r="G105" i="3"/>
  <c r="E36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4" i="2"/>
  <c r="I19" i="1"/>
  <c r="I20" i="1"/>
  <c r="I21" i="1"/>
  <c r="I22" i="1"/>
  <c r="I23" i="1"/>
  <c r="I24" i="1"/>
  <c r="I14" i="1"/>
  <c r="I15" i="1"/>
  <c r="I16" i="1"/>
  <c r="I17" i="1"/>
  <c r="I18" i="1"/>
  <c r="I7" i="1"/>
  <c r="I13" i="1"/>
  <c r="I12" i="1"/>
  <c r="I8" i="1"/>
  <c r="I9" i="1"/>
  <c r="L9" i="1" s="1"/>
  <c r="I10" i="1"/>
  <c r="I11" i="1"/>
  <c r="I6" i="1"/>
  <c r="O4" i="1"/>
  <c r="O3" i="1"/>
  <c r="O2" i="1"/>
  <c r="X25" i="1"/>
  <c r="Q24" i="1"/>
  <c r="Q22" i="1"/>
  <c r="Q21" i="1"/>
  <c r="X20" i="1"/>
  <c r="Q19" i="1"/>
  <c r="Q18" i="1"/>
  <c r="Q17" i="1"/>
  <c r="Q16" i="1"/>
  <c r="Q15" i="1"/>
  <c r="Q14" i="1"/>
  <c r="X13" i="1"/>
  <c r="Q12" i="1"/>
  <c r="Q11" i="1"/>
  <c r="Q10" i="1"/>
  <c r="Q9" i="1"/>
  <c r="Q8" i="1"/>
  <c r="Q7" i="1"/>
  <c r="X23" i="1"/>
  <c r="Q6" i="1"/>
  <c r="R6" i="1" s="1"/>
  <c r="J20" i="1"/>
  <c r="L20" i="1" s="1"/>
  <c r="J21" i="1"/>
  <c r="J22" i="1"/>
  <c r="J23" i="1"/>
  <c r="L23" i="1" s="1"/>
  <c r="J24" i="1"/>
  <c r="L24" i="1" s="1"/>
  <c r="J14" i="1"/>
  <c r="J15" i="1"/>
  <c r="J16" i="1"/>
  <c r="L16" i="1" s="1"/>
  <c r="J17" i="1"/>
  <c r="L17" i="1" s="1"/>
  <c r="J18" i="1"/>
  <c r="J9" i="1"/>
  <c r="J12" i="1"/>
  <c r="L12" i="1" s="1"/>
  <c r="J10" i="1"/>
  <c r="L10" i="1" s="1"/>
  <c r="J11" i="1"/>
  <c r="L11" i="1" s="1"/>
  <c r="J13" i="1"/>
  <c r="L13" i="1" s="1"/>
  <c r="J8" i="1"/>
  <c r="L8" i="1" s="1"/>
  <c r="J7" i="1"/>
  <c r="L7" i="1" s="1"/>
  <c r="J6" i="1"/>
  <c r="J19" i="1"/>
  <c r="L19" i="1" s="1"/>
  <c r="G97" i="3" l="1"/>
  <c r="G77" i="3"/>
  <c r="G51" i="3"/>
  <c r="G100" i="3"/>
  <c r="G34" i="3"/>
  <c r="G55" i="3"/>
  <c r="G85" i="3"/>
  <c r="G91" i="3"/>
  <c r="G82" i="3"/>
  <c r="G108" i="3"/>
  <c r="G21" i="3"/>
  <c r="G106" i="3"/>
  <c r="G92" i="3"/>
  <c r="G57" i="3"/>
  <c r="G27" i="3"/>
  <c r="G102" i="3"/>
  <c r="G53" i="3"/>
  <c r="G52" i="3"/>
  <c r="G15" i="3"/>
  <c r="G81" i="3"/>
  <c r="G65" i="3"/>
  <c r="G31" i="3"/>
  <c r="G63" i="3"/>
  <c r="G71" i="3"/>
  <c r="G79" i="3"/>
  <c r="G87" i="3"/>
  <c r="G95" i="3"/>
  <c r="G66" i="3"/>
  <c r="G36" i="3"/>
  <c r="G16" i="3"/>
  <c r="G98" i="3"/>
  <c r="G89" i="3"/>
  <c r="G33" i="3"/>
  <c r="G17" i="3"/>
  <c r="G35" i="3"/>
  <c r="G39" i="3"/>
  <c r="G47" i="3"/>
  <c r="G59" i="3"/>
  <c r="G67" i="3"/>
  <c r="G75" i="3"/>
  <c r="G83" i="3"/>
  <c r="G99" i="3"/>
  <c r="G103" i="3"/>
  <c r="G107" i="3"/>
  <c r="G111" i="3"/>
  <c r="G104" i="3"/>
  <c r="G96" i="3"/>
  <c r="G88" i="3"/>
  <c r="G80" i="3"/>
  <c r="G72" i="3"/>
  <c r="G64" i="3"/>
  <c r="G56" i="3"/>
  <c r="G48" i="3"/>
  <c r="G32" i="3"/>
  <c r="G24" i="3"/>
  <c r="G109" i="3"/>
  <c r="G61" i="3"/>
  <c r="G29" i="3"/>
  <c r="G113" i="3"/>
  <c r="L15" i="1"/>
  <c r="L22" i="1"/>
  <c r="L6" i="1"/>
  <c r="L18" i="1"/>
  <c r="L14" i="1"/>
  <c r="L21" i="1"/>
  <c r="R7" i="1"/>
  <c r="R8" i="1" s="1"/>
  <c r="R9" i="1" s="1"/>
  <c r="R10" i="1" s="1"/>
  <c r="R11" i="1" s="1"/>
  <c r="R12" i="1" s="1"/>
  <c r="X19" i="1"/>
  <c r="Q23" i="1"/>
  <c r="Q13" i="1"/>
  <c r="X9" i="1"/>
  <c r="X17" i="1"/>
  <c r="X18" i="1"/>
  <c r="X21" i="1"/>
  <c r="X10" i="1"/>
  <c r="X14" i="1"/>
  <c r="X22" i="1"/>
  <c r="X7" i="1"/>
  <c r="X11" i="1"/>
  <c r="X15" i="1"/>
  <c r="Q20" i="1"/>
  <c r="X8" i="1"/>
  <c r="X12" i="1"/>
  <c r="X16" i="1"/>
  <c r="X24" i="1"/>
  <c r="X6" i="1"/>
  <c r="Y6" i="1" s="1"/>
  <c r="R13" i="1" l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Y7" i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</calcChain>
</file>

<file path=xl/sharedStrings.xml><?xml version="1.0" encoding="utf-8"?>
<sst xmlns="http://schemas.openxmlformats.org/spreadsheetml/2006/main" count="343" uniqueCount="188">
  <si>
    <t>Pvalue</t>
  </si>
  <si>
    <t>A</t>
  </si>
  <si>
    <t>B</t>
  </si>
  <si>
    <t>C</t>
  </si>
  <si>
    <t>Is this A?</t>
  </si>
  <si>
    <t>Running Sum</t>
  </si>
  <si>
    <t>Is this B?</t>
  </si>
  <si>
    <t>Control</t>
  </si>
  <si>
    <t>Treatment</t>
  </si>
  <si>
    <t>Gene 1</t>
  </si>
  <si>
    <t>Gene 2</t>
  </si>
  <si>
    <t>Gene 3</t>
  </si>
  <si>
    <t>Gene 4</t>
  </si>
  <si>
    <t>Gene 5</t>
  </si>
  <si>
    <t>Gene 6</t>
  </si>
  <si>
    <t>Gene 7</t>
  </si>
  <si>
    <t>Gene 8</t>
  </si>
  <si>
    <t>Gene 9</t>
  </si>
  <si>
    <t>Gene 10</t>
  </si>
  <si>
    <t>Gene 11</t>
  </si>
  <si>
    <t>Gene 12</t>
  </si>
  <si>
    <t>Gene 13</t>
  </si>
  <si>
    <t>Gene 14</t>
  </si>
  <si>
    <t>Gene 15</t>
  </si>
  <si>
    <t>Gene 16</t>
  </si>
  <si>
    <t>Gene 17</t>
  </si>
  <si>
    <t>Gene 18</t>
  </si>
  <si>
    <t>Gene 19</t>
  </si>
  <si>
    <t>Term</t>
  </si>
  <si>
    <t>Sum</t>
  </si>
  <si>
    <t>Rank Metric</t>
  </si>
  <si>
    <t>NO</t>
  </si>
  <si>
    <t>KS Score</t>
  </si>
  <si>
    <t>P Value</t>
  </si>
  <si>
    <t>Calculator</t>
  </si>
  <si>
    <t>Results of the kolmogorov test indicated that there is a significant difference from the normal distribution , (D(20) = .37, p = .00599).</t>
  </si>
  <si>
    <t>Results of the kolmogorov test indicated that there is a significant difference from the normal distribution , (D(20) = .45, p = .000404).</t>
  </si>
  <si>
    <r>
      <t>Results of the kolmogorov test indicated that there is a</t>
    </r>
    <r>
      <rPr>
        <b/>
        <sz val="12"/>
        <color rgb="FFFF0000"/>
        <rFont val="Segoe UI"/>
        <family val="2"/>
      </rPr>
      <t xml:space="preserve"> non </t>
    </r>
    <r>
      <rPr>
        <b/>
        <sz val="12"/>
        <color rgb="FF28A745"/>
        <rFont val="Segoe UI"/>
        <family val="2"/>
      </rPr>
      <t>significant difference from the normal distribution , (D(20) = .17, p = .568).</t>
    </r>
  </si>
  <si>
    <t>A - No</t>
  </si>
  <si>
    <t>B - No</t>
  </si>
  <si>
    <t>C - No</t>
  </si>
  <si>
    <t>https://www.statskingdom.com/kolmogorov-smirnov-test-calculator.html</t>
  </si>
  <si>
    <t>https://www.statology.org/benjamini-hochberg-procedure/</t>
  </si>
  <si>
    <t>A Guide to the Benjamini-Hochberg Procedure</t>
  </si>
  <si>
    <t xml:space="preserve">Step 1: Conduct all of your statistical tests and find the p-value for each test.
</t>
  </si>
  <si>
    <t xml:space="preserve">Step 2: Arrange the p-values in order from smallest to largest, assigning a rank to each one – the smallest p-value has a rank of 1, the next smallest has a rank of 2, etc.
</t>
  </si>
  <si>
    <t>Step 3: Calculate the Benjamini-Hochberg critical value for each p-value, using the formula (i/m)*Q</t>
  </si>
  <si>
    <t>An Example</t>
  </si>
  <si>
    <t>Go Term</t>
  </si>
  <si>
    <t>GO:00001</t>
  </si>
  <si>
    <t>GO:00002</t>
  </si>
  <si>
    <t>GO:00003</t>
  </si>
  <si>
    <t>GO:00004</t>
  </si>
  <si>
    <t>GO:00005</t>
  </si>
  <si>
    <t>GO:00006</t>
  </si>
  <si>
    <t>GO:00007</t>
  </si>
  <si>
    <t>GO:00008</t>
  </si>
  <si>
    <t>GO:00009</t>
  </si>
  <si>
    <t>GO:00010</t>
  </si>
  <si>
    <t>GO:00011</t>
  </si>
  <si>
    <t>GO:00012</t>
  </si>
  <si>
    <t>GO:00013</t>
  </si>
  <si>
    <t>GO:00014</t>
  </si>
  <si>
    <t>GO:00015</t>
  </si>
  <si>
    <t>GO:00016</t>
  </si>
  <si>
    <t>GO:00017</t>
  </si>
  <si>
    <t>GO:00018</t>
  </si>
  <si>
    <t>GO:00019</t>
  </si>
  <si>
    <t>GO:00020</t>
  </si>
  <si>
    <t>P Value (Enrichment)</t>
  </si>
  <si>
    <t>GO:00021</t>
  </si>
  <si>
    <t>GO:00022</t>
  </si>
  <si>
    <t>GO:00023</t>
  </si>
  <si>
    <t>GO:00024</t>
  </si>
  <si>
    <t>GO:00025</t>
  </si>
  <si>
    <t>GO:00026</t>
  </si>
  <si>
    <t>GO:00027</t>
  </si>
  <si>
    <t>GO:00028</t>
  </si>
  <si>
    <t>GO:00029</t>
  </si>
  <si>
    <t>GO:00030</t>
  </si>
  <si>
    <t>GO:00031</t>
  </si>
  <si>
    <t>GO:00032</t>
  </si>
  <si>
    <t>GO:00033</t>
  </si>
  <si>
    <t>GO:00034</t>
  </si>
  <si>
    <t>GO:00035</t>
  </si>
  <si>
    <t>GO:00036</t>
  </si>
  <si>
    <t>GO:00037</t>
  </si>
  <si>
    <t>GO:00038</t>
  </si>
  <si>
    <t>GO:00039</t>
  </si>
  <si>
    <t>GO:00040</t>
  </si>
  <si>
    <t>GO:00041</t>
  </si>
  <si>
    <t>GO:00042</t>
  </si>
  <si>
    <t>GO:00043</t>
  </si>
  <si>
    <t>GO:00044</t>
  </si>
  <si>
    <t>GO:00045</t>
  </si>
  <si>
    <t>GO:00046</t>
  </si>
  <si>
    <t>GO:00047</t>
  </si>
  <si>
    <t>GO:00048</t>
  </si>
  <si>
    <t>GO:00049</t>
  </si>
  <si>
    <t>GO:00050</t>
  </si>
  <si>
    <t>GO:00051</t>
  </si>
  <si>
    <t>GO:00052</t>
  </si>
  <si>
    <t>GO:00053</t>
  </si>
  <si>
    <t>GO:00054</t>
  </si>
  <si>
    <t>GO:00055</t>
  </si>
  <si>
    <t>GO:00056</t>
  </si>
  <si>
    <t>GO:00057</t>
  </si>
  <si>
    <t>GO:00058</t>
  </si>
  <si>
    <t>GO:00059</t>
  </si>
  <si>
    <t>GO:00060</t>
  </si>
  <si>
    <t>GO:00061</t>
  </si>
  <si>
    <t>GO:00062</t>
  </si>
  <si>
    <t>GO:00063</t>
  </si>
  <si>
    <t>GO:00064</t>
  </si>
  <si>
    <t>GO:00065</t>
  </si>
  <si>
    <t>GO:00066</t>
  </si>
  <si>
    <t>GO:00067</t>
  </si>
  <si>
    <t>GO:00068</t>
  </si>
  <si>
    <t>GO:00069</t>
  </si>
  <si>
    <t>GO:00070</t>
  </si>
  <si>
    <t>GO:00071</t>
  </si>
  <si>
    <t>GO:00072</t>
  </si>
  <si>
    <t>GO:00073</t>
  </si>
  <si>
    <t>GO:00074</t>
  </si>
  <si>
    <t>GO:00075</t>
  </si>
  <si>
    <t>GO:00076</t>
  </si>
  <si>
    <t>GO:00077</t>
  </si>
  <si>
    <t>GO:00078</t>
  </si>
  <si>
    <t>GO:00079</t>
  </si>
  <si>
    <t>GO:00080</t>
  </si>
  <si>
    <t>GO:00081</t>
  </si>
  <si>
    <t>GO:00082</t>
  </si>
  <si>
    <t>GO:00083</t>
  </si>
  <si>
    <t>GO:00084</t>
  </si>
  <si>
    <t>GO:00085</t>
  </si>
  <si>
    <t>GO:00086</t>
  </si>
  <si>
    <t>GO:00087</t>
  </si>
  <si>
    <t>GO:00088</t>
  </si>
  <si>
    <t>GO:00089</t>
  </si>
  <si>
    <t>GO:00090</t>
  </si>
  <si>
    <t>GO:00091</t>
  </si>
  <si>
    <t>GO:00092</t>
  </si>
  <si>
    <t>GO:00093</t>
  </si>
  <si>
    <t>GO:00094</t>
  </si>
  <si>
    <t>GO:00095</t>
  </si>
  <si>
    <t>GO:00096</t>
  </si>
  <si>
    <t>GO:00097</t>
  </si>
  <si>
    <t>GO:00098</t>
  </si>
  <si>
    <t>GO:00099</t>
  </si>
  <si>
    <t>Assuming a 20% false discovery rate</t>
  </si>
  <si>
    <t>Rank</t>
  </si>
  <si>
    <t>BH correction</t>
  </si>
  <si>
    <t>Rank/no of sample * FDR rate</t>
  </si>
  <si>
    <t>False discovery rate (FDR)</t>
  </si>
  <si>
    <t>Significant if P value is amller than BH, and pval is lower than 0.5</t>
  </si>
  <si>
    <t>Pval vs BH</t>
  </si>
  <si>
    <t>Culmulative Freq</t>
  </si>
  <si>
    <t>Example; I want to know if Male and Female have a significances in their income level</t>
  </si>
  <si>
    <t>Female</t>
  </si>
  <si>
    <t>Male</t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</si>
  <si>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</si>
  <si>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</si>
  <si>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</si>
  <si>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</si>
  <si>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</si>
  <si>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</si>
  <si>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</si>
  <si>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</si>
  <si>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</si>
  <si>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</si>
  <si>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Sample11</t>
  </si>
  <si>
    <t>Sample12</t>
  </si>
  <si>
    <t>Sample13</t>
  </si>
  <si>
    <t>Sample14</t>
  </si>
  <si>
    <t>Sample15</t>
  </si>
  <si>
    <t>Sample16</t>
  </si>
  <si>
    <t>Sample17</t>
  </si>
  <si>
    <t>Sample18</t>
  </si>
  <si>
    <t>Pval</t>
  </si>
  <si>
    <t>Default Pval</t>
  </si>
  <si>
    <t>Permutation 1</t>
  </si>
  <si>
    <t>Pval Permute1</t>
  </si>
  <si>
    <t>Sorted</t>
  </si>
  <si>
    <t>Original</t>
  </si>
  <si>
    <t>Permutation 2</t>
  </si>
  <si>
    <t>Pval Permute2</t>
  </si>
  <si>
    <t>http://wiki.c2b2.columbia.edu/workbench/images/c/cc/GSEA_Enrichment_Results_Snapshot.png</t>
  </si>
  <si>
    <t>log2FC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</si>
</sst>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28A745"/>
      <name val="Segoe UI"/>
      <family val="2"/>
    </font>
    <font>
      <b/>
      <sz val="12"/>
      <color rgb="FFFF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0" borderId="0" xfId="0" applyFont="1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 applyAlignment="1">
      <alignment wrapText="1"/>
    </xf>
    <xf numFmtId="0" fontId="2" fillId="0" borderId="6" xfId="0" applyFont="1" applyBorder="1"/>
    <xf numFmtId="0" fontId="0" fillId="5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8" xfId="0" applyFill="1" applyBorder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Enrichment</a:t>
            </a:r>
            <a:r>
              <a:rPr lang="en-MY" baseline="0"/>
              <a:t> Score (A)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64707700490941"/>
          <c:y val="0.10782731776362352"/>
          <c:w val="0.8174517146944027"/>
          <c:h val="0.8638641188959660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'1-Enrichment_Calc'!$R$6:$R$24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2.5</c:v>
                </c:pt>
                <c:pt idx="4">
                  <c:v>3.5</c:v>
                </c:pt>
                <c:pt idx="5">
                  <c:v>3</c:v>
                </c:pt>
                <c:pt idx="6">
                  <c:v>4</c:v>
                </c:pt>
                <c:pt idx="7">
                  <c:v>3.5</c:v>
                </c:pt>
                <c:pt idx="8">
                  <c:v>3</c:v>
                </c:pt>
                <c:pt idx="9">
                  <c:v>2.5</c:v>
                </c:pt>
                <c:pt idx="10">
                  <c:v>2</c:v>
                </c:pt>
                <c:pt idx="11">
                  <c:v>1.5</c:v>
                </c:pt>
                <c:pt idx="12">
                  <c:v>1</c:v>
                </c:pt>
                <c:pt idx="13">
                  <c:v>0.5</c:v>
                </c:pt>
                <c:pt idx="14">
                  <c:v>0</c:v>
                </c:pt>
                <c:pt idx="15">
                  <c:v>-0.5</c:v>
                </c:pt>
                <c:pt idx="16">
                  <c:v>-1</c:v>
                </c:pt>
                <c:pt idx="17">
                  <c:v>-1.5</c:v>
                </c:pt>
                <c:pt idx="18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A-4ED2-9541-76753844F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352896"/>
        <c:axId val="429350600"/>
      </c:lineChart>
      <c:catAx>
        <c:axId val="429352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350600"/>
        <c:crosses val="autoZero"/>
        <c:auto val="1"/>
        <c:lblAlgn val="ctr"/>
        <c:lblOffset val="100"/>
        <c:noMultiLvlLbl val="0"/>
      </c:catAx>
      <c:valAx>
        <c:axId val="429350600"/>
        <c:scaling>
          <c:orientation val="minMax"/>
          <c:max val="10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35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Enrichment Score (</a:t>
            </a:r>
            <a:r>
              <a:rPr lang="en-US" altLang="zh-CN"/>
              <a:t>B</a:t>
            </a:r>
            <a:r>
              <a:rPr lang="en-MY" altLang="zh-CN"/>
              <a:t>)</a:t>
            </a:r>
            <a:r>
              <a:rPr lang="en-MY" sz="1400" b="0" i="0" u="none" strike="noStrike" baseline="0"/>
              <a:t> 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'1-Enrichment_Calc'!$Y$6:$Y$24</c:f>
              <c:numCache>
                <c:formatCode>General</c:formatCode>
                <c:ptCount val="19"/>
                <c:pt idx="0">
                  <c:v>-0.5</c:v>
                </c:pt>
                <c:pt idx="1">
                  <c:v>-1</c:v>
                </c:pt>
                <c:pt idx="2">
                  <c:v>-1.5</c:v>
                </c:pt>
                <c:pt idx="3">
                  <c:v>-0.5</c:v>
                </c:pt>
                <c:pt idx="4">
                  <c:v>-1</c:v>
                </c:pt>
                <c:pt idx="5">
                  <c:v>-1.5</c:v>
                </c:pt>
                <c:pt idx="6">
                  <c:v>-2</c:v>
                </c:pt>
                <c:pt idx="7">
                  <c:v>-1</c:v>
                </c:pt>
                <c:pt idx="8">
                  <c:v>-1.5</c:v>
                </c:pt>
                <c:pt idx="9">
                  <c:v>-0.5</c:v>
                </c:pt>
                <c:pt idx="10">
                  <c:v>0.5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1.5</c:v>
                </c:pt>
                <c:pt idx="15">
                  <c:v>2.5</c:v>
                </c:pt>
                <c:pt idx="16">
                  <c:v>2</c:v>
                </c:pt>
                <c:pt idx="17">
                  <c:v>1.5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47-488E-B0B6-AFCAB54B8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782536"/>
        <c:axId val="432779584"/>
      </c:lineChart>
      <c:catAx>
        <c:axId val="432782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79584"/>
        <c:crosses val="autoZero"/>
        <c:auto val="1"/>
        <c:lblAlgn val="ctr"/>
        <c:lblOffset val="100"/>
        <c:noMultiLvlLbl val="0"/>
      </c:catAx>
      <c:valAx>
        <c:axId val="432779584"/>
        <c:scaling>
          <c:orientation val="minMax"/>
          <c:max val="10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82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'2-KS_Simulation'!$A$3:$A$23</c:f>
              <c:strCache>
                <c:ptCount val="21"/>
                <c:pt idx="0">
                  <c:v>NO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xVal>
          <c:yVal>
            <c:numRef>
              <c:f>'2-KS_Simulation'!$B$3:$B$23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C8-4D4C-BE2A-AE5A0E5095E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'2-KS_Simulation'!$A$3:$A$23</c:f>
              <c:strCache>
                <c:ptCount val="21"/>
                <c:pt idx="0">
                  <c:v>NO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xVal>
          <c:yVal>
            <c:numRef>
              <c:f>'2-KS_Simulation'!$C$3:$C$23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C8-4D4C-BE2A-AE5A0E5095E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'2-KS_Simulation'!$A$3:$A$23</c:f>
              <c:strCache>
                <c:ptCount val="21"/>
                <c:pt idx="0">
                  <c:v>NO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xVal>
          <c:yVal>
            <c:numRef>
              <c:f>'2-KS_Simulation'!$D$3:$D$23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14</c:v>
                </c:pt>
                <c:pt idx="14">
                  <c:v>13</c:v>
                </c:pt>
                <c:pt idx="15">
                  <c:v>14</c:v>
                </c:pt>
                <c:pt idx="16">
                  <c:v>16</c:v>
                </c:pt>
                <c:pt idx="17">
                  <c:v>17</c:v>
                </c:pt>
                <c:pt idx="18">
                  <c:v>17</c:v>
                </c:pt>
                <c:pt idx="19">
                  <c:v>19</c:v>
                </c:pt>
                <c:pt idx="20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C8-4D4C-BE2A-AE5A0E509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13064"/>
        <c:axId val="366910440"/>
      </c:scatterChart>
      <c:valAx>
        <c:axId val="36691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10440"/>
        <c:crosses val="autoZero"/>
        <c:crossBetween val="midCat"/>
      </c:valAx>
      <c:valAx>
        <c:axId val="36691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13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8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'2-KS_Simulation'!$L$4:$L$23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'2-KS_Simulation'!$M$4:$M$23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A6-4CEA-9CD8-27C7AFBE2F4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'2-KS_Simulation'!$L$4:$L$23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'2-KS_Simulation'!$N$4:$N$23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A6-4CEA-9CD8-27C7AFBE2F4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'2-KS_Simulation'!$L$4:$L$23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'2-KS_Simulation'!$O$4:$O$23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A6-4CEA-9CD8-27C7AFBE2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906568"/>
        <c:axId val="379905256"/>
      </c:scatterChart>
      <c:valAx>
        <c:axId val="379906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05256"/>
        <c:crosses val="autoZero"/>
        <c:crossBetween val="midCat"/>
      </c:valAx>
      <c:valAx>
        <c:axId val="37990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06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86591</xdr:colOff>
      <xdr:row>1</xdr:row>
      <xdr:rowOff>55665</xdr:rowOff>
    </xdr:from>
    <xdr:to>
      <xdr:col>26</xdr:col>
      <xdr:colOff>385948</xdr:colOff>
      <xdr:row>62</xdr:row>
      <xdr:rowOff>87816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AE40E1-3F96-4498-B8B9-C28599C89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91" y="246165"/>
          <a:ext cx="16058902" cy="116526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200025</xdr:colOff>
      <xdr:row>0</xdr:row>
      <xdr:rowOff>66675</xdr:rowOff>
    </xdr:from>
    <xdr:to>
      <xdr:col>22</xdr:col>
      <xdr:colOff>561975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B0B506-E85C-4F0A-90EF-CC826AA42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85725</xdr:colOff>
      <xdr:row>0</xdr:row>
      <xdr:rowOff>161924</xdr:rowOff>
    </xdr:from>
    <xdr:to>
      <xdr:col>30</xdr:col>
      <xdr:colOff>19050</xdr:colOff>
      <xdr:row>24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49EF6B-68FF-44C9-9E54-4B035CDB8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176211</xdr:colOff>
      <xdr:row>2</xdr:row>
      <xdr:rowOff>19050</xdr:rowOff>
    </xdr:from>
    <xdr:to>
      <xdr:col>10</xdr:col>
      <xdr:colOff>476250</xdr:colOff>
      <xdr:row>22</xdr:row>
      <xdr:rowOff>179294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6B709A-D9EE-4FB5-AFE2-EE7939F5E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157162</xdr:colOff>
      <xdr:row>1</xdr:row>
      <xdr:rowOff>180975</xdr:rowOff>
    </xdr:from>
    <xdr:to>
      <xdr:col>21</xdr:col>
      <xdr:colOff>560294</xdr:colOff>
      <xdr:row>22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8559B4-0AA8-48F1-A1A5-BC567E6B5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7</xdr:col>
      <xdr:colOff>476250</xdr:colOff>
      <xdr:row>15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9CA52AA-5F9E-4522-9323-A327C2EF344B}"/>
            </a:ext>
          </a:extLst>
        </xdr:cNvPr>
        <xdr:cNvSpPr/>
      </xdr:nvSpPr>
      <xdr:spPr>
        <a:xfrm>
          <a:off x="0" y="2667000"/>
          <a:ext cx="6924675" cy="20002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7</xdr:col>
      <xdr:colOff>233491</xdr:colOff>
      <xdr:row>11</xdr:row>
      <xdr:rowOff>152400</xdr:rowOff>
    </xdr:from>
    <xdr:to>
      <xdr:col>7</xdr:col>
      <xdr:colOff>233491</xdr:colOff>
      <xdr:row>14</xdr:row>
      <xdr:rowOff>28575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9FAE7A94-F181-4332-AB23-E60AD31F681A}"/>
            </a:ext>
          </a:extLst>
        </xdr:cNvPr>
        <xdr:cNvCxnSpPr/>
      </xdr:nvCxnSpPr>
      <xdr:spPr>
        <a:xfrm flipV="1">
          <a:off x="6681916" y="2247900"/>
          <a:ext cx="0" cy="44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4937E-DC58-4B54-A49A-D6CB19B0A6F3}">
  <dimension ref="A1"/>
  <sheetViews>
    <sheetView tabSelected="1" topLeftCell="A7" zoomScale="55" zoomScaleNormal="55" workbookViewId="0">
      <selection activeCell="AF43" sqref="AF43"/>
    </sheetView>
  </sheetViews>
  <sheetFormatPr defaultRowHeight="15" x14ac:dyDescent="0.25"/>
  <sheetData>
    <row r="1" spans="1:1" x14ac:dyDescent="0.25">
      <c r="A1" t="s">
        <v>186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AE786-1D2B-4D59-A24B-AD996A336AEA}">
  <dimension ref="A1:Y25"/>
  <sheetViews>
    <sheetView topLeftCell="L4" zoomScale="145" zoomScaleNormal="145" workbookViewId="0">
      <selection activeCell="Q20" sqref="Q20"/>
    </sheetView>
  </sheetViews>
  <sheetFormatPr defaultRowHeight="15" x14ac:dyDescent="0.25"/>
  <cols>
    <col min="1" max="7" width="3.85546875" customWidth="1"/>
    <col min="8" max="8" width="1.28515625" style="6" customWidth="1"/>
    <col min="9" max="9" width="12.5703125" customWidth="1"/>
    <col min="11" max="11" width="1.28515625" style="6" customWidth="1"/>
    <col min="12" max="12" width="11.28515625" bestFit="1" customWidth="1"/>
    <col min="13" max="13" width="1.28515625" style="6" customWidth="1"/>
    <col min="15" max="15" width="9.140625" customWidth="1"/>
    <col min="16" max="16" width="1.140625" style="6" customWidth="1"/>
    <col min="17" max="17" width="8.85546875" style="2" bestFit="1" customWidth="1"/>
    <col min="18" max="18" width="12.5703125" style="2" bestFit="1" customWidth="1"/>
  </cols>
  <sheetData>
    <row r="1" spans="1:25" x14ac:dyDescent="0.25">
      <c r="N1" t="s">
        <v>29</v>
      </c>
      <c r="X1" s="2"/>
      <c r="Y1" s="2"/>
    </row>
    <row r="2" spans="1:25" x14ac:dyDescent="0.25">
      <c r="N2" t="s">
        <v>1</v>
      </c>
      <c r="O2">
        <f>COUNTIF($O$6:$O$24,N2)</f>
        <v>5</v>
      </c>
      <c r="X2" s="2"/>
      <c r="Y2" s="2"/>
    </row>
    <row r="3" spans="1:25" x14ac:dyDescent="0.25">
      <c r="N3" t="s">
        <v>2</v>
      </c>
      <c r="O3">
        <f>COUNTIF($O$6:$O$24,N3)</f>
        <v>7</v>
      </c>
      <c r="X3" s="2"/>
      <c r="Y3" s="2"/>
    </row>
    <row r="4" spans="1:25" x14ac:dyDescent="0.25">
      <c r="N4" t="s">
        <v>3</v>
      </c>
      <c r="O4">
        <f>COUNTIF($O$6:$O$24,N4)</f>
        <v>7</v>
      </c>
      <c r="Q4" s="3" t="s">
        <v>4</v>
      </c>
      <c r="R4" s="3" t="s">
        <v>5</v>
      </c>
      <c r="X4" s="3" t="s">
        <v>6</v>
      </c>
      <c r="Y4" s="3" t="s">
        <v>5</v>
      </c>
    </row>
    <row r="5" spans="1:25" x14ac:dyDescent="0.25">
      <c r="A5" s="34" t="s">
        <v>7</v>
      </c>
      <c r="B5" s="34"/>
      <c r="C5" s="34"/>
      <c r="E5" s="34" t="s">
        <v>8</v>
      </c>
      <c r="F5" s="34"/>
      <c r="G5" s="34"/>
      <c r="I5" t="s">
        <v>187</v>
      </c>
      <c r="J5" t="s">
        <v>0</v>
      </c>
      <c r="L5" t="s">
        <v>30</v>
      </c>
      <c r="O5" t="s">
        <v>28</v>
      </c>
      <c r="Q5" s="2">
        <v>0</v>
      </c>
      <c r="R5" s="2">
        <v>0</v>
      </c>
      <c r="X5" s="2">
        <v>0</v>
      </c>
      <c r="Y5" s="2">
        <v>0</v>
      </c>
    </row>
    <row r="6" spans="1:25" x14ac:dyDescent="0.25">
      <c r="A6">
        <v>1</v>
      </c>
      <c r="B6">
        <v>1</v>
      </c>
      <c r="C6">
        <v>0</v>
      </c>
      <c r="E6">
        <v>5</v>
      </c>
      <c r="F6">
        <v>5</v>
      </c>
      <c r="G6">
        <v>6</v>
      </c>
      <c r="I6" s="5">
        <f t="shared" ref="I6:I24" si="0">LOG((AVERAGE(E6:G6)/AVERAGE(A6:C6)),2)</f>
        <v>3</v>
      </c>
      <c r="J6" s="1">
        <f t="shared" ref="J6:J24" si="1">_xlfn.T.TEST(E6:G6,A6:C6,1,1)</f>
        <v>9.9019705901965734E-3</v>
      </c>
      <c r="K6" s="7"/>
      <c r="L6" s="1">
        <f t="shared" ref="L6:L24" si="2">-LOG10(J6)*I6</f>
        <v>6.0128351036967924</v>
      </c>
      <c r="M6" s="7"/>
      <c r="N6" t="s">
        <v>9</v>
      </c>
      <c r="O6" s="2" t="s">
        <v>1</v>
      </c>
      <c r="Q6" s="2">
        <f>IF(O6="A",1,0)</f>
        <v>1</v>
      </c>
      <c r="R6" s="2">
        <f>IF(Q6=1,R5+Q6,R5-0.5)</f>
        <v>1</v>
      </c>
      <c r="X6" s="2">
        <f>IF(O6="B",1,0)</f>
        <v>0</v>
      </c>
      <c r="Y6" s="2">
        <f>IF(X6=1,Y5+X6,Y5-0.5)</f>
        <v>-0.5</v>
      </c>
    </row>
    <row r="7" spans="1:25" x14ac:dyDescent="0.25">
      <c r="A7">
        <v>1</v>
      </c>
      <c r="B7">
        <v>2</v>
      </c>
      <c r="C7">
        <v>1</v>
      </c>
      <c r="E7">
        <v>4</v>
      </c>
      <c r="F7">
        <v>3</v>
      </c>
      <c r="G7">
        <v>3</v>
      </c>
      <c r="I7" s="5">
        <f t="shared" si="0"/>
        <v>1.3219280948873626</v>
      </c>
      <c r="J7" s="1">
        <f t="shared" si="1"/>
        <v>3.7089950113724235E-2</v>
      </c>
      <c r="K7" s="7"/>
      <c r="L7" s="1">
        <f t="shared" si="2"/>
        <v>1.8913403607677102</v>
      </c>
      <c r="M7" s="7"/>
      <c r="N7" t="s">
        <v>10</v>
      </c>
      <c r="O7" s="2" t="s">
        <v>1</v>
      </c>
      <c r="Q7" s="2">
        <f t="shared" ref="Q7:Q24" si="3">IF(O7="A",1,0)</f>
        <v>1</v>
      </c>
      <c r="R7" s="2">
        <f t="shared" ref="R7:R24" si="4">IF(Q7=1,R6+Q7,R6-0.5)</f>
        <v>2</v>
      </c>
      <c r="X7" s="2">
        <f t="shared" ref="X7:X25" si="5">IF(O7="B",1,0)</f>
        <v>0</v>
      </c>
      <c r="Y7" s="2">
        <f t="shared" ref="Y7:Y24" si="6">IF(X7=1,Y6+X7,Y6-0.5)</f>
        <v>-1</v>
      </c>
    </row>
    <row r="8" spans="1:25" x14ac:dyDescent="0.25">
      <c r="A8">
        <v>1</v>
      </c>
      <c r="B8">
        <v>1</v>
      </c>
      <c r="C8">
        <v>1</v>
      </c>
      <c r="E8">
        <v>1</v>
      </c>
      <c r="F8">
        <v>2</v>
      </c>
      <c r="G8">
        <v>1</v>
      </c>
      <c r="I8" s="5">
        <f t="shared" si="0"/>
        <v>0.4150374992788437</v>
      </c>
      <c r="J8" s="1">
        <f t="shared" si="1"/>
        <v>0.21132486540518719</v>
      </c>
      <c r="K8" s="7"/>
      <c r="L8" s="1">
        <f t="shared" si="2"/>
        <v>0.2801708144334229</v>
      </c>
      <c r="M8" s="7"/>
      <c r="N8" t="s">
        <v>11</v>
      </c>
      <c r="O8" s="2" t="s">
        <v>1</v>
      </c>
      <c r="Q8" s="2">
        <f t="shared" si="3"/>
        <v>1</v>
      </c>
      <c r="R8" s="2">
        <f t="shared" si="4"/>
        <v>3</v>
      </c>
      <c r="X8" s="2">
        <f t="shared" si="5"/>
        <v>0</v>
      </c>
      <c r="Y8" s="2">
        <f t="shared" si="6"/>
        <v>-1.5</v>
      </c>
    </row>
    <row r="9" spans="1:25" x14ac:dyDescent="0.25">
      <c r="A9">
        <v>2</v>
      </c>
      <c r="B9">
        <v>1</v>
      </c>
      <c r="C9">
        <v>2</v>
      </c>
      <c r="E9">
        <v>1</v>
      </c>
      <c r="F9">
        <v>2</v>
      </c>
      <c r="G9">
        <v>1</v>
      </c>
      <c r="I9" s="5">
        <f t="shared" si="0"/>
        <v>-0.32192809488736251</v>
      </c>
      <c r="J9" s="1">
        <f t="shared" si="1"/>
        <v>0.33333333333333331</v>
      </c>
      <c r="K9" s="7"/>
      <c r="L9" s="1">
        <f t="shared" si="2"/>
        <v>-0.15359873656216894</v>
      </c>
      <c r="M9" s="7"/>
      <c r="N9" t="s">
        <v>12</v>
      </c>
      <c r="O9" s="2" t="s">
        <v>2</v>
      </c>
      <c r="Q9" s="2">
        <f t="shared" si="3"/>
        <v>0</v>
      </c>
      <c r="R9" s="2">
        <f t="shared" si="4"/>
        <v>2.5</v>
      </c>
      <c r="X9" s="2">
        <f t="shared" si="5"/>
        <v>1</v>
      </c>
      <c r="Y9" s="2">
        <f t="shared" si="6"/>
        <v>-0.5</v>
      </c>
    </row>
    <row r="10" spans="1:25" x14ac:dyDescent="0.25">
      <c r="A10">
        <v>2</v>
      </c>
      <c r="B10">
        <v>1</v>
      </c>
      <c r="C10">
        <v>2</v>
      </c>
      <c r="E10">
        <v>1</v>
      </c>
      <c r="F10">
        <v>2</v>
      </c>
      <c r="G10">
        <v>1</v>
      </c>
      <c r="I10" s="5">
        <f t="shared" si="0"/>
        <v>-0.32192809488736251</v>
      </c>
      <c r="J10" s="1">
        <f t="shared" si="1"/>
        <v>0.33333333333333331</v>
      </c>
      <c r="K10" s="7"/>
      <c r="L10" s="1">
        <f t="shared" si="2"/>
        <v>-0.15359873656216894</v>
      </c>
      <c r="M10" s="7"/>
      <c r="N10" t="s">
        <v>13</v>
      </c>
      <c r="O10" s="2" t="s">
        <v>1</v>
      </c>
      <c r="Q10" s="2">
        <f t="shared" si="3"/>
        <v>1</v>
      </c>
      <c r="R10" s="2">
        <f t="shared" si="4"/>
        <v>3.5</v>
      </c>
      <c r="X10" s="2">
        <f t="shared" si="5"/>
        <v>0</v>
      </c>
      <c r="Y10" s="2">
        <f t="shared" si="6"/>
        <v>-1</v>
      </c>
    </row>
    <row r="11" spans="1:25" x14ac:dyDescent="0.25">
      <c r="A11">
        <v>2</v>
      </c>
      <c r="B11">
        <v>1</v>
      </c>
      <c r="C11">
        <v>2</v>
      </c>
      <c r="E11">
        <v>1</v>
      </c>
      <c r="F11">
        <v>2</v>
      </c>
      <c r="G11">
        <v>1</v>
      </c>
      <c r="I11" s="5">
        <f t="shared" si="0"/>
        <v>-0.32192809488736251</v>
      </c>
      <c r="J11" s="1">
        <f t="shared" si="1"/>
        <v>0.33333333333333331</v>
      </c>
      <c r="K11" s="7"/>
      <c r="L11" s="1">
        <f t="shared" si="2"/>
        <v>-0.15359873656216894</v>
      </c>
      <c r="M11" s="7"/>
      <c r="N11" t="s">
        <v>14</v>
      </c>
      <c r="O11" s="2" t="s">
        <v>3</v>
      </c>
      <c r="Q11" s="2">
        <f t="shared" si="3"/>
        <v>0</v>
      </c>
      <c r="R11" s="2">
        <f t="shared" si="4"/>
        <v>3</v>
      </c>
      <c r="X11" s="2">
        <f t="shared" si="5"/>
        <v>0</v>
      </c>
      <c r="Y11" s="2">
        <f t="shared" si="6"/>
        <v>-1.5</v>
      </c>
    </row>
    <row r="12" spans="1:25" x14ac:dyDescent="0.25">
      <c r="A12">
        <v>1</v>
      </c>
      <c r="B12">
        <v>2</v>
      </c>
      <c r="C12">
        <v>2</v>
      </c>
      <c r="E12">
        <v>1</v>
      </c>
      <c r="F12">
        <v>2</v>
      </c>
      <c r="G12">
        <v>1</v>
      </c>
      <c r="I12" s="5">
        <f t="shared" si="0"/>
        <v>-0.32192809488736251</v>
      </c>
      <c r="J12" s="1">
        <f t="shared" si="1"/>
        <v>0.21132486540518708</v>
      </c>
      <c r="K12" s="7"/>
      <c r="L12" s="1">
        <f t="shared" si="2"/>
        <v>-0.21731736696156953</v>
      </c>
      <c r="M12" s="7"/>
      <c r="N12" t="s">
        <v>15</v>
      </c>
      <c r="O12" s="2" t="s">
        <v>1</v>
      </c>
      <c r="Q12" s="2">
        <f t="shared" si="3"/>
        <v>1</v>
      </c>
      <c r="R12" s="2">
        <f t="shared" si="4"/>
        <v>4</v>
      </c>
      <c r="X12" s="2">
        <f t="shared" si="5"/>
        <v>0</v>
      </c>
      <c r="Y12" s="2">
        <f t="shared" si="6"/>
        <v>-2</v>
      </c>
    </row>
    <row r="13" spans="1:25" x14ac:dyDescent="0.25">
      <c r="A13">
        <v>2</v>
      </c>
      <c r="B13">
        <v>2</v>
      </c>
      <c r="C13">
        <v>2</v>
      </c>
      <c r="E13">
        <v>1</v>
      </c>
      <c r="F13">
        <v>2</v>
      </c>
      <c r="G13">
        <v>1</v>
      </c>
      <c r="I13" s="5">
        <f t="shared" si="0"/>
        <v>-0.5849625007211563</v>
      </c>
      <c r="J13" s="1">
        <f t="shared" si="1"/>
        <v>9.1751709536136983E-2</v>
      </c>
      <c r="K13" s="7"/>
      <c r="L13" s="1">
        <f t="shared" si="2"/>
        <v>-0.60683181233570327</v>
      </c>
      <c r="M13" s="7"/>
      <c r="N13" t="s">
        <v>16</v>
      </c>
      <c r="O13" s="2" t="s">
        <v>2</v>
      </c>
      <c r="Q13" s="2">
        <f t="shared" si="3"/>
        <v>0</v>
      </c>
      <c r="R13" s="2">
        <f t="shared" si="4"/>
        <v>3.5</v>
      </c>
      <c r="X13" s="2">
        <f t="shared" si="5"/>
        <v>1</v>
      </c>
      <c r="Y13" s="2">
        <f t="shared" si="6"/>
        <v>-1</v>
      </c>
    </row>
    <row r="14" spans="1:25" x14ac:dyDescent="0.25">
      <c r="A14">
        <v>3</v>
      </c>
      <c r="B14">
        <v>3</v>
      </c>
      <c r="C14">
        <v>2</v>
      </c>
      <c r="E14">
        <v>1</v>
      </c>
      <c r="F14">
        <v>2</v>
      </c>
      <c r="G14">
        <v>1</v>
      </c>
      <c r="I14" s="5">
        <f t="shared" si="0"/>
        <v>-1</v>
      </c>
      <c r="J14" s="1">
        <f t="shared" si="1"/>
        <v>2.8595479208968322E-2</v>
      </c>
      <c r="K14" s="7"/>
      <c r="L14" s="1">
        <f t="shared" si="2"/>
        <v>-1.5437026210593696</v>
      </c>
      <c r="M14" s="7"/>
      <c r="N14" t="s">
        <v>17</v>
      </c>
      <c r="O14" s="2" t="s">
        <v>3</v>
      </c>
      <c r="Q14" s="2">
        <f t="shared" si="3"/>
        <v>0</v>
      </c>
      <c r="R14" s="2">
        <f t="shared" si="4"/>
        <v>3</v>
      </c>
      <c r="X14" s="2">
        <f t="shared" si="5"/>
        <v>0</v>
      </c>
      <c r="Y14" s="2">
        <f t="shared" si="6"/>
        <v>-1.5</v>
      </c>
    </row>
    <row r="15" spans="1:25" x14ac:dyDescent="0.25">
      <c r="A15">
        <v>3</v>
      </c>
      <c r="B15">
        <v>3</v>
      </c>
      <c r="C15">
        <v>2</v>
      </c>
      <c r="E15">
        <v>1</v>
      </c>
      <c r="F15">
        <v>2</v>
      </c>
      <c r="G15">
        <v>1</v>
      </c>
      <c r="I15" s="5">
        <f t="shared" si="0"/>
        <v>-1</v>
      </c>
      <c r="J15" s="1">
        <f t="shared" si="1"/>
        <v>2.8595479208968322E-2</v>
      </c>
      <c r="K15" s="7"/>
      <c r="L15" s="1">
        <f t="shared" si="2"/>
        <v>-1.5437026210593696</v>
      </c>
      <c r="M15" s="7"/>
      <c r="N15" t="s">
        <v>18</v>
      </c>
      <c r="O15" s="2" t="s">
        <v>2</v>
      </c>
      <c r="Q15" s="2">
        <f t="shared" si="3"/>
        <v>0</v>
      </c>
      <c r="R15" s="2">
        <f t="shared" si="4"/>
        <v>2.5</v>
      </c>
      <c r="X15" s="2">
        <f t="shared" si="5"/>
        <v>1</v>
      </c>
      <c r="Y15" s="2">
        <f t="shared" si="6"/>
        <v>-0.5</v>
      </c>
    </row>
    <row r="16" spans="1:25" x14ac:dyDescent="0.25">
      <c r="A16">
        <v>3</v>
      </c>
      <c r="B16">
        <v>3</v>
      </c>
      <c r="C16">
        <v>2</v>
      </c>
      <c r="E16">
        <v>1</v>
      </c>
      <c r="F16">
        <v>2</v>
      </c>
      <c r="G16">
        <v>1</v>
      </c>
      <c r="I16" s="5">
        <f t="shared" si="0"/>
        <v>-1</v>
      </c>
      <c r="J16" s="1">
        <f t="shared" si="1"/>
        <v>2.8595479208968322E-2</v>
      </c>
      <c r="K16" s="7"/>
      <c r="L16" s="1">
        <f t="shared" si="2"/>
        <v>-1.5437026210593696</v>
      </c>
      <c r="M16" s="7"/>
      <c r="N16" t="s">
        <v>19</v>
      </c>
      <c r="O16" s="2" t="s">
        <v>2</v>
      </c>
      <c r="Q16" s="2">
        <f t="shared" si="3"/>
        <v>0</v>
      </c>
      <c r="R16" s="2">
        <f t="shared" si="4"/>
        <v>2</v>
      </c>
      <c r="X16" s="2">
        <f t="shared" si="5"/>
        <v>1</v>
      </c>
      <c r="Y16" s="2">
        <f t="shared" si="6"/>
        <v>0.5</v>
      </c>
    </row>
    <row r="17" spans="1:25" x14ac:dyDescent="0.25">
      <c r="A17">
        <v>3</v>
      </c>
      <c r="B17">
        <v>3</v>
      </c>
      <c r="C17">
        <v>2</v>
      </c>
      <c r="E17">
        <v>1</v>
      </c>
      <c r="F17">
        <v>2</v>
      </c>
      <c r="G17">
        <v>1</v>
      </c>
      <c r="I17" s="5">
        <f t="shared" si="0"/>
        <v>-1</v>
      </c>
      <c r="J17" s="1">
        <f t="shared" si="1"/>
        <v>2.8595479208968322E-2</v>
      </c>
      <c r="K17" s="7"/>
      <c r="L17" s="1">
        <f t="shared" si="2"/>
        <v>-1.5437026210593696</v>
      </c>
      <c r="M17" s="7"/>
      <c r="N17" t="s">
        <v>20</v>
      </c>
      <c r="O17" s="2" t="s">
        <v>3</v>
      </c>
      <c r="Q17" s="2">
        <f t="shared" si="3"/>
        <v>0</v>
      </c>
      <c r="R17" s="2">
        <f t="shared" si="4"/>
        <v>1.5</v>
      </c>
      <c r="X17" s="2">
        <f t="shared" si="5"/>
        <v>0</v>
      </c>
      <c r="Y17" s="2">
        <f t="shared" si="6"/>
        <v>0</v>
      </c>
    </row>
    <row r="18" spans="1:25" x14ac:dyDescent="0.25">
      <c r="A18">
        <v>3</v>
      </c>
      <c r="B18">
        <v>3</v>
      </c>
      <c r="C18">
        <v>2</v>
      </c>
      <c r="E18">
        <v>1</v>
      </c>
      <c r="F18">
        <v>2</v>
      </c>
      <c r="G18">
        <v>1</v>
      </c>
      <c r="I18" s="5">
        <f t="shared" si="0"/>
        <v>-1</v>
      </c>
      <c r="J18" s="1">
        <f t="shared" si="1"/>
        <v>2.8595479208968322E-2</v>
      </c>
      <c r="K18" s="7"/>
      <c r="L18" s="1">
        <f t="shared" si="2"/>
        <v>-1.5437026210593696</v>
      </c>
      <c r="M18" s="7"/>
      <c r="N18" t="s">
        <v>21</v>
      </c>
      <c r="O18" s="2" t="s">
        <v>2</v>
      </c>
      <c r="Q18" s="2">
        <f t="shared" si="3"/>
        <v>0</v>
      </c>
      <c r="R18" s="2">
        <f t="shared" si="4"/>
        <v>1</v>
      </c>
      <c r="X18" s="2">
        <f t="shared" si="5"/>
        <v>1</v>
      </c>
      <c r="Y18" s="2">
        <f t="shared" si="6"/>
        <v>1</v>
      </c>
    </row>
    <row r="19" spans="1:25" x14ac:dyDescent="0.25">
      <c r="A19">
        <v>5</v>
      </c>
      <c r="B19">
        <v>4</v>
      </c>
      <c r="C19">
        <v>5</v>
      </c>
      <c r="E19">
        <v>1</v>
      </c>
      <c r="F19">
        <v>2</v>
      </c>
      <c r="G19">
        <v>1</v>
      </c>
      <c r="I19" s="5">
        <f t="shared" si="0"/>
        <v>-1.8073549220576042</v>
      </c>
      <c r="J19" s="1">
        <f t="shared" si="1"/>
        <v>1.8874775675311858E-2</v>
      </c>
      <c r="K19" s="7"/>
      <c r="L19" s="1">
        <f t="shared" si="2"/>
        <v>-3.1160935171687498</v>
      </c>
      <c r="M19" s="7"/>
      <c r="N19" t="s">
        <v>22</v>
      </c>
      <c r="O19" s="2" t="s">
        <v>2</v>
      </c>
      <c r="Q19" s="2">
        <f t="shared" si="3"/>
        <v>0</v>
      </c>
      <c r="R19" s="2">
        <f t="shared" si="4"/>
        <v>0.5</v>
      </c>
      <c r="X19" s="2">
        <f t="shared" si="5"/>
        <v>1</v>
      </c>
      <c r="Y19" s="2">
        <f t="shared" si="6"/>
        <v>2</v>
      </c>
    </row>
    <row r="20" spans="1:25" x14ac:dyDescent="0.25">
      <c r="A20">
        <v>5</v>
      </c>
      <c r="B20">
        <v>4</v>
      </c>
      <c r="C20">
        <v>5</v>
      </c>
      <c r="E20">
        <v>1</v>
      </c>
      <c r="F20">
        <v>2</v>
      </c>
      <c r="G20">
        <v>1</v>
      </c>
      <c r="I20" s="5">
        <f t="shared" si="0"/>
        <v>-1.8073549220576042</v>
      </c>
      <c r="J20" s="1">
        <f t="shared" si="1"/>
        <v>1.8874775675311858E-2</v>
      </c>
      <c r="K20" s="7"/>
      <c r="L20" s="1">
        <f t="shared" si="2"/>
        <v>-3.1160935171687498</v>
      </c>
      <c r="M20" s="7"/>
      <c r="N20" t="s">
        <v>23</v>
      </c>
      <c r="O20" s="2" t="s">
        <v>3</v>
      </c>
      <c r="Q20" s="2">
        <f t="shared" si="3"/>
        <v>0</v>
      </c>
      <c r="R20" s="2">
        <f t="shared" si="4"/>
        <v>0</v>
      </c>
      <c r="X20" s="2">
        <f t="shared" si="5"/>
        <v>0</v>
      </c>
      <c r="Y20" s="2">
        <f t="shared" si="6"/>
        <v>1.5</v>
      </c>
    </row>
    <row r="21" spans="1:25" x14ac:dyDescent="0.25">
      <c r="A21">
        <v>5</v>
      </c>
      <c r="B21">
        <v>4</v>
      </c>
      <c r="C21">
        <v>5</v>
      </c>
      <c r="E21">
        <v>1</v>
      </c>
      <c r="F21">
        <v>2</v>
      </c>
      <c r="G21">
        <v>1</v>
      </c>
      <c r="I21" s="5">
        <f t="shared" si="0"/>
        <v>-1.8073549220576042</v>
      </c>
      <c r="J21" s="1">
        <f t="shared" si="1"/>
        <v>1.8874775675311858E-2</v>
      </c>
      <c r="K21" s="7"/>
      <c r="L21" s="1">
        <f t="shared" si="2"/>
        <v>-3.1160935171687498</v>
      </c>
      <c r="M21" s="7"/>
      <c r="N21" t="s">
        <v>24</v>
      </c>
      <c r="O21" s="2" t="s">
        <v>2</v>
      </c>
      <c r="Q21" s="2">
        <f t="shared" si="3"/>
        <v>0</v>
      </c>
      <c r="R21" s="2">
        <f t="shared" si="4"/>
        <v>-0.5</v>
      </c>
      <c r="X21" s="2">
        <f t="shared" si="5"/>
        <v>1</v>
      </c>
      <c r="Y21" s="2">
        <f t="shared" si="6"/>
        <v>2.5</v>
      </c>
    </row>
    <row r="22" spans="1:25" x14ac:dyDescent="0.25">
      <c r="A22">
        <v>5</v>
      </c>
      <c r="B22">
        <v>4</v>
      </c>
      <c r="C22">
        <v>5</v>
      </c>
      <c r="E22">
        <v>1</v>
      </c>
      <c r="F22">
        <v>2</v>
      </c>
      <c r="G22">
        <v>1</v>
      </c>
      <c r="I22" s="5">
        <f t="shared" si="0"/>
        <v>-1.8073549220576042</v>
      </c>
      <c r="J22" s="1">
        <f t="shared" si="1"/>
        <v>1.8874775675311858E-2</v>
      </c>
      <c r="K22" s="7"/>
      <c r="L22" s="1">
        <f t="shared" si="2"/>
        <v>-3.1160935171687498</v>
      </c>
      <c r="M22" s="7"/>
      <c r="N22" t="s">
        <v>25</v>
      </c>
      <c r="O22" s="2" t="s">
        <v>3</v>
      </c>
      <c r="Q22" s="2">
        <f t="shared" si="3"/>
        <v>0</v>
      </c>
      <c r="R22" s="2">
        <f t="shared" si="4"/>
        <v>-1</v>
      </c>
      <c r="X22" s="2">
        <f t="shared" si="5"/>
        <v>0</v>
      </c>
      <c r="Y22" s="2">
        <f t="shared" si="6"/>
        <v>2</v>
      </c>
    </row>
    <row r="23" spans="1:25" x14ac:dyDescent="0.25">
      <c r="A23">
        <v>5</v>
      </c>
      <c r="B23">
        <v>4</v>
      </c>
      <c r="C23">
        <v>5</v>
      </c>
      <c r="E23">
        <v>1</v>
      </c>
      <c r="F23">
        <v>2</v>
      </c>
      <c r="G23">
        <v>1</v>
      </c>
      <c r="I23" s="5">
        <f t="shared" si="0"/>
        <v>-1.8073549220576042</v>
      </c>
      <c r="J23" s="1">
        <f t="shared" si="1"/>
        <v>1.8874775675311858E-2</v>
      </c>
      <c r="K23" s="7"/>
      <c r="L23" s="1">
        <f t="shared" si="2"/>
        <v>-3.1160935171687498</v>
      </c>
      <c r="M23" s="7"/>
      <c r="N23" t="s">
        <v>26</v>
      </c>
      <c r="O23" s="2" t="s">
        <v>3</v>
      </c>
      <c r="Q23" s="2">
        <f t="shared" si="3"/>
        <v>0</v>
      </c>
      <c r="R23" s="2">
        <f t="shared" si="4"/>
        <v>-1.5</v>
      </c>
      <c r="X23" s="2">
        <f t="shared" si="5"/>
        <v>0</v>
      </c>
      <c r="Y23" s="2">
        <f t="shared" si="6"/>
        <v>1.5</v>
      </c>
    </row>
    <row r="24" spans="1:25" x14ac:dyDescent="0.25">
      <c r="A24">
        <v>5</v>
      </c>
      <c r="B24">
        <v>4</v>
      </c>
      <c r="C24">
        <v>5</v>
      </c>
      <c r="E24">
        <v>1</v>
      </c>
      <c r="F24">
        <v>2</v>
      </c>
      <c r="G24">
        <v>1</v>
      </c>
      <c r="I24" s="5">
        <f t="shared" si="0"/>
        <v>-1.8073549220576042</v>
      </c>
      <c r="J24" s="1">
        <f t="shared" si="1"/>
        <v>1.8874775675311858E-2</v>
      </c>
      <c r="K24" s="7"/>
      <c r="L24" s="1">
        <f t="shared" si="2"/>
        <v>-3.1160935171687498</v>
      </c>
      <c r="M24" s="7"/>
      <c r="N24" t="s">
        <v>27</v>
      </c>
      <c r="O24" s="2" t="s">
        <v>3</v>
      </c>
      <c r="Q24" s="2">
        <f t="shared" si="3"/>
        <v>0</v>
      </c>
      <c r="R24" s="2">
        <f t="shared" si="4"/>
        <v>-2</v>
      </c>
      <c r="X24" s="2">
        <f t="shared" si="5"/>
        <v>0</v>
      </c>
      <c r="Y24" s="2">
        <f t="shared" si="6"/>
        <v>1</v>
      </c>
    </row>
    <row r="25" spans="1:25" x14ac:dyDescent="0.25">
      <c r="O25" s="2"/>
      <c r="X25" s="2">
        <f t="shared" si="5"/>
        <v>0</v>
      </c>
    </row>
  </sheetData>
  <sortState xmlns:xlrd2="http://schemas.microsoft.com/office/spreadsheetml/2017/richdata2" ref="A6:L24">
    <sortCondition descending="1" ref="L6:L24"/>
  </sortState>
  <mergeCells count="2">
    <mergeCell ref="E5:G5"/>
    <mergeCell ref="A5:C5"/>
  </mergeCells>
  <phoneticPr fontId="1" type="noConversion"/>
  <conditionalFormatting sqref="R6:R24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6:Y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BE585-6AD6-44EF-AD33-AB4DA6462412}">
  <sheetPr codeName="Sheet1"/>
  <dimension ref="A2:X23"/>
  <sheetViews>
    <sheetView topLeftCell="I1" zoomScale="85" zoomScaleNormal="85" workbookViewId="0">
      <selection activeCell="R32" sqref="R32"/>
    </sheetView>
  </sheetViews>
  <sheetFormatPr defaultRowHeight="15" x14ac:dyDescent="0.25"/>
  <cols>
    <col min="1" max="4" width="9.140625" style="4"/>
    <col min="12" max="15" width="9.140625" style="8"/>
    <col min="24" max="24" width="89.28515625" customWidth="1"/>
  </cols>
  <sheetData>
    <row r="2" spans="1:24" x14ac:dyDescent="0.25">
      <c r="B2" s="35" t="s">
        <v>156</v>
      </c>
      <c r="C2" s="35"/>
      <c r="D2" s="35"/>
      <c r="W2" t="s">
        <v>34</v>
      </c>
      <c r="X2" t="s">
        <v>41</v>
      </c>
    </row>
    <row r="3" spans="1:24" x14ac:dyDescent="0.25">
      <c r="A3" s="9" t="s">
        <v>31</v>
      </c>
      <c r="B3" s="9" t="s">
        <v>1</v>
      </c>
      <c r="C3" s="9" t="s">
        <v>2</v>
      </c>
      <c r="D3" s="9" t="s">
        <v>3</v>
      </c>
      <c r="L3" s="10" t="s">
        <v>31</v>
      </c>
      <c r="M3" s="10" t="s">
        <v>38</v>
      </c>
      <c r="N3" s="10" t="s">
        <v>39</v>
      </c>
      <c r="O3" s="10" t="s">
        <v>40</v>
      </c>
      <c r="W3" t="s">
        <v>32</v>
      </c>
      <c r="X3" t="s">
        <v>33</v>
      </c>
    </row>
    <row r="4" spans="1:24" ht="17.25" x14ac:dyDescent="0.3">
      <c r="A4" s="4">
        <v>1</v>
      </c>
      <c r="B4" s="4">
        <v>0</v>
      </c>
      <c r="C4" s="4">
        <v>1</v>
      </c>
      <c r="D4" s="4">
        <v>1</v>
      </c>
      <c r="L4" s="8">
        <v>1</v>
      </c>
      <c r="M4" s="8">
        <f>B4-A4+1</f>
        <v>0</v>
      </c>
      <c r="N4" s="8">
        <f>C4-A4+1</f>
        <v>1</v>
      </c>
      <c r="O4" s="8">
        <f>D4-A4+1</f>
        <v>1</v>
      </c>
      <c r="W4" t="s">
        <v>1</v>
      </c>
      <c r="X4" s="11" t="s">
        <v>36</v>
      </c>
    </row>
    <row r="5" spans="1:24" ht="17.25" x14ac:dyDescent="0.3">
      <c r="A5" s="4">
        <v>2</v>
      </c>
      <c r="B5" s="4">
        <v>2</v>
      </c>
      <c r="C5" s="4">
        <v>2</v>
      </c>
      <c r="D5" s="4">
        <v>2</v>
      </c>
      <c r="L5" s="8">
        <v>2</v>
      </c>
      <c r="M5" s="8">
        <f t="shared" ref="M5:M23" si="0">B5-A5+1</f>
        <v>1</v>
      </c>
      <c r="N5" s="8">
        <f t="shared" ref="N5:N23" si="1">C5-A5+1</f>
        <v>1</v>
      </c>
      <c r="O5" s="8">
        <f t="shared" ref="O5:O23" si="2">D5-A5+1</f>
        <v>1</v>
      </c>
      <c r="W5" t="s">
        <v>2</v>
      </c>
      <c r="X5" s="11" t="s">
        <v>37</v>
      </c>
    </row>
    <row r="6" spans="1:24" ht="17.25" x14ac:dyDescent="0.3">
      <c r="A6" s="4">
        <v>3</v>
      </c>
      <c r="B6" s="4">
        <v>3</v>
      </c>
      <c r="C6" s="4">
        <v>3</v>
      </c>
      <c r="D6" s="4">
        <v>3</v>
      </c>
      <c r="L6" s="8">
        <v>3</v>
      </c>
      <c r="M6" s="8">
        <f t="shared" si="0"/>
        <v>1</v>
      </c>
      <c r="N6" s="8">
        <f t="shared" si="1"/>
        <v>1</v>
      </c>
      <c r="O6" s="8">
        <f t="shared" si="2"/>
        <v>1</v>
      </c>
      <c r="W6" t="s">
        <v>3</v>
      </c>
      <c r="X6" s="11" t="s">
        <v>35</v>
      </c>
    </row>
    <row r="7" spans="1:24" x14ac:dyDescent="0.25">
      <c r="A7" s="4">
        <v>4</v>
      </c>
      <c r="B7" s="4">
        <v>4</v>
      </c>
      <c r="C7" s="4">
        <v>5</v>
      </c>
      <c r="D7" s="4">
        <v>3</v>
      </c>
      <c r="L7" s="8">
        <v>4</v>
      </c>
      <c r="M7" s="8">
        <f t="shared" si="0"/>
        <v>1</v>
      </c>
      <c r="N7" s="8">
        <f t="shared" si="1"/>
        <v>2</v>
      </c>
      <c r="O7" s="8">
        <f t="shared" si="2"/>
        <v>0</v>
      </c>
    </row>
    <row r="8" spans="1:24" x14ac:dyDescent="0.25">
      <c r="A8" s="4">
        <v>5</v>
      </c>
      <c r="B8" s="4">
        <v>6</v>
      </c>
      <c r="C8" s="4">
        <v>6</v>
      </c>
      <c r="D8" s="4">
        <v>7</v>
      </c>
      <c r="L8" s="8">
        <v>5</v>
      </c>
      <c r="M8" s="8">
        <f t="shared" si="0"/>
        <v>2</v>
      </c>
      <c r="N8" s="8">
        <f t="shared" si="1"/>
        <v>2</v>
      </c>
      <c r="O8" s="8">
        <f t="shared" si="2"/>
        <v>3</v>
      </c>
    </row>
    <row r="9" spans="1:24" x14ac:dyDescent="0.25">
      <c r="A9" s="4">
        <v>6</v>
      </c>
      <c r="B9" s="4">
        <v>6</v>
      </c>
      <c r="C9" s="4">
        <v>9</v>
      </c>
      <c r="D9" s="4">
        <v>6</v>
      </c>
      <c r="L9" s="8">
        <v>6</v>
      </c>
      <c r="M9" s="8">
        <f t="shared" si="0"/>
        <v>1</v>
      </c>
      <c r="N9" s="8">
        <f t="shared" si="1"/>
        <v>4</v>
      </c>
      <c r="O9" s="8">
        <f t="shared" si="2"/>
        <v>1</v>
      </c>
    </row>
    <row r="10" spans="1:24" x14ac:dyDescent="0.25">
      <c r="A10" s="4">
        <v>7</v>
      </c>
      <c r="B10" s="4">
        <v>7</v>
      </c>
      <c r="C10" s="4">
        <v>12</v>
      </c>
      <c r="D10" s="4">
        <v>7</v>
      </c>
      <c r="L10" s="8">
        <v>7</v>
      </c>
      <c r="M10" s="8">
        <f t="shared" si="0"/>
        <v>1</v>
      </c>
      <c r="N10" s="8">
        <f t="shared" si="1"/>
        <v>6</v>
      </c>
      <c r="O10" s="8">
        <f t="shared" si="2"/>
        <v>1</v>
      </c>
    </row>
    <row r="11" spans="1:24" x14ac:dyDescent="0.25">
      <c r="A11" s="4">
        <v>8</v>
      </c>
      <c r="B11" s="4">
        <v>8</v>
      </c>
      <c r="C11" s="4">
        <v>13</v>
      </c>
      <c r="D11" s="4">
        <v>8</v>
      </c>
      <c r="L11" s="8">
        <v>8</v>
      </c>
      <c r="M11" s="8">
        <f t="shared" si="0"/>
        <v>1</v>
      </c>
      <c r="N11" s="8">
        <f t="shared" si="1"/>
        <v>6</v>
      </c>
      <c r="O11" s="8">
        <f t="shared" si="2"/>
        <v>1</v>
      </c>
    </row>
    <row r="12" spans="1:24" x14ac:dyDescent="0.25">
      <c r="A12" s="4">
        <v>9</v>
      </c>
      <c r="B12" s="4">
        <v>9</v>
      </c>
      <c r="C12" s="4">
        <v>12</v>
      </c>
      <c r="D12" s="4">
        <v>9</v>
      </c>
      <c r="L12" s="8">
        <v>9</v>
      </c>
      <c r="M12" s="8">
        <f t="shared" si="0"/>
        <v>1</v>
      </c>
      <c r="N12" s="8">
        <f t="shared" si="1"/>
        <v>4</v>
      </c>
      <c r="O12" s="8">
        <f t="shared" si="2"/>
        <v>1</v>
      </c>
    </row>
    <row r="13" spans="1:24" x14ac:dyDescent="0.25">
      <c r="A13" s="4">
        <v>10</v>
      </c>
      <c r="B13" s="4">
        <v>10</v>
      </c>
      <c r="C13" s="4">
        <v>11</v>
      </c>
      <c r="D13" s="4">
        <v>10</v>
      </c>
      <c r="L13" s="8">
        <v>10</v>
      </c>
      <c r="M13" s="8">
        <f t="shared" si="0"/>
        <v>1</v>
      </c>
      <c r="N13" s="8">
        <f t="shared" si="1"/>
        <v>2</v>
      </c>
      <c r="O13" s="8">
        <f t="shared" si="2"/>
        <v>1</v>
      </c>
    </row>
    <row r="14" spans="1:24" x14ac:dyDescent="0.25">
      <c r="A14" s="4">
        <v>11</v>
      </c>
      <c r="B14" s="4">
        <v>11</v>
      </c>
      <c r="C14" s="4">
        <v>11</v>
      </c>
      <c r="D14" s="4">
        <v>11</v>
      </c>
      <c r="L14" s="8">
        <v>11</v>
      </c>
      <c r="M14" s="8">
        <f t="shared" si="0"/>
        <v>1</v>
      </c>
      <c r="N14" s="8">
        <f t="shared" si="1"/>
        <v>1</v>
      </c>
      <c r="O14" s="8">
        <f t="shared" si="2"/>
        <v>1</v>
      </c>
    </row>
    <row r="15" spans="1:24" x14ac:dyDescent="0.25">
      <c r="A15" s="4">
        <v>12</v>
      </c>
      <c r="B15" s="4">
        <v>12</v>
      </c>
      <c r="C15" s="4">
        <v>12</v>
      </c>
      <c r="D15" s="4">
        <v>12</v>
      </c>
      <c r="L15" s="8">
        <v>12</v>
      </c>
      <c r="M15" s="8">
        <f t="shared" si="0"/>
        <v>1</v>
      </c>
      <c r="N15" s="8">
        <f t="shared" si="1"/>
        <v>1</v>
      </c>
      <c r="O15" s="8">
        <f t="shared" si="2"/>
        <v>1</v>
      </c>
    </row>
    <row r="16" spans="1:24" x14ac:dyDescent="0.25">
      <c r="A16" s="4">
        <v>13</v>
      </c>
      <c r="B16" s="4">
        <v>13</v>
      </c>
      <c r="C16" s="4">
        <v>13</v>
      </c>
      <c r="D16" s="4">
        <v>14</v>
      </c>
      <c r="L16" s="8">
        <v>13</v>
      </c>
      <c r="M16" s="8">
        <f t="shared" si="0"/>
        <v>1</v>
      </c>
      <c r="N16" s="8">
        <f t="shared" si="1"/>
        <v>1</v>
      </c>
      <c r="O16" s="8">
        <f t="shared" si="2"/>
        <v>2</v>
      </c>
    </row>
    <row r="17" spans="1:15" x14ac:dyDescent="0.25">
      <c r="A17" s="4">
        <v>14</v>
      </c>
      <c r="B17" s="4">
        <v>14</v>
      </c>
      <c r="C17" s="4">
        <v>14</v>
      </c>
      <c r="D17" s="4">
        <v>13</v>
      </c>
      <c r="L17" s="8">
        <v>14</v>
      </c>
      <c r="M17" s="8">
        <f t="shared" si="0"/>
        <v>1</v>
      </c>
      <c r="N17" s="8">
        <f t="shared" si="1"/>
        <v>1</v>
      </c>
      <c r="O17" s="8">
        <f t="shared" si="2"/>
        <v>0</v>
      </c>
    </row>
    <row r="18" spans="1:15" x14ac:dyDescent="0.25">
      <c r="A18" s="4">
        <v>15</v>
      </c>
      <c r="B18" s="4">
        <v>15</v>
      </c>
      <c r="C18" s="4">
        <v>15</v>
      </c>
      <c r="D18" s="4">
        <v>14</v>
      </c>
      <c r="L18" s="8">
        <v>15</v>
      </c>
      <c r="M18" s="8">
        <f t="shared" si="0"/>
        <v>1</v>
      </c>
      <c r="N18" s="8">
        <f t="shared" si="1"/>
        <v>1</v>
      </c>
      <c r="O18" s="8">
        <f t="shared" si="2"/>
        <v>0</v>
      </c>
    </row>
    <row r="19" spans="1:15" x14ac:dyDescent="0.25">
      <c r="A19" s="4">
        <v>16</v>
      </c>
      <c r="B19" s="4">
        <v>16</v>
      </c>
      <c r="C19" s="4">
        <v>16</v>
      </c>
      <c r="D19" s="4">
        <v>16</v>
      </c>
      <c r="L19" s="8">
        <v>16</v>
      </c>
      <c r="M19" s="8">
        <f t="shared" si="0"/>
        <v>1</v>
      </c>
      <c r="N19" s="8">
        <f t="shared" si="1"/>
        <v>1</v>
      </c>
      <c r="O19" s="8">
        <f t="shared" si="2"/>
        <v>1</v>
      </c>
    </row>
    <row r="20" spans="1:15" x14ac:dyDescent="0.25">
      <c r="A20" s="4">
        <v>17</v>
      </c>
      <c r="B20" s="4">
        <v>17</v>
      </c>
      <c r="C20" s="4">
        <v>17</v>
      </c>
      <c r="D20" s="4">
        <v>17</v>
      </c>
      <c r="L20" s="8">
        <v>17</v>
      </c>
      <c r="M20" s="8">
        <f t="shared" si="0"/>
        <v>1</v>
      </c>
      <c r="N20" s="8">
        <f t="shared" si="1"/>
        <v>1</v>
      </c>
      <c r="O20" s="8">
        <f t="shared" si="2"/>
        <v>1</v>
      </c>
    </row>
    <row r="21" spans="1:15" x14ac:dyDescent="0.25">
      <c r="A21" s="4">
        <v>18</v>
      </c>
      <c r="B21" s="4">
        <v>18</v>
      </c>
      <c r="C21" s="4">
        <v>18</v>
      </c>
      <c r="D21" s="4">
        <v>17</v>
      </c>
      <c r="L21" s="8">
        <v>18</v>
      </c>
      <c r="M21" s="8">
        <f t="shared" si="0"/>
        <v>1</v>
      </c>
      <c r="N21" s="8">
        <f t="shared" si="1"/>
        <v>1</v>
      </c>
      <c r="O21" s="8">
        <f t="shared" si="2"/>
        <v>0</v>
      </c>
    </row>
    <row r="22" spans="1:15" x14ac:dyDescent="0.25">
      <c r="A22" s="4">
        <v>19</v>
      </c>
      <c r="B22" s="4">
        <v>19</v>
      </c>
      <c r="C22" s="4">
        <v>19</v>
      </c>
      <c r="D22" s="4">
        <v>19</v>
      </c>
      <c r="L22" s="8">
        <v>19</v>
      </c>
      <c r="M22" s="8">
        <f t="shared" si="0"/>
        <v>1</v>
      </c>
      <c r="N22" s="8">
        <f t="shared" si="1"/>
        <v>1</v>
      </c>
      <c r="O22" s="8">
        <f t="shared" si="2"/>
        <v>1</v>
      </c>
    </row>
    <row r="23" spans="1:15" x14ac:dyDescent="0.25">
      <c r="A23" s="4">
        <v>20</v>
      </c>
      <c r="B23" s="4">
        <v>20</v>
      </c>
      <c r="C23" s="4">
        <v>20</v>
      </c>
      <c r="D23" s="4">
        <v>20</v>
      </c>
      <c r="L23" s="8">
        <v>20</v>
      </c>
      <c r="M23" s="8">
        <f t="shared" si="0"/>
        <v>1</v>
      </c>
      <c r="N23" s="8">
        <f t="shared" si="1"/>
        <v>1</v>
      </c>
      <c r="O23" s="8">
        <f t="shared" si="2"/>
        <v>1</v>
      </c>
    </row>
  </sheetData>
  <mergeCells count="1">
    <mergeCell ref="B2:D2"/>
  </mergeCells>
  <pageMargins left="0.7" right="0.7" top="0.75" bottom="0.75" header="0.3" footer="0.3"/>
  <pageSetup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11720-E9D0-4CC5-806D-5AC7D5921BE0}">
  <dimension ref="A1:G113"/>
  <sheetViews>
    <sheetView topLeftCell="A4" workbookViewId="0">
      <selection activeCell="K23" sqref="K23"/>
    </sheetView>
  </sheetViews>
  <sheetFormatPr defaultRowHeight="15" x14ac:dyDescent="0.25"/>
  <cols>
    <col min="1" max="1" width="9.5703125" customWidth="1"/>
    <col min="2" max="2" width="19.7109375" customWidth="1"/>
    <col min="5" max="5" width="15" customWidth="1"/>
    <col min="6" max="6" width="21.28515625" customWidth="1"/>
    <col min="7" max="7" width="12.85546875" bestFit="1" customWidth="1"/>
  </cols>
  <sheetData>
    <row r="1" spans="1:7" x14ac:dyDescent="0.25">
      <c r="A1" t="s">
        <v>153</v>
      </c>
    </row>
    <row r="2" spans="1:7" x14ac:dyDescent="0.25">
      <c r="A2" t="s">
        <v>42</v>
      </c>
    </row>
    <row r="4" spans="1:7" x14ac:dyDescent="0.25">
      <c r="A4" t="s">
        <v>43</v>
      </c>
    </row>
    <row r="6" spans="1:7" x14ac:dyDescent="0.25">
      <c r="A6" s="12" t="s">
        <v>44</v>
      </c>
    </row>
    <row r="7" spans="1:7" x14ac:dyDescent="0.25">
      <c r="A7" s="12" t="s">
        <v>45</v>
      </c>
    </row>
    <row r="8" spans="1:7" x14ac:dyDescent="0.25">
      <c r="A8" s="12" t="s">
        <v>46</v>
      </c>
    </row>
    <row r="10" spans="1:7" x14ac:dyDescent="0.25">
      <c r="A10" t="s">
        <v>47</v>
      </c>
    </row>
    <row r="11" spans="1:7" x14ac:dyDescent="0.25">
      <c r="E11" t="s">
        <v>149</v>
      </c>
    </row>
    <row r="12" spans="1:7" x14ac:dyDescent="0.25">
      <c r="E12" t="s">
        <v>152</v>
      </c>
      <c r="G12" t="s">
        <v>154</v>
      </c>
    </row>
    <row r="13" spans="1:7" x14ac:dyDescent="0.25">
      <c r="A13" s="14" t="s">
        <v>48</v>
      </c>
      <c r="B13" s="14" t="s">
        <v>69</v>
      </c>
      <c r="C13" s="14" t="s">
        <v>150</v>
      </c>
      <c r="E13" s="14" t="s">
        <v>151</v>
      </c>
      <c r="G13" s="14" t="s">
        <v>155</v>
      </c>
    </row>
    <row r="14" spans="1:7" x14ac:dyDescent="0.25">
      <c r="A14" s="13" t="s">
        <v>90</v>
      </c>
      <c r="B14" s="16">
        <v>1E-3</v>
      </c>
      <c r="C14" s="13">
        <v>1</v>
      </c>
      <c r="E14" s="15">
        <f>C14/100*0.2</f>
        <v>2E-3</v>
      </c>
      <c r="G14" s="17" t="b">
        <f>IF(E14&gt;B14,TRUE,FALSE)</f>
        <v>1</v>
      </c>
    </row>
    <row r="15" spans="1:7" x14ac:dyDescent="0.25">
      <c r="A15" s="13" t="s">
        <v>130</v>
      </c>
      <c r="B15" s="16">
        <v>3.0000000000000001E-3</v>
      </c>
      <c r="C15" s="13">
        <v>2</v>
      </c>
      <c r="E15" s="15">
        <f t="shared" ref="E15:E78" si="0">C15/100*0.2</f>
        <v>4.0000000000000001E-3</v>
      </c>
      <c r="G15" s="17" t="b">
        <f t="shared" ref="G15:G78" si="1">IF(E15&gt;B15,TRUE,FALSE)</f>
        <v>1</v>
      </c>
    </row>
    <row r="16" spans="1:7" x14ac:dyDescent="0.25">
      <c r="A16" s="13" t="s">
        <v>126</v>
      </c>
      <c r="B16" s="16">
        <v>1.0999999999999999E-2</v>
      </c>
      <c r="C16" s="13">
        <v>3</v>
      </c>
      <c r="E16" s="15">
        <f t="shared" si="0"/>
        <v>6.0000000000000001E-3</v>
      </c>
      <c r="G16" s="17" t="b">
        <f t="shared" si="1"/>
        <v>0</v>
      </c>
    </row>
    <row r="17" spans="1:7" x14ac:dyDescent="0.25">
      <c r="A17" s="13" t="s">
        <v>64</v>
      </c>
      <c r="B17" s="16">
        <v>1.7000000000000001E-2</v>
      </c>
      <c r="C17" s="13">
        <v>4</v>
      </c>
      <c r="E17" s="15">
        <f t="shared" si="0"/>
        <v>8.0000000000000002E-3</v>
      </c>
      <c r="G17" s="17" t="b">
        <f t="shared" si="1"/>
        <v>0</v>
      </c>
    </row>
    <row r="18" spans="1:7" x14ac:dyDescent="0.25">
      <c r="A18" s="13" t="s">
        <v>86</v>
      </c>
      <c r="B18" s="16">
        <v>1.7000000000000001E-2</v>
      </c>
      <c r="C18" s="13">
        <v>5</v>
      </c>
      <c r="E18" s="15">
        <f t="shared" si="0"/>
        <v>1.0000000000000002E-2</v>
      </c>
      <c r="G18" s="17" t="b">
        <f t="shared" si="1"/>
        <v>0</v>
      </c>
    </row>
    <row r="19" spans="1:7" x14ac:dyDescent="0.25">
      <c r="A19" s="13" t="s">
        <v>71</v>
      </c>
      <c r="B19" s="16">
        <v>1.7999999999999999E-2</v>
      </c>
      <c r="C19" s="13">
        <v>6</v>
      </c>
      <c r="E19" s="15">
        <f t="shared" si="0"/>
        <v>1.2E-2</v>
      </c>
      <c r="G19" s="17" t="b">
        <f t="shared" si="1"/>
        <v>0</v>
      </c>
    </row>
    <row r="20" spans="1:7" x14ac:dyDescent="0.25">
      <c r="A20" s="13" t="s">
        <v>123</v>
      </c>
      <c r="B20" s="16">
        <v>1.9E-2</v>
      </c>
      <c r="C20" s="13">
        <v>7</v>
      </c>
      <c r="E20" s="15">
        <f t="shared" si="0"/>
        <v>1.4000000000000002E-2</v>
      </c>
      <c r="G20" s="17" t="b">
        <f t="shared" si="1"/>
        <v>0</v>
      </c>
    </row>
    <row r="21" spans="1:7" x14ac:dyDescent="0.25">
      <c r="A21" s="13" t="s">
        <v>104</v>
      </c>
      <c r="B21" s="16">
        <v>2.5000000000000001E-2</v>
      </c>
      <c r="C21" s="13">
        <v>8</v>
      </c>
      <c r="E21" s="15">
        <f t="shared" si="0"/>
        <v>1.6E-2</v>
      </c>
      <c r="G21" s="17" t="b">
        <f t="shared" si="1"/>
        <v>0</v>
      </c>
    </row>
    <row r="22" spans="1:7" x14ac:dyDescent="0.25">
      <c r="A22" s="13" t="s">
        <v>134</v>
      </c>
      <c r="B22" s="16">
        <v>2.5999999999999999E-2</v>
      </c>
      <c r="C22" s="13">
        <v>9</v>
      </c>
      <c r="E22" s="15">
        <f t="shared" si="0"/>
        <v>1.7999999999999999E-2</v>
      </c>
      <c r="G22" s="17" t="b">
        <f t="shared" si="1"/>
        <v>0</v>
      </c>
    </row>
    <row r="23" spans="1:7" x14ac:dyDescent="0.25">
      <c r="A23" s="13" t="s">
        <v>49</v>
      </c>
      <c r="B23" s="16">
        <v>2.7E-2</v>
      </c>
      <c r="C23" s="13">
        <v>10</v>
      </c>
      <c r="E23" s="15">
        <f t="shared" si="0"/>
        <v>2.0000000000000004E-2</v>
      </c>
      <c r="G23" s="17" t="b">
        <f t="shared" si="1"/>
        <v>0</v>
      </c>
    </row>
    <row r="24" spans="1:7" x14ac:dyDescent="0.25">
      <c r="A24" s="13" t="s">
        <v>141</v>
      </c>
      <c r="B24" s="16">
        <v>2.8000000000000001E-2</v>
      </c>
      <c r="C24" s="13">
        <v>11</v>
      </c>
      <c r="E24" s="15">
        <f t="shared" si="0"/>
        <v>2.2000000000000002E-2</v>
      </c>
      <c r="G24" s="17" t="b">
        <f t="shared" si="1"/>
        <v>0</v>
      </c>
    </row>
    <row r="25" spans="1:7" x14ac:dyDescent="0.25">
      <c r="A25" s="13" t="s">
        <v>51</v>
      </c>
      <c r="B25" s="16">
        <v>2.9000000000000001E-2</v>
      </c>
      <c r="C25" s="13">
        <v>12</v>
      </c>
      <c r="E25" s="15">
        <f t="shared" si="0"/>
        <v>2.4E-2</v>
      </c>
      <c r="G25" s="17" t="b">
        <f t="shared" si="1"/>
        <v>0</v>
      </c>
    </row>
    <row r="26" spans="1:7" x14ac:dyDescent="0.25">
      <c r="A26" s="13" t="s">
        <v>55</v>
      </c>
      <c r="B26" s="16">
        <v>2.9000000000000001E-2</v>
      </c>
      <c r="C26" s="13">
        <v>13</v>
      </c>
      <c r="E26" s="15">
        <f t="shared" si="0"/>
        <v>2.6000000000000002E-2</v>
      </c>
      <c r="G26" s="17" t="b">
        <f t="shared" si="1"/>
        <v>0</v>
      </c>
    </row>
    <row r="27" spans="1:7" x14ac:dyDescent="0.25">
      <c r="A27" s="13" t="s">
        <v>59</v>
      </c>
      <c r="B27" s="16">
        <v>3.2000000000000001E-2</v>
      </c>
      <c r="C27" s="13">
        <v>14</v>
      </c>
      <c r="E27" s="15">
        <f t="shared" si="0"/>
        <v>2.8000000000000004E-2</v>
      </c>
      <c r="G27" s="17" t="b">
        <f t="shared" si="1"/>
        <v>0</v>
      </c>
    </row>
    <row r="28" spans="1:7" x14ac:dyDescent="0.25">
      <c r="A28" s="13" t="s">
        <v>132</v>
      </c>
      <c r="B28" s="16">
        <v>4.1000000000000002E-2</v>
      </c>
      <c r="C28" s="13">
        <v>15</v>
      </c>
      <c r="E28" s="15">
        <f t="shared" si="0"/>
        <v>0.03</v>
      </c>
      <c r="G28" s="17" t="b">
        <f t="shared" si="1"/>
        <v>0</v>
      </c>
    </row>
    <row r="29" spans="1:7" x14ac:dyDescent="0.25">
      <c r="A29" s="13" t="s">
        <v>129</v>
      </c>
      <c r="B29" s="16">
        <v>4.2999999999999997E-2</v>
      </c>
      <c r="C29" s="13">
        <v>16</v>
      </c>
      <c r="E29" s="15">
        <f t="shared" si="0"/>
        <v>3.2000000000000001E-2</v>
      </c>
      <c r="G29" s="17" t="b">
        <f t="shared" si="1"/>
        <v>0</v>
      </c>
    </row>
    <row r="30" spans="1:7" x14ac:dyDescent="0.25">
      <c r="A30" s="13" t="s">
        <v>118</v>
      </c>
      <c r="B30" s="16">
        <v>4.4999999999999998E-2</v>
      </c>
      <c r="C30" s="13">
        <v>17</v>
      </c>
      <c r="E30" s="15">
        <f t="shared" si="0"/>
        <v>3.4000000000000002E-2</v>
      </c>
      <c r="G30" s="17" t="b">
        <f t="shared" si="1"/>
        <v>0</v>
      </c>
    </row>
    <row r="31" spans="1:7" x14ac:dyDescent="0.25">
      <c r="A31" s="13" t="s">
        <v>103</v>
      </c>
      <c r="B31" s="16">
        <v>4.7E-2</v>
      </c>
      <c r="C31" s="13">
        <v>18</v>
      </c>
      <c r="E31" s="15">
        <f t="shared" si="0"/>
        <v>3.5999999999999997E-2</v>
      </c>
      <c r="G31" s="17" t="b">
        <f t="shared" si="1"/>
        <v>0</v>
      </c>
    </row>
    <row r="32" spans="1:7" x14ac:dyDescent="0.25">
      <c r="A32" s="13" t="s">
        <v>117</v>
      </c>
      <c r="B32" s="16">
        <v>4.8000000000000001E-2</v>
      </c>
      <c r="C32" s="13">
        <v>19</v>
      </c>
      <c r="E32" s="15">
        <f t="shared" si="0"/>
        <v>3.8000000000000006E-2</v>
      </c>
      <c r="G32" s="17" t="b">
        <f t="shared" si="1"/>
        <v>0</v>
      </c>
    </row>
    <row r="33" spans="1:7" x14ac:dyDescent="0.25">
      <c r="A33" s="13" t="s">
        <v>144</v>
      </c>
      <c r="B33" s="18">
        <v>0.05</v>
      </c>
      <c r="C33" s="13">
        <v>20</v>
      </c>
      <c r="E33" s="15">
        <f t="shared" si="0"/>
        <v>4.0000000000000008E-2</v>
      </c>
      <c r="G33" s="17" t="b">
        <f t="shared" si="1"/>
        <v>0</v>
      </c>
    </row>
    <row r="34" spans="1:7" x14ac:dyDescent="0.25">
      <c r="A34" s="13" t="s">
        <v>109</v>
      </c>
      <c r="B34" s="18">
        <v>5.2999999999999999E-2</v>
      </c>
      <c r="C34" s="13">
        <v>21</v>
      </c>
      <c r="E34" s="15">
        <f t="shared" si="0"/>
        <v>4.2000000000000003E-2</v>
      </c>
      <c r="G34" s="17" t="b">
        <f t="shared" si="1"/>
        <v>0</v>
      </c>
    </row>
    <row r="35" spans="1:7" x14ac:dyDescent="0.25">
      <c r="A35" s="13" t="s">
        <v>133</v>
      </c>
      <c r="B35" s="18">
        <v>5.3999999999999999E-2</v>
      </c>
      <c r="C35" s="13">
        <v>22</v>
      </c>
      <c r="E35" s="15">
        <f t="shared" si="0"/>
        <v>4.4000000000000004E-2</v>
      </c>
      <c r="G35" s="17" t="b">
        <f t="shared" si="1"/>
        <v>0</v>
      </c>
    </row>
    <row r="36" spans="1:7" x14ac:dyDescent="0.25">
      <c r="A36" s="13" t="s">
        <v>56</v>
      </c>
      <c r="B36" s="18">
        <v>5.6000000000000001E-2</v>
      </c>
      <c r="C36" s="13">
        <v>23</v>
      </c>
      <c r="E36" s="15">
        <f>C36/100*0.2</f>
        <v>4.6000000000000006E-2</v>
      </c>
      <c r="G36" s="17" t="b">
        <f t="shared" si="1"/>
        <v>0</v>
      </c>
    </row>
    <row r="37" spans="1:7" x14ac:dyDescent="0.25">
      <c r="A37" s="13" t="s">
        <v>113</v>
      </c>
      <c r="B37" s="18">
        <v>5.7000000000000002E-2</v>
      </c>
      <c r="C37" s="13">
        <v>24</v>
      </c>
      <c r="E37" s="15">
        <f t="shared" si="0"/>
        <v>4.8000000000000001E-2</v>
      </c>
      <c r="G37" s="17" t="b">
        <f t="shared" si="1"/>
        <v>0</v>
      </c>
    </row>
    <row r="38" spans="1:7" x14ac:dyDescent="0.25">
      <c r="A38" s="13" t="s">
        <v>131</v>
      </c>
      <c r="B38" s="18">
        <v>5.8000000000000003E-2</v>
      </c>
      <c r="C38" s="13">
        <v>25</v>
      </c>
      <c r="E38" s="15">
        <f t="shared" si="0"/>
        <v>0.05</v>
      </c>
      <c r="G38" s="17" t="b">
        <f t="shared" si="1"/>
        <v>0</v>
      </c>
    </row>
    <row r="39" spans="1:7" x14ac:dyDescent="0.25">
      <c r="A39" s="13" t="s">
        <v>102</v>
      </c>
      <c r="B39" s="18">
        <v>0.06</v>
      </c>
      <c r="C39" s="13">
        <v>26</v>
      </c>
      <c r="E39" s="15">
        <f t="shared" si="0"/>
        <v>5.2000000000000005E-2</v>
      </c>
      <c r="G39" s="17" t="b">
        <f t="shared" si="1"/>
        <v>0</v>
      </c>
    </row>
    <row r="40" spans="1:7" x14ac:dyDescent="0.25">
      <c r="A40" s="13" t="s">
        <v>60</v>
      </c>
      <c r="B40" s="18">
        <v>6.0999999999999999E-2</v>
      </c>
      <c r="C40" s="13">
        <v>27</v>
      </c>
      <c r="E40" s="15">
        <f t="shared" si="0"/>
        <v>5.4000000000000006E-2</v>
      </c>
      <c r="G40" s="17" t="b">
        <f t="shared" si="1"/>
        <v>0</v>
      </c>
    </row>
    <row r="41" spans="1:7" x14ac:dyDescent="0.25">
      <c r="A41" s="13" t="s">
        <v>75</v>
      </c>
      <c r="B41" s="18">
        <v>6.0999999999999999E-2</v>
      </c>
      <c r="C41" s="13">
        <v>28</v>
      </c>
      <c r="E41" s="15">
        <f t="shared" si="0"/>
        <v>5.6000000000000008E-2</v>
      </c>
      <c r="G41" s="17" t="b">
        <f t="shared" si="1"/>
        <v>0</v>
      </c>
    </row>
    <row r="42" spans="1:7" x14ac:dyDescent="0.25">
      <c r="A42" s="13" t="s">
        <v>83</v>
      </c>
      <c r="B42" s="18">
        <v>6.5000000000000002E-2</v>
      </c>
      <c r="C42" s="13">
        <v>29</v>
      </c>
      <c r="E42" s="15">
        <f t="shared" si="0"/>
        <v>5.7999999999999996E-2</v>
      </c>
      <c r="G42" s="17" t="b">
        <f t="shared" si="1"/>
        <v>0</v>
      </c>
    </row>
    <row r="43" spans="1:7" x14ac:dyDescent="0.25">
      <c r="A43" s="13" t="s">
        <v>148</v>
      </c>
      <c r="B43" s="18">
        <v>6.6000000000000003E-2</v>
      </c>
      <c r="C43" s="13">
        <v>30</v>
      </c>
      <c r="E43" s="15">
        <f t="shared" si="0"/>
        <v>0.06</v>
      </c>
      <c r="G43" s="17" t="b">
        <f t="shared" si="1"/>
        <v>0</v>
      </c>
    </row>
    <row r="44" spans="1:7" x14ac:dyDescent="0.25">
      <c r="A44" s="13" t="s">
        <v>81</v>
      </c>
      <c r="B44" s="18">
        <v>6.8000000000000005E-2</v>
      </c>
      <c r="C44" s="13">
        <v>31</v>
      </c>
      <c r="E44" s="15">
        <f t="shared" si="0"/>
        <v>6.2E-2</v>
      </c>
      <c r="G44" s="17" t="b">
        <f t="shared" si="1"/>
        <v>0</v>
      </c>
    </row>
    <row r="45" spans="1:7" x14ac:dyDescent="0.25">
      <c r="A45" s="13" t="s">
        <v>67</v>
      </c>
      <c r="B45" s="18">
        <v>6.8000000000000005E-2</v>
      </c>
      <c r="C45" s="13">
        <v>32</v>
      </c>
      <c r="E45" s="15">
        <f t="shared" si="0"/>
        <v>6.4000000000000001E-2</v>
      </c>
      <c r="G45" s="17" t="b">
        <f t="shared" si="1"/>
        <v>0</v>
      </c>
    </row>
    <row r="46" spans="1:7" x14ac:dyDescent="0.25">
      <c r="A46" s="13" t="s">
        <v>138</v>
      </c>
      <c r="B46" s="18">
        <v>7.2999999999999995E-2</v>
      </c>
      <c r="C46" s="13">
        <v>33</v>
      </c>
      <c r="E46" s="15">
        <f t="shared" si="0"/>
        <v>6.6000000000000003E-2</v>
      </c>
      <c r="G46" s="17" t="b">
        <f t="shared" si="1"/>
        <v>0</v>
      </c>
    </row>
    <row r="47" spans="1:7" x14ac:dyDescent="0.25">
      <c r="A47" s="13" t="s">
        <v>122</v>
      </c>
      <c r="B47" s="18">
        <v>7.5999999999999998E-2</v>
      </c>
      <c r="C47" s="13">
        <v>34</v>
      </c>
      <c r="E47" s="15">
        <f t="shared" si="0"/>
        <v>6.8000000000000005E-2</v>
      </c>
      <c r="G47" s="17" t="b">
        <f t="shared" si="1"/>
        <v>0</v>
      </c>
    </row>
    <row r="48" spans="1:7" x14ac:dyDescent="0.25">
      <c r="A48" s="13" t="s">
        <v>136</v>
      </c>
      <c r="B48" s="18">
        <v>7.5999999999999998E-2</v>
      </c>
      <c r="C48" s="13">
        <v>35</v>
      </c>
      <c r="E48" s="15">
        <f t="shared" si="0"/>
        <v>6.9999999999999993E-2</v>
      </c>
      <c r="G48" s="17" t="b">
        <f t="shared" si="1"/>
        <v>0</v>
      </c>
    </row>
    <row r="49" spans="1:7" x14ac:dyDescent="0.25">
      <c r="A49" s="13" t="s">
        <v>72</v>
      </c>
      <c r="B49" s="18">
        <v>7.5999999999999998E-2</v>
      </c>
      <c r="C49" s="13">
        <v>36</v>
      </c>
      <c r="E49" s="15">
        <f t="shared" si="0"/>
        <v>7.1999999999999995E-2</v>
      </c>
      <c r="G49" s="17" t="b">
        <f t="shared" si="1"/>
        <v>0</v>
      </c>
    </row>
    <row r="50" spans="1:7" x14ac:dyDescent="0.25">
      <c r="A50" s="13" t="s">
        <v>65</v>
      </c>
      <c r="B50" s="18">
        <v>7.5999999999999998E-2</v>
      </c>
      <c r="C50" s="13">
        <v>37</v>
      </c>
      <c r="E50" s="15">
        <f t="shared" si="0"/>
        <v>7.3999999999999996E-2</v>
      </c>
      <c r="G50" s="17" t="b">
        <f t="shared" si="1"/>
        <v>0</v>
      </c>
    </row>
    <row r="51" spans="1:7" x14ac:dyDescent="0.25">
      <c r="A51" s="13" t="s">
        <v>99</v>
      </c>
      <c r="B51" s="18">
        <v>7.6999999999999999E-2</v>
      </c>
      <c r="C51" s="13">
        <v>38</v>
      </c>
      <c r="E51" s="15">
        <f t="shared" si="0"/>
        <v>7.6000000000000012E-2</v>
      </c>
      <c r="G51" s="17" t="b">
        <f t="shared" si="1"/>
        <v>0</v>
      </c>
    </row>
    <row r="52" spans="1:7" x14ac:dyDescent="0.25">
      <c r="A52" s="13" t="s">
        <v>127</v>
      </c>
      <c r="B52" s="18">
        <v>7.8E-2</v>
      </c>
      <c r="C52" s="13">
        <v>39</v>
      </c>
      <c r="E52" s="15">
        <f t="shared" si="0"/>
        <v>7.8000000000000014E-2</v>
      </c>
      <c r="G52" s="17" t="b">
        <f t="shared" si="1"/>
        <v>0</v>
      </c>
    </row>
    <row r="53" spans="1:7" x14ac:dyDescent="0.25">
      <c r="A53" s="13" t="s">
        <v>125</v>
      </c>
      <c r="B53" s="18">
        <v>0.08</v>
      </c>
      <c r="C53" s="13">
        <v>40</v>
      </c>
      <c r="E53" s="15">
        <f t="shared" si="0"/>
        <v>8.0000000000000016E-2</v>
      </c>
      <c r="G53" s="17" t="b">
        <f t="shared" si="1"/>
        <v>0</v>
      </c>
    </row>
    <row r="54" spans="1:7" x14ac:dyDescent="0.25">
      <c r="A54" s="13" t="s">
        <v>91</v>
      </c>
      <c r="B54" s="18">
        <v>8.4000000000000005E-2</v>
      </c>
      <c r="C54" s="13">
        <v>41</v>
      </c>
      <c r="E54" s="15">
        <f t="shared" si="0"/>
        <v>8.2000000000000003E-2</v>
      </c>
      <c r="G54" s="17" t="b">
        <f t="shared" si="1"/>
        <v>0</v>
      </c>
    </row>
    <row r="55" spans="1:7" x14ac:dyDescent="0.25">
      <c r="A55" s="13" t="s">
        <v>115</v>
      </c>
      <c r="B55" s="18">
        <v>8.4000000000000005E-2</v>
      </c>
      <c r="C55" s="13">
        <v>42</v>
      </c>
      <c r="E55" s="15">
        <f t="shared" si="0"/>
        <v>8.4000000000000005E-2</v>
      </c>
      <c r="G55" s="17" t="b">
        <f t="shared" si="1"/>
        <v>0</v>
      </c>
    </row>
    <row r="56" spans="1:7" x14ac:dyDescent="0.25">
      <c r="A56" s="13" t="s">
        <v>85</v>
      </c>
      <c r="B56" s="18">
        <v>8.5000000000000006E-2</v>
      </c>
      <c r="C56" s="13">
        <v>43</v>
      </c>
      <c r="E56" s="15">
        <f t="shared" si="0"/>
        <v>8.6000000000000007E-2</v>
      </c>
      <c r="G56" s="17" t="b">
        <f t="shared" si="1"/>
        <v>1</v>
      </c>
    </row>
    <row r="57" spans="1:7" x14ac:dyDescent="0.25">
      <c r="A57" s="13" t="s">
        <v>79</v>
      </c>
      <c r="B57" s="18">
        <v>8.8999999999999996E-2</v>
      </c>
      <c r="C57" s="13">
        <v>44</v>
      </c>
      <c r="E57" s="15">
        <f t="shared" si="0"/>
        <v>8.8000000000000009E-2</v>
      </c>
      <c r="G57" s="17" t="b">
        <f t="shared" si="1"/>
        <v>0</v>
      </c>
    </row>
    <row r="58" spans="1:7" x14ac:dyDescent="0.25">
      <c r="A58" s="13" t="s">
        <v>87</v>
      </c>
      <c r="B58" s="18">
        <v>9.0999999999999998E-2</v>
      </c>
      <c r="C58" s="13">
        <v>45</v>
      </c>
      <c r="E58" s="15">
        <f t="shared" si="0"/>
        <v>9.0000000000000011E-2</v>
      </c>
      <c r="G58" s="17" t="b">
        <f t="shared" si="1"/>
        <v>0</v>
      </c>
    </row>
    <row r="59" spans="1:7" x14ac:dyDescent="0.25">
      <c r="A59" s="13" t="s">
        <v>137</v>
      </c>
      <c r="B59" s="18">
        <v>9.4E-2</v>
      </c>
      <c r="C59" s="13">
        <v>46</v>
      </c>
      <c r="E59" s="15">
        <f t="shared" si="0"/>
        <v>9.2000000000000012E-2</v>
      </c>
      <c r="G59" s="17" t="b">
        <f t="shared" si="1"/>
        <v>0</v>
      </c>
    </row>
    <row r="60" spans="1:7" x14ac:dyDescent="0.25">
      <c r="A60" s="13" t="s">
        <v>116</v>
      </c>
      <c r="B60" s="18">
        <v>0.10199999999999999</v>
      </c>
      <c r="C60" s="13">
        <v>47</v>
      </c>
      <c r="E60" s="15">
        <f t="shared" si="0"/>
        <v>9.4E-2</v>
      </c>
      <c r="G60" s="17" t="b">
        <f t="shared" si="1"/>
        <v>0</v>
      </c>
    </row>
    <row r="61" spans="1:7" x14ac:dyDescent="0.25">
      <c r="A61" s="13" t="s">
        <v>106</v>
      </c>
      <c r="B61" s="18">
        <v>0.10199999999999999</v>
      </c>
      <c r="C61" s="13">
        <v>48</v>
      </c>
      <c r="E61" s="15">
        <f t="shared" si="0"/>
        <v>9.6000000000000002E-2</v>
      </c>
      <c r="G61" s="17" t="b">
        <f t="shared" si="1"/>
        <v>0</v>
      </c>
    </row>
    <row r="62" spans="1:7" x14ac:dyDescent="0.25">
      <c r="A62" s="13" t="s">
        <v>105</v>
      </c>
      <c r="B62" s="18">
        <v>0.105</v>
      </c>
      <c r="C62" s="13">
        <v>49</v>
      </c>
      <c r="E62" s="15">
        <f t="shared" si="0"/>
        <v>9.8000000000000004E-2</v>
      </c>
      <c r="G62" s="17" t="b">
        <f t="shared" si="1"/>
        <v>0</v>
      </c>
    </row>
    <row r="63" spans="1:7" x14ac:dyDescent="0.25">
      <c r="A63" s="13" t="s">
        <v>80</v>
      </c>
      <c r="B63" s="18">
        <v>0.105</v>
      </c>
      <c r="C63" s="13">
        <v>50</v>
      </c>
      <c r="E63" s="15">
        <f t="shared" si="0"/>
        <v>0.1</v>
      </c>
      <c r="G63" s="17" t="b">
        <f t="shared" si="1"/>
        <v>0</v>
      </c>
    </row>
    <row r="64" spans="1:7" x14ac:dyDescent="0.25">
      <c r="A64" s="13" t="s">
        <v>61</v>
      </c>
      <c r="B64" s="18">
        <v>0.105</v>
      </c>
      <c r="C64" s="13">
        <v>51</v>
      </c>
      <c r="E64" s="15">
        <f t="shared" si="0"/>
        <v>0.10200000000000001</v>
      </c>
      <c r="G64" s="17" t="b">
        <f t="shared" si="1"/>
        <v>0</v>
      </c>
    </row>
    <row r="65" spans="1:7" x14ac:dyDescent="0.25">
      <c r="A65" s="13" t="s">
        <v>82</v>
      </c>
      <c r="B65" s="18">
        <v>0.107</v>
      </c>
      <c r="C65" s="13">
        <v>52</v>
      </c>
      <c r="E65" s="15">
        <f t="shared" si="0"/>
        <v>0.10400000000000001</v>
      </c>
      <c r="G65" s="17" t="b">
        <f t="shared" si="1"/>
        <v>0</v>
      </c>
    </row>
    <row r="66" spans="1:7" x14ac:dyDescent="0.25">
      <c r="A66" s="13" t="s">
        <v>84</v>
      </c>
      <c r="B66" s="18">
        <v>0.108</v>
      </c>
      <c r="C66" s="13">
        <v>53</v>
      </c>
      <c r="E66" s="15">
        <f t="shared" si="0"/>
        <v>0.10600000000000001</v>
      </c>
      <c r="G66" s="17" t="b">
        <f t="shared" si="1"/>
        <v>0</v>
      </c>
    </row>
    <row r="67" spans="1:7" x14ac:dyDescent="0.25">
      <c r="A67" s="13" t="s">
        <v>73</v>
      </c>
      <c r="B67" s="18">
        <v>0.109</v>
      </c>
      <c r="C67" s="13">
        <v>54</v>
      </c>
      <c r="E67" s="15">
        <f t="shared" si="0"/>
        <v>0.10800000000000001</v>
      </c>
      <c r="G67" s="17" t="b">
        <f t="shared" si="1"/>
        <v>0</v>
      </c>
    </row>
    <row r="68" spans="1:7" x14ac:dyDescent="0.25">
      <c r="A68" s="13" t="s">
        <v>100</v>
      </c>
      <c r="B68" s="18">
        <v>0.112</v>
      </c>
      <c r="C68" s="13">
        <v>55</v>
      </c>
      <c r="E68" s="15">
        <f t="shared" si="0"/>
        <v>0.11000000000000001</v>
      </c>
      <c r="G68" s="17" t="b">
        <f t="shared" si="1"/>
        <v>0</v>
      </c>
    </row>
    <row r="69" spans="1:7" x14ac:dyDescent="0.25">
      <c r="A69" s="13" t="s">
        <v>107</v>
      </c>
      <c r="B69" s="18">
        <v>0.112</v>
      </c>
      <c r="C69" s="13">
        <v>56</v>
      </c>
      <c r="E69" s="15">
        <f t="shared" si="0"/>
        <v>0.11200000000000002</v>
      </c>
      <c r="G69" s="17" t="b">
        <f t="shared" si="1"/>
        <v>0</v>
      </c>
    </row>
    <row r="70" spans="1:7" x14ac:dyDescent="0.25">
      <c r="A70" s="13" t="s">
        <v>147</v>
      </c>
      <c r="B70" s="18">
        <v>0.113</v>
      </c>
      <c r="C70" s="13">
        <v>57</v>
      </c>
      <c r="E70" s="15">
        <f t="shared" si="0"/>
        <v>0.11399999999999999</v>
      </c>
      <c r="G70" s="17" t="b">
        <f t="shared" si="1"/>
        <v>1</v>
      </c>
    </row>
    <row r="71" spans="1:7" x14ac:dyDescent="0.25">
      <c r="A71" s="13" t="s">
        <v>89</v>
      </c>
      <c r="B71" s="18">
        <v>0.114</v>
      </c>
      <c r="C71" s="13">
        <v>58</v>
      </c>
      <c r="E71" s="15">
        <f t="shared" si="0"/>
        <v>0.11599999999999999</v>
      </c>
      <c r="G71" s="17" t="b">
        <f t="shared" si="1"/>
        <v>1</v>
      </c>
    </row>
    <row r="72" spans="1:7" x14ac:dyDescent="0.25">
      <c r="A72" s="13" t="s">
        <v>101</v>
      </c>
      <c r="B72" s="18">
        <v>0.115</v>
      </c>
      <c r="C72" s="13">
        <v>59</v>
      </c>
      <c r="E72" s="15">
        <f t="shared" si="0"/>
        <v>0.11799999999999999</v>
      </c>
      <c r="G72" s="17" t="b">
        <f t="shared" si="1"/>
        <v>1</v>
      </c>
    </row>
    <row r="73" spans="1:7" x14ac:dyDescent="0.25">
      <c r="A73" s="13" t="s">
        <v>50</v>
      </c>
      <c r="B73" s="18">
        <v>0.115</v>
      </c>
      <c r="C73" s="13">
        <v>60</v>
      </c>
      <c r="E73" s="15">
        <f t="shared" si="0"/>
        <v>0.12</v>
      </c>
      <c r="G73" s="17" t="b">
        <f t="shared" si="1"/>
        <v>1</v>
      </c>
    </row>
    <row r="74" spans="1:7" x14ac:dyDescent="0.25">
      <c r="A74" s="13" t="s">
        <v>63</v>
      </c>
      <c r="B74" s="18">
        <v>0.115</v>
      </c>
      <c r="C74" s="13">
        <v>61</v>
      </c>
      <c r="E74" s="15">
        <f t="shared" si="0"/>
        <v>0.122</v>
      </c>
      <c r="G74" s="17" t="b">
        <f t="shared" si="1"/>
        <v>1</v>
      </c>
    </row>
    <row r="75" spans="1:7" x14ac:dyDescent="0.25">
      <c r="A75" s="13" t="s">
        <v>124</v>
      </c>
      <c r="B75" s="18">
        <v>0.11799999999999999</v>
      </c>
      <c r="C75" s="13">
        <v>62</v>
      </c>
      <c r="E75" s="15">
        <f t="shared" si="0"/>
        <v>0.124</v>
      </c>
      <c r="G75" s="17" t="b">
        <f t="shared" si="1"/>
        <v>1</v>
      </c>
    </row>
    <row r="76" spans="1:7" x14ac:dyDescent="0.25">
      <c r="A76" s="13" t="s">
        <v>93</v>
      </c>
      <c r="B76" s="18">
        <v>0.11799999999999999</v>
      </c>
      <c r="C76" s="13">
        <v>63</v>
      </c>
      <c r="E76" s="15">
        <f t="shared" si="0"/>
        <v>0.126</v>
      </c>
      <c r="G76" s="17" t="b">
        <f t="shared" si="1"/>
        <v>1</v>
      </c>
    </row>
    <row r="77" spans="1:7" x14ac:dyDescent="0.25">
      <c r="A77" s="13" t="s">
        <v>112</v>
      </c>
      <c r="B77" s="18">
        <v>0.121</v>
      </c>
      <c r="C77" s="13">
        <v>64</v>
      </c>
      <c r="E77" s="15">
        <f t="shared" si="0"/>
        <v>0.128</v>
      </c>
      <c r="G77" s="17" t="b">
        <f t="shared" si="1"/>
        <v>1</v>
      </c>
    </row>
    <row r="78" spans="1:7" x14ac:dyDescent="0.25">
      <c r="A78" s="13" t="s">
        <v>76</v>
      </c>
      <c r="B78" s="18">
        <v>0.121</v>
      </c>
      <c r="C78" s="13">
        <v>65</v>
      </c>
      <c r="E78" s="15">
        <f t="shared" si="0"/>
        <v>0.13</v>
      </c>
      <c r="G78" s="17" t="b">
        <f t="shared" si="1"/>
        <v>1</v>
      </c>
    </row>
    <row r="79" spans="1:7" x14ac:dyDescent="0.25">
      <c r="A79" s="13" t="s">
        <v>139</v>
      </c>
      <c r="B79" s="18">
        <v>0.121</v>
      </c>
      <c r="C79" s="13">
        <v>66</v>
      </c>
      <c r="E79" s="15">
        <f t="shared" ref="E79:E113" si="2">C79/100*0.2</f>
        <v>0.13200000000000001</v>
      </c>
      <c r="G79" s="17" t="b">
        <f t="shared" ref="G79:G113" si="3">IF(E79&gt;B79,TRUE,FALSE)</f>
        <v>1</v>
      </c>
    </row>
    <row r="80" spans="1:7" x14ac:dyDescent="0.25">
      <c r="A80" s="13" t="s">
        <v>95</v>
      </c>
      <c r="B80" s="18">
        <v>0.129</v>
      </c>
      <c r="C80" s="13">
        <v>67</v>
      </c>
      <c r="E80" s="15">
        <f t="shared" si="2"/>
        <v>0.13400000000000001</v>
      </c>
      <c r="G80" s="17" t="b">
        <f t="shared" si="3"/>
        <v>1</v>
      </c>
    </row>
    <row r="81" spans="1:7" x14ac:dyDescent="0.25">
      <c r="A81" s="13" t="s">
        <v>53</v>
      </c>
      <c r="B81" s="18">
        <v>0.13</v>
      </c>
      <c r="C81" s="13">
        <v>68</v>
      </c>
      <c r="E81" s="15">
        <f t="shared" si="2"/>
        <v>0.13600000000000001</v>
      </c>
      <c r="G81" s="17" t="b">
        <f t="shared" si="3"/>
        <v>1</v>
      </c>
    </row>
    <row r="82" spans="1:7" x14ac:dyDescent="0.25">
      <c r="A82" s="13" t="s">
        <v>135</v>
      </c>
      <c r="B82" s="18">
        <v>0.13</v>
      </c>
      <c r="C82" s="13">
        <v>69</v>
      </c>
      <c r="E82" s="15">
        <f t="shared" si="2"/>
        <v>0.13799999999999998</v>
      </c>
      <c r="G82" s="17" t="b">
        <f t="shared" si="3"/>
        <v>1</v>
      </c>
    </row>
    <row r="83" spans="1:7" x14ac:dyDescent="0.25">
      <c r="A83" s="13" t="s">
        <v>120</v>
      </c>
      <c r="B83" s="18">
        <v>0.13100000000000001</v>
      </c>
      <c r="C83" s="13">
        <v>70</v>
      </c>
      <c r="E83" s="15">
        <f t="shared" si="2"/>
        <v>0.13999999999999999</v>
      </c>
      <c r="G83" s="17" t="b">
        <f t="shared" si="3"/>
        <v>1</v>
      </c>
    </row>
    <row r="84" spans="1:7" x14ac:dyDescent="0.25">
      <c r="A84" s="13" t="s">
        <v>94</v>
      </c>
      <c r="B84" s="18">
        <v>0.13400000000000001</v>
      </c>
      <c r="C84" s="13">
        <v>71</v>
      </c>
      <c r="E84" s="15">
        <f t="shared" si="2"/>
        <v>0.14199999999999999</v>
      </c>
      <c r="G84" s="17" t="b">
        <f t="shared" si="3"/>
        <v>1</v>
      </c>
    </row>
    <row r="85" spans="1:7" x14ac:dyDescent="0.25">
      <c r="A85" s="13" t="s">
        <v>128</v>
      </c>
      <c r="B85" s="18">
        <v>0.13700000000000001</v>
      </c>
      <c r="C85" s="13">
        <v>72</v>
      </c>
      <c r="E85" s="15">
        <f t="shared" si="2"/>
        <v>0.14399999999999999</v>
      </c>
      <c r="G85" s="17" t="b">
        <f t="shared" si="3"/>
        <v>1</v>
      </c>
    </row>
    <row r="86" spans="1:7" x14ac:dyDescent="0.25">
      <c r="A86" s="13" t="s">
        <v>145</v>
      </c>
      <c r="B86" s="18">
        <v>0.14199999999999999</v>
      </c>
      <c r="C86" s="13">
        <v>73</v>
      </c>
      <c r="E86" s="15">
        <f t="shared" si="2"/>
        <v>0.14599999999999999</v>
      </c>
      <c r="G86" s="17" t="b">
        <f t="shared" si="3"/>
        <v>1</v>
      </c>
    </row>
    <row r="87" spans="1:7" x14ac:dyDescent="0.25">
      <c r="A87" s="13" t="s">
        <v>98</v>
      </c>
      <c r="B87" s="18">
        <v>0.14399999999999999</v>
      </c>
      <c r="C87" s="13">
        <v>74</v>
      </c>
      <c r="E87" s="15">
        <f t="shared" si="2"/>
        <v>0.14799999999999999</v>
      </c>
      <c r="G87" s="17" t="b">
        <f t="shared" si="3"/>
        <v>1</v>
      </c>
    </row>
    <row r="88" spans="1:7" x14ac:dyDescent="0.25">
      <c r="A88" s="13" t="s">
        <v>146</v>
      </c>
      <c r="B88" s="18">
        <v>0.14499999999999999</v>
      </c>
      <c r="C88" s="13">
        <v>75</v>
      </c>
      <c r="E88" s="15">
        <f t="shared" si="2"/>
        <v>0.15000000000000002</v>
      </c>
      <c r="G88" s="17" t="b">
        <f t="shared" si="3"/>
        <v>1</v>
      </c>
    </row>
    <row r="89" spans="1:7" x14ac:dyDescent="0.25">
      <c r="A89" s="13" t="s">
        <v>57</v>
      </c>
      <c r="B89" s="18">
        <v>0.14499999999999999</v>
      </c>
      <c r="C89" s="13">
        <v>76</v>
      </c>
      <c r="E89" s="15">
        <f t="shared" si="2"/>
        <v>0.15200000000000002</v>
      </c>
      <c r="G89" s="17" t="b">
        <f t="shared" si="3"/>
        <v>1</v>
      </c>
    </row>
    <row r="90" spans="1:7" x14ac:dyDescent="0.25">
      <c r="A90" s="13" t="s">
        <v>148</v>
      </c>
      <c r="B90" s="18">
        <v>0.14499999999999999</v>
      </c>
      <c r="C90" s="13">
        <v>77</v>
      </c>
      <c r="E90" s="15">
        <f t="shared" si="2"/>
        <v>0.15400000000000003</v>
      </c>
      <c r="G90" s="17" t="b">
        <f t="shared" si="3"/>
        <v>1</v>
      </c>
    </row>
    <row r="91" spans="1:7" x14ac:dyDescent="0.25">
      <c r="A91" s="13" t="s">
        <v>88</v>
      </c>
      <c r="B91" s="18">
        <v>0.14899999999999999</v>
      </c>
      <c r="C91" s="13">
        <v>78</v>
      </c>
      <c r="E91" s="15">
        <f t="shared" si="2"/>
        <v>0.15600000000000003</v>
      </c>
      <c r="G91" s="17" t="b">
        <f t="shared" si="3"/>
        <v>1</v>
      </c>
    </row>
    <row r="92" spans="1:7" x14ac:dyDescent="0.25">
      <c r="A92" s="13" t="s">
        <v>140</v>
      </c>
      <c r="B92" s="18">
        <v>0.151</v>
      </c>
      <c r="C92" s="13">
        <v>79</v>
      </c>
      <c r="E92" s="15">
        <f t="shared" si="2"/>
        <v>0.15800000000000003</v>
      </c>
      <c r="G92" s="17" t="b">
        <f t="shared" si="3"/>
        <v>1</v>
      </c>
    </row>
    <row r="93" spans="1:7" x14ac:dyDescent="0.25">
      <c r="A93" s="13" t="s">
        <v>54</v>
      </c>
      <c r="B93" s="18">
        <v>0.154</v>
      </c>
      <c r="C93" s="13">
        <v>80</v>
      </c>
      <c r="E93" s="15">
        <f t="shared" si="2"/>
        <v>0.16000000000000003</v>
      </c>
      <c r="G93" s="17" t="b">
        <f t="shared" si="3"/>
        <v>1</v>
      </c>
    </row>
    <row r="94" spans="1:7" x14ac:dyDescent="0.25">
      <c r="A94" s="13" t="s">
        <v>111</v>
      </c>
      <c r="B94" s="18">
        <v>0.154</v>
      </c>
      <c r="C94" s="13">
        <v>81</v>
      </c>
      <c r="E94" s="15">
        <f t="shared" si="2"/>
        <v>0.16200000000000003</v>
      </c>
      <c r="G94" s="17" t="b">
        <f t="shared" si="3"/>
        <v>1</v>
      </c>
    </row>
    <row r="95" spans="1:7" x14ac:dyDescent="0.25">
      <c r="A95" s="13" t="s">
        <v>143</v>
      </c>
      <c r="B95" s="18">
        <v>0.159</v>
      </c>
      <c r="C95" s="13">
        <v>82</v>
      </c>
      <c r="E95" s="15">
        <f t="shared" si="2"/>
        <v>0.16400000000000001</v>
      </c>
      <c r="G95" s="17" t="b">
        <f t="shared" si="3"/>
        <v>1</v>
      </c>
    </row>
    <row r="96" spans="1:7" x14ac:dyDescent="0.25">
      <c r="A96" s="13" t="s">
        <v>77</v>
      </c>
      <c r="B96" s="18">
        <v>0.161</v>
      </c>
      <c r="C96" s="13">
        <v>83</v>
      </c>
      <c r="E96" s="15">
        <f t="shared" si="2"/>
        <v>0.16600000000000001</v>
      </c>
      <c r="G96" s="17" t="b">
        <f t="shared" si="3"/>
        <v>1</v>
      </c>
    </row>
    <row r="97" spans="1:7" x14ac:dyDescent="0.25">
      <c r="A97" s="13" t="s">
        <v>58</v>
      </c>
      <c r="B97" s="18">
        <v>0.16200000000000001</v>
      </c>
      <c r="C97" s="13">
        <v>84</v>
      </c>
      <c r="E97" s="15">
        <f t="shared" si="2"/>
        <v>0.16800000000000001</v>
      </c>
      <c r="G97" s="17" t="b">
        <f t="shared" si="3"/>
        <v>1</v>
      </c>
    </row>
    <row r="98" spans="1:7" x14ac:dyDescent="0.25">
      <c r="A98" s="13" t="s">
        <v>119</v>
      </c>
      <c r="B98" s="18">
        <v>0.16600000000000001</v>
      </c>
      <c r="C98" s="13">
        <v>85</v>
      </c>
      <c r="E98" s="15">
        <f t="shared" si="2"/>
        <v>0.17</v>
      </c>
      <c r="G98" s="17" t="b">
        <f t="shared" si="3"/>
        <v>1</v>
      </c>
    </row>
    <row r="99" spans="1:7" x14ac:dyDescent="0.25">
      <c r="A99" s="13" t="s">
        <v>108</v>
      </c>
      <c r="B99" s="18">
        <v>0.17299999999999999</v>
      </c>
      <c r="C99" s="13">
        <v>86</v>
      </c>
      <c r="E99" s="15">
        <f t="shared" si="2"/>
        <v>0.17200000000000001</v>
      </c>
      <c r="G99" s="17" t="b">
        <f t="shared" si="3"/>
        <v>0</v>
      </c>
    </row>
    <row r="100" spans="1:7" x14ac:dyDescent="0.25">
      <c r="A100" s="13" t="s">
        <v>66</v>
      </c>
      <c r="B100" s="18">
        <v>0.17399999999999999</v>
      </c>
      <c r="C100" s="13">
        <v>87</v>
      </c>
      <c r="E100" s="15">
        <f t="shared" si="2"/>
        <v>0.17400000000000002</v>
      </c>
      <c r="G100" s="17" t="b">
        <f t="shared" si="3"/>
        <v>0</v>
      </c>
    </row>
    <row r="101" spans="1:7" x14ac:dyDescent="0.25">
      <c r="A101" s="13" t="s">
        <v>142</v>
      </c>
      <c r="B101" s="18">
        <v>0.17799999999999999</v>
      </c>
      <c r="C101" s="13">
        <v>88</v>
      </c>
      <c r="E101" s="15">
        <f t="shared" si="2"/>
        <v>0.17600000000000002</v>
      </c>
      <c r="G101" s="17" t="b">
        <f t="shared" si="3"/>
        <v>0</v>
      </c>
    </row>
    <row r="102" spans="1:7" x14ac:dyDescent="0.25">
      <c r="A102" s="13" t="s">
        <v>70</v>
      </c>
      <c r="B102" s="18">
        <v>0.17899999999999999</v>
      </c>
      <c r="C102" s="13">
        <v>89</v>
      </c>
      <c r="E102" s="15">
        <f t="shared" si="2"/>
        <v>0.17800000000000002</v>
      </c>
      <c r="G102" s="17" t="b">
        <f t="shared" si="3"/>
        <v>0</v>
      </c>
    </row>
    <row r="103" spans="1:7" x14ac:dyDescent="0.25">
      <c r="A103" s="13" t="s">
        <v>96</v>
      </c>
      <c r="B103" s="18">
        <v>0.17899999999999999</v>
      </c>
      <c r="C103" s="13">
        <v>90</v>
      </c>
      <c r="E103" s="15">
        <f t="shared" si="2"/>
        <v>0.18000000000000002</v>
      </c>
      <c r="G103" s="17" t="b">
        <f t="shared" si="3"/>
        <v>1</v>
      </c>
    </row>
    <row r="104" spans="1:7" x14ac:dyDescent="0.25">
      <c r="A104" s="13" t="s">
        <v>97</v>
      </c>
      <c r="B104" s="18">
        <v>0.183</v>
      </c>
      <c r="C104" s="13">
        <v>91</v>
      </c>
      <c r="E104" s="15">
        <f t="shared" si="2"/>
        <v>0.18200000000000002</v>
      </c>
      <c r="G104" s="17" t="b">
        <f t="shared" si="3"/>
        <v>0</v>
      </c>
    </row>
    <row r="105" spans="1:7" x14ac:dyDescent="0.25">
      <c r="A105" s="13" t="s">
        <v>92</v>
      </c>
      <c r="B105" s="18">
        <v>0.188</v>
      </c>
      <c r="C105" s="13">
        <v>92</v>
      </c>
      <c r="E105" s="15">
        <f t="shared" si="2"/>
        <v>0.18400000000000002</v>
      </c>
      <c r="G105" s="17" t="b">
        <f t="shared" si="3"/>
        <v>0</v>
      </c>
    </row>
    <row r="106" spans="1:7" x14ac:dyDescent="0.25">
      <c r="A106" s="13" t="s">
        <v>78</v>
      </c>
      <c r="B106" s="18">
        <v>0.189</v>
      </c>
      <c r="C106" s="13">
        <v>93</v>
      </c>
      <c r="E106" s="15">
        <f t="shared" si="2"/>
        <v>0.18600000000000003</v>
      </c>
      <c r="G106" s="17" t="b">
        <f t="shared" si="3"/>
        <v>0</v>
      </c>
    </row>
    <row r="107" spans="1:7" x14ac:dyDescent="0.25">
      <c r="A107" s="13" t="s">
        <v>68</v>
      </c>
      <c r="B107" s="18">
        <v>0.19</v>
      </c>
      <c r="C107" s="13">
        <v>94</v>
      </c>
      <c r="E107" s="15">
        <f t="shared" si="2"/>
        <v>0.188</v>
      </c>
      <c r="G107" s="17" t="b">
        <f t="shared" si="3"/>
        <v>0</v>
      </c>
    </row>
    <row r="108" spans="1:7" x14ac:dyDescent="0.25">
      <c r="A108" s="13" t="s">
        <v>52</v>
      </c>
      <c r="B108" s="18">
        <v>0.192</v>
      </c>
      <c r="C108" s="13">
        <v>95</v>
      </c>
      <c r="E108" s="15">
        <f t="shared" si="2"/>
        <v>0.19</v>
      </c>
      <c r="G108" s="17" t="b">
        <f t="shared" si="3"/>
        <v>0</v>
      </c>
    </row>
    <row r="109" spans="1:7" x14ac:dyDescent="0.25">
      <c r="A109" s="13" t="s">
        <v>121</v>
      </c>
      <c r="B109" s="18">
        <v>0.19400000000000001</v>
      </c>
      <c r="C109" s="13">
        <v>96</v>
      </c>
      <c r="E109" s="15">
        <f t="shared" si="2"/>
        <v>0.192</v>
      </c>
      <c r="G109" s="17" t="b">
        <f t="shared" si="3"/>
        <v>0</v>
      </c>
    </row>
    <row r="110" spans="1:7" x14ac:dyDescent="0.25">
      <c r="A110" s="13" t="s">
        <v>110</v>
      </c>
      <c r="B110" s="18">
        <v>0.19500000000000001</v>
      </c>
      <c r="C110" s="13">
        <v>97</v>
      </c>
      <c r="E110" s="15">
        <f t="shared" si="2"/>
        <v>0.19400000000000001</v>
      </c>
      <c r="G110" s="17" t="b">
        <f t="shared" si="3"/>
        <v>0</v>
      </c>
    </row>
    <row r="111" spans="1:7" x14ac:dyDescent="0.25">
      <c r="A111" s="13" t="s">
        <v>114</v>
      </c>
      <c r="B111" s="18">
        <v>0.19800000000000001</v>
      </c>
      <c r="C111" s="13">
        <v>98</v>
      </c>
      <c r="E111" s="15">
        <f t="shared" si="2"/>
        <v>0.19600000000000001</v>
      </c>
      <c r="G111" s="17" t="b">
        <f t="shared" si="3"/>
        <v>0</v>
      </c>
    </row>
    <row r="112" spans="1:7" x14ac:dyDescent="0.25">
      <c r="A112" s="13" t="s">
        <v>62</v>
      </c>
      <c r="B112" s="18">
        <v>0.19900000000000001</v>
      </c>
      <c r="C112" s="13">
        <v>99</v>
      </c>
      <c r="E112" s="15">
        <f t="shared" si="2"/>
        <v>0.19800000000000001</v>
      </c>
      <c r="G112" s="17" t="b">
        <f t="shared" si="3"/>
        <v>0</v>
      </c>
    </row>
    <row r="113" spans="1:7" x14ac:dyDescent="0.25">
      <c r="A113" s="13" t="s">
        <v>74</v>
      </c>
      <c r="B113" s="18">
        <v>0.19900000000000001</v>
      </c>
      <c r="C113" s="13">
        <v>100</v>
      </c>
      <c r="E113" s="15">
        <f t="shared" si="2"/>
        <v>0.2</v>
      </c>
      <c r="G113" s="17" t="b">
        <f t="shared" si="3"/>
        <v>1</v>
      </c>
    </row>
  </sheetData>
  <sortState xmlns:xlrd2="http://schemas.microsoft.com/office/spreadsheetml/2017/richdata2" ref="A14:B113">
    <sortCondition ref="B14:B113"/>
  </sortState>
  <phoneticPr fontId="1" type="noConversion"/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1F4B8-CCF5-4F4B-8040-571ECD37AB4C}">
  <dimension ref="A2:Z23"/>
  <sheetViews>
    <sheetView zoomScale="130" zoomScaleNormal="130" workbookViewId="0">
      <selection activeCell="A4" sqref="A4:F23"/>
    </sheetView>
  </sheetViews>
  <sheetFormatPr defaultRowHeight="15" x14ac:dyDescent="0.25"/>
  <cols>
    <col min="1" max="1" width="9.28515625" customWidth="1"/>
    <col min="11" max="11" width="1.42578125" customWidth="1"/>
    <col min="14" max="14" width="1.28515625" customWidth="1"/>
    <col min="21" max="21" width="1.85546875" customWidth="1"/>
    <col min="24" max="24" width="1.5703125" customWidth="1"/>
  </cols>
  <sheetData>
    <row r="2" spans="1:26" x14ac:dyDescent="0.25">
      <c r="A2" t="s">
        <v>157</v>
      </c>
    </row>
    <row r="4" spans="1:26" x14ac:dyDescent="0.25">
      <c r="A4" t="s">
        <v>183</v>
      </c>
      <c r="H4" s="25" t="s">
        <v>180</v>
      </c>
      <c r="R4" s="25" t="s">
        <v>184</v>
      </c>
    </row>
    <row r="5" spans="1:26" x14ac:dyDescent="0.25">
      <c r="A5" s="27"/>
      <c r="B5" s="19"/>
      <c r="C5" s="19"/>
      <c r="D5" s="19"/>
      <c r="E5" s="19" t="s">
        <v>179</v>
      </c>
      <c r="F5" s="20"/>
      <c r="H5" s="21"/>
      <c r="I5" s="19"/>
      <c r="J5" s="19"/>
      <c r="K5" s="31"/>
      <c r="L5" s="19" t="s">
        <v>182</v>
      </c>
      <c r="M5" s="19"/>
      <c r="N5" s="31"/>
      <c r="O5" s="19" t="s">
        <v>181</v>
      </c>
      <c r="P5" s="20"/>
      <c r="R5" s="21"/>
      <c r="S5" s="19"/>
      <c r="T5" s="19"/>
      <c r="U5" s="31"/>
      <c r="V5" s="19" t="s">
        <v>182</v>
      </c>
      <c r="W5" s="19"/>
      <c r="X5" s="31"/>
      <c r="Y5" s="19" t="s">
        <v>185</v>
      </c>
      <c r="Z5" s="20"/>
    </row>
    <row r="6" spans="1:26" x14ac:dyDescent="0.25">
      <c r="A6" s="21" t="s">
        <v>160</v>
      </c>
      <c r="B6" s="29" t="s">
        <v>159</v>
      </c>
      <c r="C6" s="22">
        <v>4467</v>
      </c>
      <c r="D6" s="22"/>
      <c r="E6" s="22" t="s">
        <v>178</v>
      </c>
      <c r="F6" s="28">
        <f>_xlfn.T.TEST(C6:C14,C15:C23,2,1)</f>
        <v>6.5373913025452875E-3</v>
      </c>
      <c r="H6" s="21" t="s">
        <v>160</v>
      </c>
      <c r="I6" s="29" t="s">
        <v>159</v>
      </c>
      <c r="J6" s="22">
        <v>4467</v>
      </c>
      <c r="K6" s="32"/>
      <c r="L6" s="22" t="s">
        <v>158</v>
      </c>
      <c r="M6" s="22">
        <v>8000</v>
      </c>
      <c r="N6" s="32"/>
      <c r="O6" s="22" t="s">
        <v>178</v>
      </c>
      <c r="P6" s="28">
        <f>_xlfn.T.TEST(M6:M14,M15:M23,2,1)</f>
        <v>0.98560202763601068</v>
      </c>
      <c r="R6" s="21" t="s">
        <v>160</v>
      </c>
      <c r="S6" s="29" t="s">
        <v>159</v>
      </c>
      <c r="T6" s="22">
        <v>4467</v>
      </c>
      <c r="U6" s="32"/>
      <c r="V6" s="22" t="s">
        <v>158</v>
      </c>
      <c r="W6" s="22">
        <v>9000</v>
      </c>
      <c r="X6" s="32"/>
      <c r="Y6" s="22" t="s">
        <v>178</v>
      </c>
      <c r="Z6" s="28">
        <f>_xlfn.T.TEST(W6:W14,W15:W23,2,1)</f>
        <v>0.47167652012947792</v>
      </c>
    </row>
    <row r="7" spans="1:26" x14ac:dyDescent="0.25">
      <c r="A7" s="21" t="s">
        <v>161</v>
      </c>
      <c r="B7" s="29" t="s">
        <v>159</v>
      </c>
      <c r="C7" s="22">
        <v>8000</v>
      </c>
      <c r="D7" s="22"/>
      <c r="E7" s="22"/>
      <c r="F7" s="23"/>
      <c r="H7" s="21" t="s">
        <v>161</v>
      </c>
      <c r="I7" s="22" t="s">
        <v>158</v>
      </c>
      <c r="J7" s="22">
        <v>8000</v>
      </c>
      <c r="K7" s="32"/>
      <c r="L7" s="22" t="s">
        <v>158</v>
      </c>
      <c r="M7" s="22">
        <v>9000</v>
      </c>
      <c r="N7" s="32"/>
      <c r="O7" s="22"/>
      <c r="P7" s="23"/>
      <c r="R7" s="21" t="s">
        <v>161</v>
      </c>
      <c r="S7" s="29" t="s">
        <v>159</v>
      </c>
      <c r="T7" s="22">
        <v>8000</v>
      </c>
      <c r="U7" s="32"/>
      <c r="V7" s="22" t="s">
        <v>158</v>
      </c>
      <c r="W7" s="22">
        <v>3835</v>
      </c>
      <c r="X7" s="32"/>
      <c r="Y7" s="22"/>
      <c r="Z7" s="23"/>
    </row>
    <row r="8" spans="1:26" x14ac:dyDescent="0.25">
      <c r="A8" s="21" t="s">
        <v>162</v>
      </c>
      <c r="B8" s="29" t="s">
        <v>159</v>
      </c>
      <c r="C8" s="22">
        <v>3921</v>
      </c>
      <c r="D8" s="22"/>
      <c r="E8" s="22"/>
      <c r="F8" s="23"/>
      <c r="H8" s="21" t="s">
        <v>162</v>
      </c>
      <c r="I8" s="29" t="s">
        <v>159</v>
      </c>
      <c r="J8" s="22">
        <v>3921</v>
      </c>
      <c r="K8" s="32"/>
      <c r="L8" s="22" t="s">
        <v>158</v>
      </c>
      <c r="M8" s="22">
        <v>3691</v>
      </c>
      <c r="N8" s="32"/>
      <c r="O8" s="22"/>
      <c r="P8" s="23"/>
      <c r="R8" s="21" t="s">
        <v>162</v>
      </c>
      <c r="S8" s="29" t="s">
        <v>159</v>
      </c>
      <c r="T8" s="22">
        <v>3921</v>
      </c>
      <c r="U8" s="32"/>
      <c r="V8" s="22" t="s">
        <v>158</v>
      </c>
      <c r="W8" s="22">
        <v>3691</v>
      </c>
      <c r="X8" s="32"/>
      <c r="Y8" s="22"/>
      <c r="Z8" s="23"/>
    </row>
    <row r="9" spans="1:26" x14ac:dyDescent="0.25">
      <c r="A9" s="21" t="s">
        <v>163</v>
      </c>
      <c r="B9" s="29" t="s">
        <v>159</v>
      </c>
      <c r="C9" s="22">
        <v>9000</v>
      </c>
      <c r="D9" s="22"/>
      <c r="E9" s="22"/>
      <c r="F9" s="23"/>
      <c r="H9" s="21" t="s">
        <v>163</v>
      </c>
      <c r="I9" s="22" t="s">
        <v>158</v>
      </c>
      <c r="J9" s="22">
        <v>9000</v>
      </c>
      <c r="K9" s="32"/>
      <c r="L9" s="22" t="s">
        <v>158</v>
      </c>
      <c r="M9" s="22">
        <v>3027</v>
      </c>
      <c r="N9" s="32"/>
      <c r="O9" s="22"/>
      <c r="P9" s="23"/>
      <c r="R9" s="21" t="s">
        <v>163</v>
      </c>
      <c r="S9" s="22" t="s">
        <v>158</v>
      </c>
      <c r="T9" s="22">
        <v>9000</v>
      </c>
      <c r="U9" s="32"/>
      <c r="V9" s="22" t="s">
        <v>158</v>
      </c>
      <c r="W9" s="22">
        <v>1111</v>
      </c>
      <c r="X9" s="32"/>
      <c r="Y9" s="22"/>
      <c r="Z9" s="23"/>
    </row>
    <row r="10" spans="1:26" x14ac:dyDescent="0.25">
      <c r="A10" s="21" t="s">
        <v>164</v>
      </c>
      <c r="B10" s="29" t="s">
        <v>159</v>
      </c>
      <c r="C10" s="22">
        <v>3835</v>
      </c>
      <c r="D10" s="22"/>
      <c r="E10" s="22"/>
      <c r="F10" s="23"/>
      <c r="H10" s="21" t="s">
        <v>164</v>
      </c>
      <c r="I10" s="29" t="s">
        <v>159</v>
      </c>
      <c r="J10" s="22">
        <v>3835</v>
      </c>
      <c r="K10" s="32"/>
      <c r="L10" s="22" t="s">
        <v>158</v>
      </c>
      <c r="M10" s="22">
        <v>1111</v>
      </c>
      <c r="N10" s="32"/>
      <c r="O10" s="22"/>
      <c r="P10" s="23"/>
      <c r="R10" s="21" t="s">
        <v>164</v>
      </c>
      <c r="S10" s="22" t="s">
        <v>158</v>
      </c>
      <c r="T10" s="22">
        <v>3835</v>
      </c>
      <c r="U10" s="32"/>
      <c r="V10" s="22" t="s">
        <v>158</v>
      </c>
      <c r="W10" s="22">
        <v>3043</v>
      </c>
      <c r="X10" s="32"/>
      <c r="Y10" s="22"/>
      <c r="Z10" s="23"/>
    </row>
    <row r="11" spans="1:26" x14ac:dyDescent="0.25">
      <c r="A11" s="21" t="s">
        <v>165</v>
      </c>
      <c r="B11" s="29" t="s">
        <v>159</v>
      </c>
      <c r="C11" s="22">
        <v>3691</v>
      </c>
      <c r="D11" s="22"/>
      <c r="E11" s="22"/>
      <c r="F11" s="23"/>
      <c r="H11" s="21" t="s">
        <v>165</v>
      </c>
      <c r="I11" s="22" t="s">
        <v>158</v>
      </c>
      <c r="J11" s="22">
        <v>3691</v>
      </c>
      <c r="K11" s="32"/>
      <c r="L11" s="22" t="s">
        <v>158</v>
      </c>
      <c r="M11" s="22">
        <v>2222</v>
      </c>
      <c r="N11" s="32"/>
      <c r="O11" s="22"/>
      <c r="P11" s="23"/>
      <c r="R11" s="21" t="s">
        <v>165</v>
      </c>
      <c r="S11" s="30" t="s">
        <v>158</v>
      </c>
      <c r="T11" s="22">
        <v>3691</v>
      </c>
      <c r="U11" s="32"/>
      <c r="V11" s="22" t="s">
        <v>158</v>
      </c>
      <c r="W11" s="22">
        <v>2222</v>
      </c>
      <c r="X11" s="32"/>
      <c r="Y11" s="22"/>
      <c r="Z11" s="23"/>
    </row>
    <row r="12" spans="1:26" x14ac:dyDescent="0.25">
      <c r="A12" s="21" t="s">
        <v>166</v>
      </c>
      <c r="B12" s="29" t="s">
        <v>159</v>
      </c>
      <c r="C12" s="22">
        <v>3822</v>
      </c>
      <c r="D12" s="22"/>
      <c r="E12" s="22"/>
      <c r="F12" s="23"/>
      <c r="H12" s="21" t="s">
        <v>166</v>
      </c>
      <c r="I12" s="29" t="s">
        <v>159</v>
      </c>
      <c r="J12" s="22">
        <v>3822</v>
      </c>
      <c r="K12" s="32"/>
      <c r="L12" s="22" t="s">
        <v>158</v>
      </c>
      <c r="M12" s="22">
        <v>3117</v>
      </c>
      <c r="N12" s="32"/>
      <c r="O12" s="22"/>
      <c r="P12" s="23"/>
      <c r="R12" s="21" t="s">
        <v>166</v>
      </c>
      <c r="S12" s="29" t="s">
        <v>159</v>
      </c>
      <c r="T12" s="22">
        <v>3822</v>
      </c>
      <c r="U12" s="32"/>
      <c r="V12" s="22" t="s">
        <v>158</v>
      </c>
      <c r="W12" s="22">
        <v>800</v>
      </c>
      <c r="X12" s="32"/>
      <c r="Y12" s="22"/>
      <c r="Z12" s="23"/>
    </row>
    <row r="13" spans="1:26" x14ac:dyDescent="0.25">
      <c r="A13" s="21" t="s">
        <v>167</v>
      </c>
      <c r="B13" s="29" t="s">
        <v>159</v>
      </c>
      <c r="C13" s="22">
        <v>3027</v>
      </c>
      <c r="D13" s="22"/>
      <c r="E13" s="22"/>
      <c r="F13" s="23"/>
      <c r="H13" s="21" t="s">
        <v>167</v>
      </c>
      <c r="I13" s="22" t="s">
        <v>158</v>
      </c>
      <c r="J13" s="22">
        <v>3027</v>
      </c>
      <c r="K13" s="32"/>
      <c r="L13" s="22" t="s">
        <v>158</v>
      </c>
      <c r="M13" s="22">
        <v>800</v>
      </c>
      <c r="N13" s="32"/>
      <c r="O13" s="22"/>
      <c r="P13" s="23"/>
      <c r="R13" s="21" t="s">
        <v>167</v>
      </c>
      <c r="S13" s="29" t="s">
        <v>159</v>
      </c>
      <c r="T13" s="22">
        <v>3027</v>
      </c>
      <c r="U13" s="32"/>
      <c r="V13" s="22" t="s">
        <v>158</v>
      </c>
      <c r="W13" s="22">
        <v>4296</v>
      </c>
      <c r="X13" s="32"/>
      <c r="Y13" s="22"/>
      <c r="Z13" s="23"/>
    </row>
    <row r="14" spans="1:26" x14ac:dyDescent="0.25">
      <c r="A14" s="21" t="s">
        <v>168</v>
      </c>
      <c r="B14" s="29" t="s">
        <v>159</v>
      </c>
      <c r="C14" s="22">
        <v>3345</v>
      </c>
      <c r="D14" s="22"/>
      <c r="E14" s="22"/>
      <c r="F14" s="23"/>
      <c r="H14" s="21" t="s">
        <v>168</v>
      </c>
      <c r="I14" s="29" t="s">
        <v>159</v>
      </c>
      <c r="J14" s="22">
        <v>3345</v>
      </c>
      <c r="K14" s="32"/>
      <c r="L14" s="22" t="s">
        <v>158</v>
      </c>
      <c r="M14" s="22">
        <v>1000</v>
      </c>
      <c r="N14" s="32"/>
      <c r="O14" s="22"/>
      <c r="P14" s="23"/>
      <c r="R14" s="21" t="s">
        <v>168</v>
      </c>
      <c r="S14" s="29" t="s">
        <v>159</v>
      </c>
      <c r="T14" s="22">
        <v>3345</v>
      </c>
      <c r="U14" s="32"/>
      <c r="V14" s="22" t="s">
        <v>158</v>
      </c>
      <c r="W14" s="22">
        <v>1000</v>
      </c>
      <c r="X14" s="32"/>
      <c r="Y14" s="22"/>
      <c r="Z14" s="23"/>
    </row>
    <row r="15" spans="1:26" x14ac:dyDescent="0.25">
      <c r="A15" s="21" t="s">
        <v>169</v>
      </c>
      <c r="B15" s="22" t="s">
        <v>158</v>
      </c>
      <c r="C15" s="22">
        <v>1111</v>
      </c>
      <c r="D15" s="22"/>
      <c r="E15" s="22"/>
      <c r="F15" s="23"/>
      <c r="H15" s="21" t="s">
        <v>169</v>
      </c>
      <c r="I15" s="22" t="s">
        <v>158</v>
      </c>
      <c r="J15" s="22">
        <v>1111</v>
      </c>
      <c r="K15" s="32"/>
      <c r="L15" s="22" t="s">
        <v>159</v>
      </c>
      <c r="M15" s="22">
        <v>4467</v>
      </c>
      <c r="N15" s="32"/>
      <c r="O15" s="22"/>
      <c r="P15" s="23"/>
      <c r="R15" s="21" t="s">
        <v>169</v>
      </c>
      <c r="S15" s="22" t="s">
        <v>158</v>
      </c>
      <c r="T15" s="22">
        <v>1111</v>
      </c>
      <c r="U15" s="32"/>
      <c r="V15" s="22" t="s">
        <v>159</v>
      </c>
      <c r="W15" s="22">
        <v>4467</v>
      </c>
      <c r="X15" s="32"/>
      <c r="Y15" s="22"/>
      <c r="Z15" s="23"/>
    </row>
    <row r="16" spans="1:26" x14ac:dyDescent="0.25">
      <c r="A16" s="21" t="s">
        <v>170</v>
      </c>
      <c r="B16" s="22" t="s">
        <v>158</v>
      </c>
      <c r="C16" s="22">
        <v>3043</v>
      </c>
      <c r="D16" s="22"/>
      <c r="E16" s="22"/>
      <c r="F16" s="23"/>
      <c r="H16" s="21" t="s">
        <v>170</v>
      </c>
      <c r="I16" s="29" t="s">
        <v>159</v>
      </c>
      <c r="J16" s="22">
        <v>3043</v>
      </c>
      <c r="K16" s="32"/>
      <c r="L16" s="22" t="s">
        <v>159</v>
      </c>
      <c r="M16" s="22">
        <v>3921</v>
      </c>
      <c r="N16" s="32"/>
      <c r="O16" s="22"/>
      <c r="P16" s="23"/>
      <c r="R16" s="21" t="s">
        <v>170</v>
      </c>
      <c r="S16" s="22" t="s">
        <v>158</v>
      </c>
      <c r="T16" s="22">
        <v>3043</v>
      </c>
      <c r="U16" s="32"/>
      <c r="V16" s="22" t="s">
        <v>159</v>
      </c>
      <c r="W16" s="22">
        <v>8000</v>
      </c>
      <c r="X16" s="32"/>
      <c r="Y16" s="22"/>
      <c r="Z16" s="23"/>
    </row>
    <row r="17" spans="1:26" x14ac:dyDescent="0.25">
      <c r="A17" s="21" t="s">
        <v>171</v>
      </c>
      <c r="B17" s="22" t="s">
        <v>158</v>
      </c>
      <c r="C17" s="22">
        <v>2222</v>
      </c>
      <c r="D17" s="22"/>
      <c r="E17" s="22"/>
      <c r="F17" s="23"/>
      <c r="H17" s="21" t="s">
        <v>171</v>
      </c>
      <c r="I17" s="22" t="s">
        <v>158</v>
      </c>
      <c r="J17" s="22">
        <v>2222</v>
      </c>
      <c r="K17" s="32"/>
      <c r="L17" s="22" t="s">
        <v>159</v>
      </c>
      <c r="M17" s="22">
        <v>3835</v>
      </c>
      <c r="N17" s="32"/>
      <c r="O17" s="22"/>
      <c r="P17" s="23"/>
      <c r="R17" s="21" t="s">
        <v>171</v>
      </c>
      <c r="S17" s="22" t="s">
        <v>158</v>
      </c>
      <c r="T17" s="22">
        <v>2222</v>
      </c>
      <c r="U17" s="32"/>
      <c r="V17" s="22" t="s">
        <v>159</v>
      </c>
      <c r="W17" s="22">
        <v>3921</v>
      </c>
      <c r="X17" s="32"/>
      <c r="Y17" s="22"/>
      <c r="Z17" s="23"/>
    </row>
    <row r="18" spans="1:26" x14ac:dyDescent="0.25">
      <c r="A18" s="21" t="s">
        <v>172</v>
      </c>
      <c r="B18" s="22" t="s">
        <v>158</v>
      </c>
      <c r="C18" s="22">
        <v>3591</v>
      </c>
      <c r="D18" s="22"/>
      <c r="E18" s="22"/>
      <c r="F18" s="23"/>
      <c r="H18" s="21" t="s">
        <v>172</v>
      </c>
      <c r="I18" s="29" t="s">
        <v>159</v>
      </c>
      <c r="J18" s="22">
        <v>3591</v>
      </c>
      <c r="K18" s="32"/>
      <c r="L18" s="22" t="s">
        <v>159</v>
      </c>
      <c r="M18" s="22">
        <v>3822</v>
      </c>
      <c r="N18" s="32"/>
      <c r="O18" s="22"/>
      <c r="P18" s="23"/>
      <c r="R18" s="21" t="s">
        <v>172</v>
      </c>
      <c r="S18" s="29" t="s">
        <v>159</v>
      </c>
      <c r="T18" s="22">
        <v>3591</v>
      </c>
      <c r="U18" s="32"/>
      <c r="V18" s="22" t="s">
        <v>159</v>
      </c>
      <c r="W18" s="22">
        <v>3822</v>
      </c>
      <c r="X18" s="32"/>
      <c r="Y18" s="22"/>
      <c r="Z18" s="23"/>
    </row>
    <row r="19" spans="1:26" x14ac:dyDescent="0.25">
      <c r="A19" s="21" t="s">
        <v>173</v>
      </c>
      <c r="B19" s="22" t="s">
        <v>158</v>
      </c>
      <c r="C19" s="22">
        <v>3117</v>
      </c>
      <c r="D19" s="22"/>
      <c r="E19" s="22"/>
      <c r="F19" s="23"/>
      <c r="H19" s="21" t="s">
        <v>173</v>
      </c>
      <c r="I19" s="22" t="s">
        <v>158</v>
      </c>
      <c r="J19" s="22">
        <v>3117</v>
      </c>
      <c r="K19" s="32"/>
      <c r="L19" s="22" t="s">
        <v>159</v>
      </c>
      <c r="M19" s="22">
        <v>3345</v>
      </c>
      <c r="N19" s="32"/>
      <c r="O19" s="22"/>
      <c r="P19" s="23"/>
      <c r="R19" s="21" t="s">
        <v>173</v>
      </c>
      <c r="S19" s="29" t="s">
        <v>159</v>
      </c>
      <c r="T19" s="22">
        <v>3117</v>
      </c>
      <c r="U19" s="32"/>
      <c r="V19" s="22" t="s">
        <v>159</v>
      </c>
      <c r="W19" s="22">
        <v>3027</v>
      </c>
      <c r="X19" s="32"/>
      <c r="Y19" s="22"/>
      <c r="Z19" s="23"/>
    </row>
    <row r="20" spans="1:26" x14ac:dyDescent="0.25">
      <c r="A20" s="21" t="s">
        <v>174</v>
      </c>
      <c r="B20" s="22" t="s">
        <v>158</v>
      </c>
      <c r="C20" s="22">
        <v>1500</v>
      </c>
      <c r="D20" s="22"/>
      <c r="E20" s="22"/>
      <c r="F20" s="23"/>
      <c r="H20" s="21" t="s">
        <v>174</v>
      </c>
      <c r="I20" s="29" t="s">
        <v>159</v>
      </c>
      <c r="J20" s="22">
        <v>1500</v>
      </c>
      <c r="K20" s="32"/>
      <c r="L20" s="22" t="s">
        <v>159</v>
      </c>
      <c r="M20" s="22">
        <v>3043</v>
      </c>
      <c r="N20" s="32"/>
      <c r="O20" s="22"/>
      <c r="P20" s="23"/>
      <c r="R20" s="21" t="s">
        <v>174</v>
      </c>
      <c r="S20" s="29" t="s">
        <v>159</v>
      </c>
      <c r="T20" s="22">
        <v>1500</v>
      </c>
      <c r="U20" s="32"/>
      <c r="V20" s="22" t="s">
        <v>159</v>
      </c>
      <c r="W20" s="22">
        <v>3345</v>
      </c>
      <c r="X20" s="32"/>
      <c r="Y20" s="22"/>
      <c r="Z20" s="23"/>
    </row>
    <row r="21" spans="1:26" x14ac:dyDescent="0.25">
      <c r="A21" s="21" t="s">
        <v>175</v>
      </c>
      <c r="B21" s="22" t="s">
        <v>158</v>
      </c>
      <c r="C21" s="22">
        <v>800</v>
      </c>
      <c r="D21" s="22"/>
      <c r="E21" s="22"/>
      <c r="F21" s="23"/>
      <c r="H21" s="21" t="s">
        <v>175</v>
      </c>
      <c r="I21" s="22" t="s">
        <v>158</v>
      </c>
      <c r="J21" s="22">
        <v>800</v>
      </c>
      <c r="K21" s="32"/>
      <c r="L21" s="22" t="s">
        <v>159</v>
      </c>
      <c r="M21" s="22">
        <v>3591</v>
      </c>
      <c r="N21" s="32"/>
      <c r="O21" s="22"/>
      <c r="P21" s="23"/>
      <c r="R21" s="21" t="s">
        <v>175</v>
      </c>
      <c r="S21" s="22" t="s">
        <v>158</v>
      </c>
      <c r="T21" s="22">
        <v>800</v>
      </c>
      <c r="U21" s="32"/>
      <c r="V21" s="22" t="s">
        <v>159</v>
      </c>
      <c r="W21" s="22">
        <v>3591</v>
      </c>
      <c r="X21" s="32"/>
      <c r="Y21" s="22"/>
      <c r="Z21" s="23"/>
    </row>
    <row r="22" spans="1:26" x14ac:dyDescent="0.25">
      <c r="A22" s="21" t="s">
        <v>176</v>
      </c>
      <c r="B22" s="22" t="s">
        <v>158</v>
      </c>
      <c r="C22" s="22">
        <v>4296</v>
      </c>
      <c r="D22" s="22"/>
      <c r="E22" s="22"/>
      <c r="F22" s="23"/>
      <c r="H22" s="21" t="s">
        <v>176</v>
      </c>
      <c r="I22" s="29" t="s">
        <v>159</v>
      </c>
      <c r="J22" s="22">
        <v>4296</v>
      </c>
      <c r="K22" s="32"/>
      <c r="L22" s="22" t="s">
        <v>159</v>
      </c>
      <c r="M22" s="22">
        <v>1500</v>
      </c>
      <c r="N22" s="32"/>
      <c r="O22" s="22"/>
      <c r="P22" s="23"/>
      <c r="R22" s="21" t="s">
        <v>176</v>
      </c>
      <c r="S22" s="22" t="s">
        <v>158</v>
      </c>
      <c r="T22" s="22">
        <v>4296</v>
      </c>
      <c r="U22" s="32"/>
      <c r="V22" s="22" t="s">
        <v>159</v>
      </c>
      <c r="W22" s="22">
        <v>3117</v>
      </c>
      <c r="X22" s="32"/>
      <c r="Y22" s="22"/>
      <c r="Z22" s="23"/>
    </row>
    <row r="23" spans="1:26" x14ac:dyDescent="0.25">
      <c r="A23" s="24" t="s">
        <v>177</v>
      </c>
      <c r="B23" s="25" t="s">
        <v>158</v>
      </c>
      <c r="C23" s="25">
        <v>1000</v>
      </c>
      <c r="D23" s="25"/>
      <c r="E23" s="25"/>
      <c r="F23" s="26"/>
      <c r="H23" s="24" t="s">
        <v>177</v>
      </c>
      <c r="I23" s="25" t="s">
        <v>158</v>
      </c>
      <c r="J23" s="25">
        <v>1000</v>
      </c>
      <c r="K23" s="33"/>
      <c r="L23" s="25" t="s">
        <v>159</v>
      </c>
      <c r="M23" s="25">
        <v>4296</v>
      </c>
      <c r="N23" s="33"/>
      <c r="O23" s="25"/>
      <c r="P23" s="26"/>
      <c r="R23" s="24" t="s">
        <v>177</v>
      </c>
      <c r="S23" s="25" t="s">
        <v>158</v>
      </c>
      <c r="T23" s="25">
        <v>1000</v>
      </c>
      <c r="U23" s="33"/>
      <c r="V23" s="25" t="s">
        <v>159</v>
      </c>
      <c r="W23" s="25">
        <v>1500</v>
      </c>
      <c r="X23" s="33"/>
      <c r="Y23" s="25"/>
      <c r="Z23" s="26"/>
    </row>
  </sheetData>
  <sortState xmlns:xlrd2="http://schemas.microsoft.com/office/spreadsheetml/2017/richdata2" ref="V6:W23">
    <sortCondition ref="V6:V2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GSEA</vt:lpstr>
      <vt:lpstr>1-Enrichment_Calc</vt:lpstr>
      <vt:lpstr>2-KS_Simulation</vt:lpstr>
      <vt:lpstr>3-MultipleTesting</vt:lpstr>
      <vt:lpstr>4-Permutation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Yeo</dc:creator>
  <cp:lastModifiedBy>Brandon Yeo</cp:lastModifiedBy>
  <dcterms:created xsi:type="dcterms:W3CDTF">2022-03-31T06:00:18Z</dcterms:created>
  <dcterms:modified xsi:type="dcterms:W3CDTF">2022-04-05T12:46:59Z</dcterms:modified>
</cp:coreProperties>
</file>