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Zitron\Documents\SFU\BUS312\Web\Exams\"/>
    </mc:Choice>
  </mc:AlternateContent>
  <bookViews>
    <workbookView xWindow="0" yWindow="0" windowWidth="23040" windowHeight="9972"/>
  </bookViews>
  <sheets>
    <sheet name="VerA" sheetId="1" r:id="rId1"/>
    <sheet name="VerB" sheetId="2" r:id="rId2"/>
    <sheet name="VerC" sheetId="4" r:id="rId3"/>
    <sheet name="VerD" sheetId="3" r:id="rId4"/>
  </sheets>
  <calcPr calcId="152511"/>
</workbook>
</file>

<file path=xl/calcChain.xml><?xml version="1.0" encoding="utf-8"?>
<calcChain xmlns="http://schemas.openxmlformats.org/spreadsheetml/2006/main">
  <c r="M44" i="1" l="1"/>
  <c r="M44" i="2"/>
  <c r="M44" i="4"/>
  <c r="M44" i="3"/>
  <c r="I52" i="3" l="1"/>
  <c r="L46" i="3"/>
  <c r="I46" i="3"/>
  <c r="H46" i="3"/>
  <c r="C46" i="3"/>
  <c r="J46" i="3" s="1"/>
  <c r="K31" i="3" s="1"/>
  <c r="L44" i="3"/>
  <c r="L43" i="3"/>
  <c r="K30" i="3" s="1"/>
  <c r="J42" i="3"/>
  <c r="I42" i="3"/>
  <c r="I41" i="3"/>
  <c r="L41" i="3" s="1"/>
  <c r="E41" i="3"/>
  <c r="C41" i="3"/>
  <c r="J41" i="3" s="1"/>
  <c r="M41" i="3" s="1"/>
  <c r="K29" i="3"/>
  <c r="H26" i="3"/>
  <c r="I52" i="4"/>
  <c r="L46" i="4"/>
  <c r="I46" i="4"/>
  <c r="H46" i="4"/>
  <c r="C46" i="4"/>
  <c r="J46" i="4" s="1"/>
  <c r="K31" i="4" s="1"/>
  <c r="L44" i="4"/>
  <c r="L43" i="4"/>
  <c r="M43" i="4" s="1"/>
  <c r="J42" i="4"/>
  <c r="I42" i="4"/>
  <c r="I41" i="4"/>
  <c r="L41" i="4" s="1"/>
  <c r="E41" i="4"/>
  <c r="C41" i="4"/>
  <c r="J41" i="4" s="1"/>
  <c r="M41" i="4" s="1"/>
  <c r="K30" i="4"/>
  <c r="K29" i="4"/>
  <c r="H26" i="4"/>
  <c r="I52" i="1"/>
  <c r="L46" i="1"/>
  <c r="I46" i="1"/>
  <c r="H46" i="1"/>
  <c r="C46" i="1"/>
  <c r="J46" i="1" s="1"/>
  <c r="K31" i="1" s="1"/>
  <c r="L44" i="1"/>
  <c r="L43" i="1"/>
  <c r="M43" i="1" s="1"/>
  <c r="J42" i="1"/>
  <c r="I42" i="1"/>
  <c r="I41" i="1"/>
  <c r="L41" i="1" s="1"/>
  <c r="E41" i="1"/>
  <c r="C41" i="1"/>
  <c r="F41" i="1" s="1"/>
  <c r="K30" i="1"/>
  <c r="I50" i="1" s="1"/>
  <c r="K29" i="1"/>
  <c r="H26" i="1"/>
  <c r="I52" i="2"/>
  <c r="C46" i="2"/>
  <c r="J46" i="2" s="1"/>
  <c r="J42" i="2"/>
  <c r="I42" i="2"/>
  <c r="K29" i="2"/>
  <c r="L46" i="2"/>
  <c r="L44" i="2"/>
  <c r="H26" i="2"/>
  <c r="L43" i="2"/>
  <c r="K30" i="2" s="1"/>
  <c r="I46" i="2"/>
  <c r="K33" i="2" l="1"/>
  <c r="L52" i="2" s="1"/>
  <c r="M43" i="2"/>
  <c r="I50" i="4"/>
  <c r="I50" i="3"/>
  <c r="K32" i="3"/>
  <c r="K33" i="3"/>
  <c r="L52" i="3" s="1"/>
  <c r="F41" i="3"/>
  <c r="M43" i="3"/>
  <c r="K33" i="4"/>
  <c r="L52" i="4" s="1"/>
  <c r="F41" i="4"/>
  <c r="K32" i="4"/>
  <c r="J41" i="1"/>
  <c r="M41" i="1" s="1"/>
  <c r="K32" i="1"/>
  <c r="K33" i="1"/>
  <c r="L52" i="1" s="1"/>
  <c r="K31" i="2"/>
  <c r="K32" i="2" s="1"/>
  <c r="K34" i="2" s="1"/>
  <c r="K35" i="2" s="1"/>
  <c r="K36" i="2" s="1"/>
  <c r="H46" i="2"/>
  <c r="I41" i="2"/>
  <c r="L41" i="2" s="1"/>
  <c r="E41" i="2"/>
  <c r="C41" i="2"/>
  <c r="F41" i="2" s="1"/>
  <c r="K34" i="3" l="1"/>
  <c r="I50" i="2"/>
  <c r="K35" i="3"/>
  <c r="K36" i="3" s="1"/>
  <c r="K34" i="4"/>
  <c r="K34" i="1"/>
  <c r="K27" i="2"/>
  <c r="K37" i="2"/>
  <c r="J41" i="2"/>
  <c r="M41" i="2" s="1"/>
  <c r="K38" i="2" l="1"/>
  <c r="L51" i="2"/>
  <c r="K27" i="3"/>
  <c r="K37" i="3"/>
  <c r="L51" i="3" s="1"/>
  <c r="K35" i="4"/>
  <c r="K36" i="4" s="1"/>
  <c r="K35" i="1"/>
  <c r="K36" i="1" s="1"/>
  <c r="J43" i="2"/>
  <c r="K28" i="2"/>
  <c r="J44" i="2" s="1"/>
  <c r="I44" i="2" s="1"/>
  <c r="M42" i="2" l="1"/>
  <c r="K38" i="3"/>
  <c r="K28" i="3"/>
  <c r="J44" i="3" s="1"/>
  <c r="I44" i="3" s="1"/>
  <c r="J43" i="3"/>
  <c r="K27" i="4"/>
  <c r="K37" i="4"/>
  <c r="L51" i="4" s="1"/>
  <c r="K37" i="1"/>
  <c r="L51" i="1" s="1"/>
  <c r="K27" i="1"/>
  <c r="I43" i="2"/>
  <c r="I48" i="2" s="1"/>
  <c r="L48" i="2" s="1"/>
  <c r="L42" i="2" s="1"/>
  <c r="J48" i="2"/>
  <c r="M48" i="2" s="1"/>
  <c r="K38" i="1" l="1"/>
  <c r="I51" i="2"/>
  <c r="I54" i="2" s="1"/>
  <c r="M46" i="2"/>
  <c r="L54" i="2" s="1"/>
  <c r="L56" i="2" s="1"/>
  <c r="I43" i="3"/>
  <c r="I48" i="3" s="1"/>
  <c r="L48" i="3" s="1"/>
  <c r="L42" i="3" s="1"/>
  <c r="J48" i="3"/>
  <c r="M48" i="3" s="1"/>
  <c r="M42" i="3"/>
  <c r="K38" i="4"/>
  <c r="K28" i="4"/>
  <c r="J44" i="4" s="1"/>
  <c r="I44" i="4" s="1"/>
  <c r="J43" i="4"/>
  <c r="K28" i="1"/>
  <c r="J44" i="1" s="1"/>
  <c r="I44" i="1" s="1"/>
  <c r="J43" i="1"/>
  <c r="M46" i="3" l="1"/>
  <c r="L54" i="3" s="1"/>
  <c r="L56" i="3" s="1"/>
  <c r="I51" i="3"/>
  <c r="I54" i="3" s="1"/>
  <c r="I43" i="4"/>
  <c r="I48" i="4" s="1"/>
  <c r="L48" i="4" s="1"/>
  <c r="L42" i="4" s="1"/>
  <c r="J48" i="4"/>
  <c r="M48" i="4" s="1"/>
  <c r="M42" i="4"/>
  <c r="I43" i="1"/>
  <c r="I48" i="1" s="1"/>
  <c r="L48" i="1" s="1"/>
  <c r="L42" i="1" s="1"/>
  <c r="J48" i="1"/>
  <c r="M48" i="1" s="1"/>
  <c r="M46" i="1" s="1"/>
  <c r="L54" i="1" s="1"/>
  <c r="L56" i="1" s="1"/>
  <c r="M42" i="1"/>
  <c r="I51" i="1" l="1"/>
  <c r="I54" i="1" s="1"/>
  <c r="I51" i="4"/>
  <c r="I54" i="4" s="1"/>
  <c r="M46" i="4"/>
  <c r="L54" i="4" s="1"/>
  <c r="L56" i="4" s="1"/>
</calcChain>
</file>

<file path=xl/sharedStrings.xml><?xml version="1.0" encoding="utf-8"?>
<sst xmlns="http://schemas.openxmlformats.org/spreadsheetml/2006/main" count="296" uniqueCount="58">
  <si>
    <t>Solution is at</t>
  </si>
  <si>
    <t>H36:M65</t>
  </si>
  <si>
    <t>a. Fill in the blank statements</t>
  </si>
  <si>
    <t>Revenue</t>
  </si>
  <si>
    <t>COGS</t>
  </si>
  <si>
    <t>Other expenses</t>
  </si>
  <si>
    <t>EBITDA</t>
  </si>
  <si>
    <t>Depreciation</t>
  </si>
  <si>
    <t>EBIT</t>
  </si>
  <si>
    <t>Interest</t>
  </si>
  <si>
    <t>Earnings before tax</t>
  </si>
  <si>
    <t>Tax</t>
  </si>
  <si>
    <t>Net Income</t>
  </si>
  <si>
    <t>Dividends</t>
  </si>
  <si>
    <t>To retained earnings</t>
  </si>
  <si>
    <t>Balance Sheets as at December 31st</t>
  </si>
  <si>
    <t>Cash</t>
  </si>
  <si>
    <t>Accounts payable</t>
  </si>
  <si>
    <t>Accounts receivable</t>
  </si>
  <si>
    <t>Current LTD</t>
  </si>
  <si>
    <t>Inventory</t>
  </si>
  <si>
    <t>LTD</t>
  </si>
  <si>
    <t>Equity</t>
  </si>
  <si>
    <t>Total equity</t>
  </si>
  <si>
    <t>FCF (operational definition)</t>
  </si>
  <si>
    <t>A/R</t>
  </si>
  <si>
    <t xml:space="preserve">          St#.................................................</t>
  </si>
  <si>
    <t>FFO</t>
  </si>
  <si>
    <t>Div</t>
  </si>
  <si>
    <t>Inv in TC</t>
  </si>
  <si>
    <t>Inv in FA</t>
  </si>
  <si>
    <t>FCF</t>
  </si>
  <si>
    <t>Check</t>
  </si>
  <si>
    <t>Int</t>
  </si>
  <si>
    <t>Net debt repay</t>
  </si>
  <si>
    <t>Net sh repur</t>
  </si>
  <si>
    <t>BUS312 Quiz #1 VersionD   Name ……………………………..</t>
  </si>
  <si>
    <t>BUS312 Quiz #1 VersionC   Name ……………………………..</t>
  </si>
  <si>
    <t>BUS312 Quiz #1 VersionB   Name ……………………………..</t>
  </si>
  <si>
    <t>BUS312 Quiz #1 VersionA   Name ……………………………..</t>
  </si>
  <si>
    <t>b. What is the FCF for 2009 using the operational definition?</t>
  </si>
  <si>
    <t>Net fixed assets</t>
  </si>
  <si>
    <t>Income Statement for the year ending December 31st, 2010</t>
  </si>
  <si>
    <t>Investment in NFA</t>
  </si>
  <si>
    <t>Amount of long term debt repaid each year</t>
  </si>
  <si>
    <t>Net debt repayment</t>
  </si>
  <si>
    <t>zero</t>
  </si>
  <si>
    <r>
      <t>Interest rate as a percentage of total debt (LTD</t>
    </r>
    <r>
      <rPr>
        <vertAlign val="subscript"/>
        <sz val="10"/>
        <rFont val="Arial"/>
        <family val="2"/>
      </rPr>
      <t>bop</t>
    </r>
    <r>
      <rPr>
        <sz val="10"/>
        <rFont val="Arial"/>
        <family val="2"/>
      </rPr>
      <t xml:space="preserve"> + current portion of LTD</t>
    </r>
    <r>
      <rPr>
        <vertAlign val="subscript"/>
        <sz val="10"/>
        <rFont val="Arial"/>
        <family val="2"/>
      </rPr>
      <t>bop</t>
    </r>
    <r>
      <rPr>
        <sz val="10"/>
        <rFont val="Arial"/>
        <family val="2"/>
      </rPr>
      <t>)</t>
    </r>
  </si>
  <si>
    <r>
      <t>ROIC</t>
    </r>
    <r>
      <rPr>
        <vertAlign val="subscript"/>
        <sz val="10"/>
        <rFont val="Arial"/>
        <family val="2"/>
      </rPr>
      <t>bop</t>
    </r>
  </si>
  <si>
    <t>Tax rate</t>
  </si>
  <si>
    <t>Assume that CCA and depreciation are the same</t>
  </si>
  <si>
    <t>Payout ratio (fraction of net income paid as a dividend)</t>
  </si>
  <si>
    <t>Net profit margin</t>
  </si>
  <si>
    <t>Inventory turnover based on end of period figures</t>
  </si>
  <si>
    <t>From Dec 2009 to Dec 2010 inventory drops by</t>
  </si>
  <si>
    <t>A/R period based on end of period figures (days)</t>
  </si>
  <si>
    <t>A/R remains unchanged from 2009 to 2010</t>
  </si>
  <si>
    <t>Dec 31st 2010 Quick ratio (Acid test 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</si>
</sst>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-* #,##0_-;\-* #,##0_-;_-* &quot;-&quot;??_-;_-@_-"/>
  </numFmts>
  <fonts count="12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dotted">
        <color indexed="64"/>
      </bottom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0" xfId="3" applyNumberFormat="1" applyFont="1"/>
    <xf numFmtId="0" fontId="0" fillId="0" borderId="4" xfId="0" applyBorder="1"/>
    <xf numFmtId="0" fontId="2" fillId="0" borderId="5" xfId="0" applyFont="1" applyBorder="1" applyAlignment="1">
      <alignment horizontal="centerContinuous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6" xfId="0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2" xfId="0" applyBorder="1"/>
    <xf numFmtId="2" fontId="0" fillId="0" borderId="0" xfId="0" applyNumberFormat="1"/>
    <xf numFmtId="0" fontId="0" fillId="0" borderId="13" xfId="0" applyBorder="1"/>
    <xf numFmtId="9" fontId="0" fillId="0" borderId="13" xfId="0" applyNumberFormat="1" applyBorder="1"/>
    <xf numFmtId="0" fontId="0" fillId="0" borderId="14" xfId="0" applyBorder="1"/>
    <xf numFmtId="9" fontId="0" fillId="0" borderId="14" xfId="0" applyNumberFormat="1" applyBorder="1"/>
    <xf numFmtId="164" fontId="0" fillId="0" borderId="14" xfId="0" applyNumberFormat="1" applyBorder="1"/>
    <xf numFmtId="0" fontId="5" fillId="0" borderId="0" xfId="0" applyFont="1"/>
    <xf numFmtId="0" fontId="6" fillId="0" borderId="0" xfId="0" applyFont="1" applyAlignment="1">
      <alignment horizontal="centerContinuous"/>
    </xf>
    <xf numFmtId="10" fontId="5" fillId="0" borderId="0" xfId="3" applyNumberFormat="1" applyFont="1"/>
    <xf numFmtId="0" fontId="6" fillId="0" borderId="5" xfId="0" applyFont="1" applyBorder="1" applyAlignment="1">
      <alignment horizontal="centerContinuous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8" xfId="0" applyFont="1" applyBorder="1"/>
    <xf numFmtId="2" fontId="5" fillId="0" borderId="9" xfId="0" applyNumberFormat="1" applyFont="1" applyBorder="1"/>
    <xf numFmtId="2" fontId="5" fillId="0" borderId="10" xfId="0" applyNumberFormat="1" applyFont="1" applyBorder="1"/>
    <xf numFmtId="0" fontId="5" fillId="0" borderId="6" xfId="0" applyFont="1" applyBorder="1"/>
    <xf numFmtId="2" fontId="5" fillId="0" borderId="11" xfId="0" applyNumberFormat="1" applyFont="1" applyBorder="1"/>
    <xf numFmtId="0" fontId="7" fillId="0" borderId="0" xfId="0" applyFont="1"/>
    <xf numFmtId="9" fontId="0" fillId="0" borderId="0" xfId="0" applyNumberFormat="1"/>
    <xf numFmtId="44" fontId="5" fillId="0" borderId="1" xfId="2" applyFont="1" applyBorder="1"/>
    <xf numFmtId="44" fontId="5" fillId="0" borderId="2" xfId="2" applyFont="1" applyBorder="1"/>
    <xf numFmtId="44" fontId="5" fillId="0" borderId="3" xfId="2" applyFont="1" applyBorder="1"/>
    <xf numFmtId="44" fontId="5" fillId="0" borderId="4" xfId="2" applyFont="1" applyBorder="1"/>
    <xf numFmtId="44" fontId="5" fillId="0" borderId="0" xfId="0" applyNumberFormat="1" applyFont="1"/>
    <xf numFmtId="0" fontId="9" fillId="0" borderId="0" xfId="0" applyFont="1"/>
    <xf numFmtId="44" fontId="0" fillId="0" borderId="0" xfId="0" applyNumberFormat="1"/>
    <xf numFmtId="0" fontId="9" fillId="0" borderId="0" xfId="0" applyFont="1" applyFill="1" applyBorder="1"/>
    <xf numFmtId="0" fontId="1" fillId="0" borderId="14" xfId="0" applyFont="1" applyBorder="1"/>
    <xf numFmtId="43" fontId="0" fillId="0" borderId="0" xfId="1" applyFont="1"/>
    <xf numFmtId="44" fontId="0" fillId="0" borderId="0" xfId="2" applyFont="1"/>
    <xf numFmtId="44" fontId="5" fillId="0" borderId="8" xfId="0" applyNumberFormat="1" applyFont="1" applyBorder="1"/>
    <xf numFmtId="9" fontId="1" fillId="0" borderId="0" xfId="0" applyNumberFormat="1" applyFont="1"/>
    <xf numFmtId="43" fontId="5" fillId="0" borderId="6" xfId="0" applyNumberFormat="1" applyFont="1" applyBorder="1"/>
    <xf numFmtId="0" fontId="1" fillId="0" borderId="0" xfId="0" applyFont="1"/>
    <xf numFmtId="43" fontId="0" fillId="0" borderId="0" xfId="0" applyNumberFormat="1"/>
    <xf numFmtId="44" fontId="5" fillId="0" borderId="9" xfId="0" applyNumberFormat="1" applyFont="1" applyBorder="1"/>
    <xf numFmtId="44" fontId="5" fillId="0" borderId="10" xfId="0" applyNumberFormat="1" applyFont="1" applyBorder="1"/>
    <xf numFmtId="44" fontId="5" fillId="0" borderId="6" xfId="0" applyNumberFormat="1" applyFont="1" applyBorder="1"/>
    <xf numFmtId="0" fontId="1" fillId="0" borderId="13" xfId="0" applyFont="1" applyBorder="1"/>
    <xf numFmtId="10" fontId="0" fillId="0" borderId="0" xfId="0" applyNumberFormat="1"/>
    <xf numFmtId="0" fontId="5" fillId="0" borderId="16" xfId="0" applyFont="1" applyBorder="1"/>
    <xf numFmtId="9" fontId="0" fillId="0" borderId="0" xfId="1" applyNumberFormat="1" applyFont="1"/>
    <xf numFmtId="165" fontId="0" fillId="0" borderId="0" xfId="1" applyNumberFormat="1" applyFont="1"/>
    <xf numFmtId="44" fontId="5" fillId="0" borderId="15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showGridLines="0" tabSelected="1" topLeftCell="C37" workbookViewId="0">
      <selection activeCell="L54" sqref="L54"/>
    </sheetView>
  </sheetViews>
  <sheetFormatPr defaultRowHeight="13.2" x14ac:dyDescent="0.25"/>
  <cols>
    <col min="1" max="1" width="17.6640625" customWidth="1"/>
    <col min="2" max="3" width="10.6640625" customWidth="1"/>
    <col min="4" max="4" width="15.6640625" customWidth="1"/>
    <col min="5" max="5" width="10.6640625" customWidth="1"/>
    <col min="6" max="6" width="13" customWidth="1"/>
    <col min="7" max="7" width="63.33203125" customWidth="1"/>
    <col min="8" max="8" width="17.5546875" customWidth="1"/>
    <col min="11" max="11" width="16.88671875" customWidth="1"/>
    <col min="12" max="12" width="10.33203125" bestFit="1" customWidth="1"/>
  </cols>
  <sheetData>
    <row r="1" spans="1:6" x14ac:dyDescent="0.25">
      <c r="D1" t="s">
        <v>0</v>
      </c>
      <c r="E1" t="s">
        <v>1</v>
      </c>
    </row>
    <row r="2" spans="1:6" ht="17.399999999999999" x14ac:dyDescent="0.3">
      <c r="A2" s="1" t="s">
        <v>39</v>
      </c>
      <c r="B2" s="1"/>
      <c r="C2" s="1"/>
    </row>
    <row r="3" spans="1:6" ht="17.399999999999999" x14ac:dyDescent="0.3">
      <c r="A3" s="1"/>
      <c r="B3" s="1"/>
      <c r="C3" s="1" t="s">
        <v>26</v>
      </c>
    </row>
    <row r="5" spans="1:6" x14ac:dyDescent="0.25">
      <c r="A5" s="63" t="s">
        <v>50</v>
      </c>
      <c r="B5" s="23"/>
      <c r="C5" s="23"/>
      <c r="D5" s="23"/>
      <c r="E5" s="24"/>
      <c r="F5" s="64"/>
    </row>
    <row r="6" spans="1:6" x14ac:dyDescent="0.25">
      <c r="A6" s="52"/>
      <c r="B6" s="25"/>
      <c r="C6" s="25"/>
      <c r="D6" s="25"/>
      <c r="E6" s="25"/>
      <c r="F6" s="56"/>
    </row>
    <row r="7" spans="1:6" x14ac:dyDescent="0.25">
      <c r="A7" s="52" t="s">
        <v>44</v>
      </c>
      <c r="B7" s="25"/>
      <c r="C7" s="25"/>
      <c r="D7" s="25"/>
      <c r="E7" s="25"/>
      <c r="F7" s="54">
        <v>40</v>
      </c>
    </row>
    <row r="8" spans="1:6" x14ac:dyDescent="0.25">
      <c r="A8" s="52" t="s">
        <v>53</v>
      </c>
      <c r="B8" s="25"/>
      <c r="C8" s="25"/>
      <c r="D8" s="25"/>
      <c r="E8" s="25"/>
      <c r="F8" s="53">
        <v>5</v>
      </c>
    </row>
    <row r="9" spans="1:6" ht="15.6" x14ac:dyDescent="0.35">
      <c r="A9" s="52" t="s">
        <v>48</v>
      </c>
      <c r="B9" s="25"/>
      <c r="C9" s="25"/>
      <c r="D9" s="25"/>
      <c r="E9" s="26"/>
      <c r="F9" s="43">
        <v>0.21</v>
      </c>
    </row>
    <row r="10" spans="1:6" x14ac:dyDescent="0.25">
      <c r="A10" s="52" t="s">
        <v>56</v>
      </c>
      <c r="B10" s="25"/>
      <c r="C10" s="25"/>
      <c r="D10" s="25"/>
      <c r="E10" s="25"/>
      <c r="F10" s="53"/>
    </row>
    <row r="11" spans="1:6" x14ac:dyDescent="0.25">
      <c r="A11" s="52" t="s">
        <v>43</v>
      </c>
      <c r="B11" s="25"/>
      <c r="C11" s="25"/>
      <c r="D11" s="25"/>
      <c r="E11" s="25"/>
      <c r="F11" s="54">
        <v>100</v>
      </c>
    </row>
    <row r="12" spans="1:6" x14ac:dyDescent="0.25">
      <c r="A12" s="52" t="s">
        <v>55</v>
      </c>
      <c r="B12" s="25"/>
      <c r="C12" s="25"/>
      <c r="D12" s="25"/>
      <c r="E12" s="26"/>
      <c r="F12" s="67">
        <v>32</v>
      </c>
    </row>
    <row r="13" spans="1:6" x14ac:dyDescent="0.25">
      <c r="A13" s="52" t="s">
        <v>51</v>
      </c>
      <c r="B13" s="25"/>
      <c r="C13" s="25"/>
      <c r="D13" s="25"/>
      <c r="E13" s="25"/>
      <c r="F13" s="53">
        <v>0.6</v>
      </c>
    </row>
    <row r="14" spans="1:6" ht="15.6" x14ac:dyDescent="0.35">
      <c r="A14" s="52" t="s">
        <v>47</v>
      </c>
      <c r="B14" s="25"/>
      <c r="C14" s="25"/>
      <c r="D14" s="25"/>
      <c r="E14" s="25"/>
      <c r="F14" s="43">
        <v>0.1</v>
      </c>
    </row>
    <row r="15" spans="1:6" x14ac:dyDescent="0.25">
      <c r="A15" s="52" t="s">
        <v>57</v>
      </c>
      <c r="B15" s="25"/>
      <c r="C15" s="25"/>
      <c r="D15" s="25"/>
      <c r="E15" s="25"/>
      <c r="F15" s="53">
        <v>1.35</v>
      </c>
    </row>
    <row r="16" spans="1:6" x14ac:dyDescent="0.25">
      <c r="A16" s="52" t="s">
        <v>45</v>
      </c>
      <c r="B16" s="25"/>
      <c r="C16" s="25"/>
      <c r="D16" s="25"/>
      <c r="E16" s="26"/>
      <c r="F16" s="54" t="s">
        <v>46</v>
      </c>
    </row>
    <row r="17" spans="1:13" x14ac:dyDescent="0.25">
      <c r="A17" s="52" t="s">
        <v>54</v>
      </c>
      <c r="B17" s="25"/>
      <c r="C17" s="25"/>
      <c r="D17" s="25"/>
      <c r="E17" s="25"/>
      <c r="F17" s="54">
        <v>44</v>
      </c>
    </row>
    <row r="18" spans="1:13" x14ac:dyDescent="0.25">
      <c r="A18" s="52" t="s">
        <v>52</v>
      </c>
      <c r="B18" s="25"/>
      <c r="C18" s="25"/>
      <c r="D18" s="25"/>
      <c r="E18" s="25"/>
      <c r="F18" s="66">
        <v>0.12</v>
      </c>
    </row>
    <row r="19" spans="1:13" x14ac:dyDescent="0.25">
      <c r="A19" s="52" t="s">
        <v>49</v>
      </c>
      <c r="B19" s="25"/>
      <c r="C19" s="25"/>
      <c r="D19" s="25"/>
      <c r="E19" s="25"/>
      <c r="F19" s="66">
        <v>0.28000000000000003</v>
      </c>
    </row>
    <row r="20" spans="1:13" x14ac:dyDescent="0.25">
      <c r="A20" s="25"/>
      <c r="B20" s="25"/>
      <c r="C20" s="25"/>
      <c r="D20" s="25"/>
      <c r="E20" s="27"/>
      <c r="F20" s="43"/>
    </row>
    <row r="22" spans="1:13" x14ac:dyDescent="0.25">
      <c r="A22" s="42" t="s">
        <v>2</v>
      </c>
    </row>
    <row r="23" spans="1:13" x14ac:dyDescent="0.25">
      <c r="A23" s="42" t="s">
        <v>40</v>
      </c>
    </row>
    <row r="24" spans="1:13" ht="15.6" x14ac:dyDescent="0.3">
      <c r="D24" s="2"/>
      <c r="H24" s="28"/>
      <c r="I24" s="28"/>
      <c r="J24" s="28"/>
      <c r="K24" s="28"/>
      <c r="L24" s="28"/>
      <c r="M24" s="28"/>
    </row>
    <row r="25" spans="1:13" x14ac:dyDescent="0.25">
      <c r="H25" s="28"/>
      <c r="I25" s="28"/>
      <c r="J25" s="28"/>
      <c r="K25" s="28"/>
      <c r="L25" s="28"/>
      <c r="M25" s="28"/>
    </row>
    <row r="26" spans="1:13" ht="15.6" x14ac:dyDescent="0.3">
      <c r="A26" s="3" t="s">
        <v>42</v>
      </c>
      <c r="B26" s="3"/>
      <c r="C26" s="3"/>
      <c r="D26" s="3"/>
      <c r="E26" s="3"/>
      <c r="F26" s="3"/>
      <c r="H26" s="29" t="str">
        <f>A26</f>
        <v>Income Statement for the year ending December 31st, 2010</v>
      </c>
      <c r="I26" s="29"/>
      <c r="J26" s="29"/>
      <c r="K26" s="29"/>
      <c r="L26" s="29"/>
      <c r="M26" s="29"/>
    </row>
    <row r="27" spans="1:13" ht="24.9" customHeight="1" x14ac:dyDescent="0.25">
      <c r="A27" t="s">
        <v>3</v>
      </c>
      <c r="D27" s="4"/>
      <c r="H27" s="28" t="s">
        <v>3</v>
      </c>
      <c r="I27" s="28"/>
      <c r="J27" s="28"/>
      <c r="K27" s="44">
        <f>K36/F18</f>
        <v>446.4</v>
      </c>
      <c r="L27" s="28"/>
      <c r="M27" s="28"/>
    </row>
    <row r="28" spans="1:13" ht="24.9" customHeight="1" x14ac:dyDescent="0.25">
      <c r="A28" t="s">
        <v>4</v>
      </c>
      <c r="D28" s="5"/>
      <c r="H28" s="28" t="s">
        <v>4</v>
      </c>
      <c r="I28" s="28"/>
      <c r="J28" s="28"/>
      <c r="K28" s="45">
        <f>K27-K29-K30</f>
        <v>172.99999999999997</v>
      </c>
      <c r="L28" s="28"/>
      <c r="M28" s="28"/>
    </row>
    <row r="29" spans="1:13" ht="24.9" customHeight="1" x14ac:dyDescent="0.25">
      <c r="A29" t="s">
        <v>5</v>
      </c>
      <c r="D29" s="6">
        <v>55</v>
      </c>
      <c r="H29" s="28" t="s">
        <v>5</v>
      </c>
      <c r="I29" s="28"/>
      <c r="J29" s="28"/>
      <c r="K29" s="46">
        <f>D29</f>
        <v>55</v>
      </c>
      <c r="L29" s="28"/>
      <c r="M29" s="28"/>
    </row>
    <row r="30" spans="1:13" ht="24.9" customHeight="1" x14ac:dyDescent="0.25">
      <c r="A30" t="s">
        <v>6</v>
      </c>
      <c r="D30" s="4"/>
      <c r="H30" s="28" t="s">
        <v>6</v>
      </c>
      <c r="I30" s="28"/>
      <c r="J30" s="28"/>
      <c r="K30" s="44">
        <f>F9*(L43+L44+L46)</f>
        <v>218.4</v>
      </c>
      <c r="L30" s="48"/>
      <c r="M30" s="48"/>
    </row>
    <row r="31" spans="1:13" ht="24.9" customHeight="1" x14ac:dyDescent="0.25">
      <c r="A31" t="s">
        <v>7</v>
      </c>
      <c r="D31" s="6"/>
      <c r="H31" s="28" t="s">
        <v>7</v>
      </c>
      <c r="I31" s="28"/>
      <c r="J31" s="28"/>
      <c r="K31" s="46">
        <f>I46-J46+F11</f>
        <v>100</v>
      </c>
      <c r="L31" s="28"/>
      <c r="M31" s="28"/>
    </row>
    <row r="32" spans="1:13" ht="24.9" customHeight="1" x14ac:dyDescent="0.25">
      <c r="A32" t="s">
        <v>8</v>
      </c>
      <c r="D32" s="4"/>
      <c r="H32" s="28" t="s">
        <v>8</v>
      </c>
      <c r="I32" s="28"/>
      <c r="J32" s="28"/>
      <c r="K32" s="44">
        <f>K30-K31</f>
        <v>118.4</v>
      </c>
      <c r="L32" s="28"/>
      <c r="M32" s="28"/>
    </row>
    <row r="33" spans="1:16" ht="24.9" customHeight="1" x14ac:dyDescent="0.25">
      <c r="A33" t="s">
        <v>9</v>
      </c>
      <c r="D33" s="6"/>
      <c r="H33" s="28" t="s">
        <v>9</v>
      </c>
      <c r="I33" s="28"/>
      <c r="J33" s="28"/>
      <c r="K33" s="46">
        <f>F14*(L43+L44)</f>
        <v>44</v>
      </c>
      <c r="L33" s="28"/>
      <c r="M33" s="28"/>
    </row>
    <row r="34" spans="1:16" ht="24.9" customHeight="1" x14ac:dyDescent="0.25">
      <c r="A34" t="s">
        <v>10</v>
      </c>
      <c r="D34" s="4"/>
      <c r="G34" s="58"/>
      <c r="H34" s="28" t="s">
        <v>10</v>
      </c>
      <c r="I34" s="28"/>
      <c r="J34" s="28"/>
      <c r="K34" s="44">
        <f>K32-K33</f>
        <v>74.400000000000006</v>
      </c>
      <c r="L34" s="48"/>
      <c r="M34" s="28"/>
    </row>
    <row r="35" spans="1:16" ht="24.9" customHeight="1" x14ac:dyDescent="0.25">
      <c r="A35" t="s">
        <v>11</v>
      </c>
      <c r="D35" s="6"/>
      <c r="E35" s="7"/>
      <c r="G35" s="58"/>
      <c r="H35" s="28" t="s">
        <v>11</v>
      </c>
      <c r="I35" s="28"/>
      <c r="J35" s="28"/>
      <c r="K35" s="46">
        <f>F19*K34</f>
        <v>20.832000000000004</v>
      </c>
      <c r="L35" s="30"/>
      <c r="M35" s="30"/>
    </row>
    <row r="36" spans="1:16" ht="24.9" customHeight="1" x14ac:dyDescent="0.25">
      <c r="A36" t="s">
        <v>12</v>
      </c>
      <c r="D36" s="4"/>
      <c r="H36" s="28" t="s">
        <v>12</v>
      </c>
      <c r="I36" s="28"/>
      <c r="J36" s="28"/>
      <c r="K36" s="44">
        <f>K34-K35</f>
        <v>53.567999999999998</v>
      </c>
      <c r="L36" s="48"/>
      <c r="M36" s="28"/>
    </row>
    <row r="37" spans="1:16" ht="24.9" customHeight="1" x14ac:dyDescent="0.25">
      <c r="A37" t="s">
        <v>13</v>
      </c>
      <c r="D37" s="6"/>
      <c r="H37" s="28" t="s">
        <v>13</v>
      </c>
      <c r="I37" s="28"/>
      <c r="J37" s="28"/>
      <c r="K37" s="46">
        <f>F13*K36</f>
        <v>32.140799999999999</v>
      </c>
      <c r="L37" s="28"/>
      <c r="M37" s="28"/>
    </row>
    <row r="38" spans="1:16" ht="24.9" customHeight="1" x14ac:dyDescent="0.25">
      <c r="A38" t="s">
        <v>14</v>
      </c>
      <c r="D38" s="8"/>
      <c r="H38" s="28" t="s">
        <v>14</v>
      </c>
      <c r="I38" s="28"/>
      <c r="J38" s="28"/>
      <c r="K38" s="47">
        <f>K36-K37</f>
        <v>21.427199999999999</v>
      </c>
      <c r="L38" s="28"/>
      <c r="M38" s="28"/>
    </row>
    <row r="39" spans="1:16" x14ac:dyDescent="0.25">
      <c r="H39" s="28"/>
      <c r="I39" s="28"/>
      <c r="J39" s="28"/>
      <c r="K39" s="28"/>
      <c r="L39" s="28"/>
      <c r="M39" s="28"/>
    </row>
    <row r="40" spans="1:16" ht="15.6" x14ac:dyDescent="0.3">
      <c r="A40" s="9" t="s">
        <v>15</v>
      </c>
      <c r="B40" s="9"/>
      <c r="C40" s="9"/>
      <c r="D40" s="9"/>
      <c r="E40" s="9"/>
      <c r="F40" s="9"/>
      <c r="H40" s="31" t="s">
        <v>15</v>
      </c>
      <c r="I40" s="31"/>
      <c r="J40" s="31"/>
      <c r="K40" s="31"/>
      <c r="L40" s="31"/>
      <c r="M40" s="31"/>
    </row>
    <row r="41" spans="1:16" ht="15.6" x14ac:dyDescent="0.3">
      <c r="A41" s="10"/>
      <c r="B41" s="11">
        <v>2009</v>
      </c>
      <c r="C41" s="12">
        <f>B41+1</f>
        <v>2010</v>
      </c>
      <c r="D41" s="12"/>
      <c r="E41" s="12">
        <f>B41</f>
        <v>2009</v>
      </c>
      <c r="F41" s="12">
        <f>C41</f>
        <v>2010</v>
      </c>
      <c r="G41" s="13"/>
      <c r="H41" s="32"/>
      <c r="I41" s="33">
        <f>B41</f>
        <v>2009</v>
      </c>
      <c r="J41" s="34">
        <f>C41</f>
        <v>2010</v>
      </c>
      <c r="K41" s="34"/>
      <c r="L41" s="34">
        <f>I41</f>
        <v>2009</v>
      </c>
      <c r="M41" s="34">
        <f>J41</f>
        <v>2010</v>
      </c>
      <c r="N41" s="13"/>
    </row>
    <row r="42" spans="1:16" ht="24.9" customHeight="1" x14ac:dyDescent="0.25">
      <c r="A42" t="s">
        <v>16</v>
      </c>
      <c r="B42" s="14">
        <v>30</v>
      </c>
      <c r="C42" s="15">
        <v>40</v>
      </c>
      <c r="D42" s="13" t="s">
        <v>17</v>
      </c>
      <c r="E42" s="16"/>
      <c r="F42" s="17"/>
      <c r="G42" s="13"/>
      <c r="H42" s="28" t="s">
        <v>16</v>
      </c>
      <c r="I42" s="35">
        <f>B42</f>
        <v>30</v>
      </c>
      <c r="J42" s="36">
        <f>C42</f>
        <v>40</v>
      </c>
      <c r="K42" s="37" t="s">
        <v>17</v>
      </c>
      <c r="L42" s="38">
        <f>L48-L43-L44-L46</f>
        <v>47.736438356164399</v>
      </c>
      <c r="M42" s="39">
        <f>(J42+J43)/F15-M43</f>
        <v>18.619583967529167</v>
      </c>
      <c r="N42" s="13"/>
      <c r="P42" s="22"/>
    </row>
    <row r="43" spans="1:16" ht="24.9" customHeight="1" x14ac:dyDescent="0.25">
      <c r="A43" t="s">
        <v>18</v>
      </c>
      <c r="B43" s="14"/>
      <c r="C43" s="17"/>
      <c r="D43" s="13" t="s">
        <v>19</v>
      </c>
      <c r="E43" s="14"/>
      <c r="F43" s="15"/>
      <c r="G43" s="13"/>
      <c r="H43" s="28" t="s">
        <v>25</v>
      </c>
      <c r="I43" s="38">
        <f>J43</f>
        <v>39.136438356164383</v>
      </c>
      <c r="J43" s="39">
        <f>F12/365*K27</f>
        <v>39.136438356164383</v>
      </c>
      <c r="K43" s="37" t="s">
        <v>19</v>
      </c>
      <c r="L43" s="60">
        <f>F7</f>
        <v>40</v>
      </c>
      <c r="M43" s="61">
        <f>L43</f>
        <v>40</v>
      </c>
      <c r="N43" s="13"/>
      <c r="O43" s="50"/>
    </row>
    <row r="44" spans="1:16" ht="24.9" customHeight="1" x14ac:dyDescent="0.25">
      <c r="A44" t="s">
        <v>20</v>
      </c>
      <c r="B44" s="14"/>
      <c r="C44" s="17"/>
      <c r="D44" s="13" t="s">
        <v>21</v>
      </c>
      <c r="E44" s="13">
        <v>400</v>
      </c>
      <c r="F44" s="13"/>
      <c r="G44" s="13"/>
      <c r="H44" s="28" t="s">
        <v>20</v>
      </c>
      <c r="I44" s="38">
        <f>J44+F17</f>
        <v>78.599999999999994</v>
      </c>
      <c r="J44" s="39">
        <f>K28/F8</f>
        <v>34.599999999999994</v>
      </c>
      <c r="K44" s="37" t="s">
        <v>21</v>
      </c>
      <c r="L44" s="55">
        <f>E44</f>
        <v>400</v>
      </c>
      <c r="M44" s="55">
        <f>L44</f>
        <v>400</v>
      </c>
      <c r="N44" s="13"/>
    </row>
    <row r="45" spans="1:16" ht="24.9" customHeight="1" x14ac:dyDescent="0.25">
      <c r="B45" s="13"/>
      <c r="C45" s="13"/>
      <c r="D45" s="13"/>
      <c r="E45" s="14"/>
      <c r="F45" s="15"/>
      <c r="G45" s="13"/>
      <c r="H45" s="28"/>
      <c r="I45" s="37"/>
      <c r="J45" s="37"/>
      <c r="K45" s="37"/>
      <c r="L45" s="35"/>
      <c r="M45" s="36"/>
      <c r="N45" s="13"/>
    </row>
    <row r="46" spans="1:16" ht="24.9" customHeight="1" x14ac:dyDescent="0.25">
      <c r="A46" s="58" t="s">
        <v>41</v>
      </c>
      <c r="B46" s="16">
        <v>940</v>
      </c>
      <c r="C46" s="17">
        <f>B46</f>
        <v>940</v>
      </c>
      <c r="D46" s="13" t="s">
        <v>22</v>
      </c>
      <c r="E46" s="13">
        <v>600</v>
      </c>
      <c r="F46" s="13"/>
      <c r="G46" s="13"/>
      <c r="H46" s="28" t="str">
        <f>A46</f>
        <v>Net fixed assets</v>
      </c>
      <c r="I46" s="38">
        <f>B46</f>
        <v>940</v>
      </c>
      <c r="J46" s="39">
        <f>C46</f>
        <v>940</v>
      </c>
      <c r="K46" s="37" t="s">
        <v>23</v>
      </c>
      <c r="L46" s="65">
        <f>E46</f>
        <v>600</v>
      </c>
      <c r="M46" s="68">
        <f>M48-M42-M43-M44</f>
        <v>595.11685438863515</v>
      </c>
      <c r="N46" s="13"/>
    </row>
    <row r="47" spans="1:16" ht="24.9" customHeight="1" x14ac:dyDescent="0.25">
      <c r="B47" s="18"/>
      <c r="C47" s="18"/>
      <c r="D47" s="13"/>
      <c r="E47" s="18"/>
      <c r="F47" s="18"/>
      <c r="G47" s="13"/>
      <c r="H47" s="28"/>
      <c r="I47" s="40"/>
      <c r="J47" s="40"/>
      <c r="L47" s="62"/>
      <c r="M47" s="57"/>
      <c r="N47" s="13"/>
    </row>
    <row r="48" spans="1:16" ht="24.9" customHeight="1" thickBot="1" x14ac:dyDescent="0.3">
      <c r="B48" s="19"/>
      <c r="C48" s="19"/>
      <c r="E48" s="19"/>
      <c r="F48" s="19"/>
      <c r="H48" s="28"/>
      <c r="I48" s="41">
        <f>SUM(I42:I46)</f>
        <v>1087.7364383561644</v>
      </c>
      <c r="J48" s="41">
        <f>SUM(J42:J46)</f>
        <v>1053.7364383561644</v>
      </c>
      <c r="K48" s="28"/>
      <c r="L48" s="41">
        <f>I48</f>
        <v>1087.7364383561644</v>
      </c>
      <c r="M48" s="41">
        <f>J48</f>
        <v>1053.7364383561644</v>
      </c>
    </row>
    <row r="49" spans="1:13" ht="13.8" thickTop="1" x14ac:dyDescent="0.25">
      <c r="M49" s="28"/>
    </row>
    <row r="50" spans="1:13" ht="24.9" customHeight="1" x14ac:dyDescent="0.25">
      <c r="H50" s="49" t="s">
        <v>27</v>
      </c>
      <c r="I50" s="50">
        <f>(K30-K31)*(1-F19)+K31</f>
        <v>185.24799999999999</v>
      </c>
      <c r="J50" s="50"/>
      <c r="K50" s="49" t="s">
        <v>32</v>
      </c>
      <c r="M50" s="28"/>
    </row>
    <row r="51" spans="1:13" x14ac:dyDescent="0.25">
      <c r="C51" s="22"/>
      <c r="H51" s="49" t="s">
        <v>29</v>
      </c>
      <c r="I51" s="22">
        <f>(SUM(J42:J44)-M42)-(SUM(I42:I44)-L42)</f>
        <v>-4.8831456113647675</v>
      </c>
      <c r="J51" s="22"/>
      <c r="K51" s="49" t="s">
        <v>28</v>
      </c>
      <c r="L51" s="50">
        <f>K37</f>
        <v>32.140799999999999</v>
      </c>
      <c r="M51" s="28"/>
    </row>
    <row r="52" spans="1:13" ht="24.9" customHeight="1" x14ac:dyDescent="0.25">
      <c r="A52" t="s">
        <v>24</v>
      </c>
      <c r="C52" s="20"/>
      <c r="D52" s="21"/>
      <c r="E52" s="21"/>
      <c r="H52" s="49" t="s">
        <v>30</v>
      </c>
      <c r="I52" s="50">
        <f>F11</f>
        <v>100</v>
      </c>
      <c r="J52" s="50"/>
      <c r="K52" s="51" t="s">
        <v>33</v>
      </c>
      <c r="L52" s="50">
        <f>K33*(1-F19)</f>
        <v>31.68</v>
      </c>
      <c r="M52" s="28"/>
    </row>
    <row r="53" spans="1:13" x14ac:dyDescent="0.25">
      <c r="K53" s="51" t="s">
        <v>34</v>
      </c>
      <c r="L53" s="50">
        <v>0</v>
      </c>
    </row>
    <row r="54" spans="1:13" x14ac:dyDescent="0.25">
      <c r="H54" s="49" t="s">
        <v>31</v>
      </c>
      <c r="I54" s="50">
        <f>I50-I51-I52</f>
        <v>90.131145611364758</v>
      </c>
      <c r="J54" s="50"/>
      <c r="K54" s="51" t="s">
        <v>35</v>
      </c>
      <c r="L54" s="59">
        <f>(L46+K38-M46)</f>
        <v>26.310345611364824</v>
      </c>
    </row>
    <row r="56" spans="1:13" x14ac:dyDescent="0.25">
      <c r="K56" s="58" t="s">
        <v>31</v>
      </c>
      <c r="L56" s="50">
        <f>SUM(L51:L54)</f>
        <v>90.131145611364815</v>
      </c>
    </row>
  </sheetData>
  <phoneticPr fontId="0" type="noConversion"/>
  <pageMargins left="0.45" right="0.26" top="0.65" bottom="1" header="0.5" footer="0.5"/>
  <pageSetup orientation="portrait" horizontalDpi="300" verticalDpi="300" r:id="rId1"/>
  <headerFooter alignWithMargins="0"/>
  <rowBreaks count="2" manualBreakCount="2">
    <brk id="1" max="16383" man="1"/>
    <brk id="2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C34" workbookViewId="0">
      <selection activeCell="L54" sqref="L54"/>
    </sheetView>
  </sheetViews>
  <sheetFormatPr defaultRowHeight="13.2" x14ac:dyDescent="0.25"/>
  <cols>
    <col min="1" max="1" width="17.6640625" customWidth="1"/>
    <col min="2" max="3" width="10.6640625" customWidth="1"/>
    <col min="4" max="4" width="15.6640625" customWidth="1"/>
    <col min="5" max="5" width="10.6640625" customWidth="1"/>
    <col min="6" max="6" width="13" customWidth="1"/>
    <col min="7" max="7" width="63.33203125" customWidth="1"/>
    <col min="8" max="8" width="17.5546875" customWidth="1"/>
    <col min="11" max="11" width="16.88671875" customWidth="1"/>
    <col min="12" max="12" width="10.33203125" bestFit="1" customWidth="1"/>
  </cols>
  <sheetData>
    <row r="1" spans="1:6" x14ac:dyDescent="0.25">
      <c r="D1" t="s">
        <v>0</v>
      </c>
      <c r="E1" t="s">
        <v>1</v>
      </c>
    </row>
    <row r="2" spans="1:6" ht="17.399999999999999" x14ac:dyDescent="0.3">
      <c r="A2" s="1" t="s">
        <v>38</v>
      </c>
      <c r="B2" s="1"/>
      <c r="C2" s="1"/>
    </row>
    <row r="3" spans="1:6" ht="17.399999999999999" x14ac:dyDescent="0.3">
      <c r="A3" s="1"/>
      <c r="B3" s="1"/>
      <c r="C3" s="1" t="s">
        <v>26</v>
      </c>
    </row>
    <row r="5" spans="1:6" x14ac:dyDescent="0.25">
      <c r="A5" s="63" t="s">
        <v>50</v>
      </c>
      <c r="B5" s="23"/>
      <c r="C5" s="23"/>
      <c r="D5" s="23"/>
      <c r="E5" s="24"/>
      <c r="F5" s="64"/>
    </row>
    <row r="6" spans="1:6" x14ac:dyDescent="0.25">
      <c r="A6" s="52"/>
      <c r="B6" s="25"/>
      <c r="C6" s="25"/>
      <c r="D6" s="25"/>
      <c r="E6" s="25"/>
      <c r="F6" s="56"/>
    </row>
    <row r="7" spans="1:6" x14ac:dyDescent="0.25">
      <c r="A7" s="52" t="s">
        <v>44</v>
      </c>
      <c r="B7" s="25"/>
      <c r="C7" s="25"/>
      <c r="D7" s="25"/>
      <c r="E7" s="25"/>
      <c r="F7" s="54">
        <v>40</v>
      </c>
    </row>
    <row r="8" spans="1:6" x14ac:dyDescent="0.25">
      <c r="A8" s="52" t="s">
        <v>53</v>
      </c>
      <c r="B8" s="25"/>
      <c r="C8" s="25"/>
      <c r="D8" s="25"/>
      <c r="E8" s="25"/>
      <c r="F8" s="53">
        <v>5</v>
      </c>
    </row>
    <row r="9" spans="1:6" ht="15.6" x14ac:dyDescent="0.35">
      <c r="A9" s="52" t="s">
        <v>48</v>
      </c>
      <c r="B9" s="25"/>
      <c r="C9" s="25"/>
      <c r="D9" s="25"/>
      <c r="E9" s="26"/>
      <c r="F9" s="43">
        <v>0.22</v>
      </c>
    </row>
    <row r="10" spans="1:6" x14ac:dyDescent="0.25">
      <c r="A10" s="52" t="s">
        <v>56</v>
      </c>
      <c r="B10" s="25"/>
      <c r="C10" s="25"/>
      <c r="D10" s="25"/>
      <c r="E10" s="25"/>
      <c r="F10" s="53"/>
    </row>
    <row r="11" spans="1:6" x14ac:dyDescent="0.25">
      <c r="A11" s="52" t="s">
        <v>43</v>
      </c>
      <c r="B11" s="25"/>
      <c r="C11" s="25"/>
      <c r="D11" s="25"/>
      <c r="E11" s="25"/>
      <c r="F11" s="54">
        <v>100</v>
      </c>
    </row>
    <row r="12" spans="1:6" x14ac:dyDescent="0.25">
      <c r="A12" s="52" t="s">
        <v>55</v>
      </c>
      <c r="B12" s="25"/>
      <c r="C12" s="25"/>
      <c r="D12" s="25"/>
      <c r="E12" s="26"/>
      <c r="F12" s="67">
        <v>32</v>
      </c>
    </row>
    <row r="13" spans="1:6" x14ac:dyDescent="0.25">
      <c r="A13" s="52" t="s">
        <v>51</v>
      </c>
      <c r="B13" s="25"/>
      <c r="C13" s="25"/>
      <c r="D13" s="25"/>
      <c r="E13" s="25"/>
      <c r="F13" s="53">
        <v>0.6</v>
      </c>
    </row>
    <row r="14" spans="1:6" ht="15.6" x14ac:dyDescent="0.35">
      <c r="A14" s="52" t="s">
        <v>47</v>
      </c>
      <c r="B14" s="25"/>
      <c r="C14" s="25"/>
      <c r="D14" s="25"/>
      <c r="E14" s="25"/>
      <c r="F14" s="43">
        <v>0.1</v>
      </c>
    </row>
    <row r="15" spans="1:6" x14ac:dyDescent="0.25">
      <c r="A15" s="52" t="s">
        <v>57</v>
      </c>
      <c r="B15" s="25"/>
      <c r="C15" s="25"/>
      <c r="D15" s="25"/>
      <c r="E15" s="25"/>
      <c r="F15" s="53">
        <v>1.35</v>
      </c>
    </row>
    <row r="16" spans="1:6" x14ac:dyDescent="0.25">
      <c r="A16" s="52" t="s">
        <v>45</v>
      </c>
      <c r="B16" s="25"/>
      <c r="C16" s="25"/>
      <c r="D16" s="25"/>
      <c r="E16" s="26"/>
      <c r="F16" s="54" t="s">
        <v>46</v>
      </c>
    </row>
    <row r="17" spans="1:13" x14ac:dyDescent="0.25">
      <c r="A17" s="52" t="s">
        <v>54</v>
      </c>
      <c r="B17" s="25"/>
      <c r="C17" s="25"/>
      <c r="D17" s="25"/>
      <c r="E17" s="25"/>
      <c r="F17" s="54">
        <v>44</v>
      </c>
    </row>
    <row r="18" spans="1:13" x14ac:dyDescent="0.25">
      <c r="A18" s="52" t="s">
        <v>52</v>
      </c>
      <c r="B18" s="25"/>
      <c r="C18" s="25"/>
      <c r="D18" s="25"/>
      <c r="E18" s="25"/>
      <c r="F18" s="66">
        <v>0.12</v>
      </c>
    </row>
    <row r="19" spans="1:13" x14ac:dyDescent="0.25">
      <c r="A19" s="52" t="s">
        <v>49</v>
      </c>
      <c r="B19" s="25"/>
      <c r="C19" s="25"/>
      <c r="D19" s="25"/>
      <c r="E19" s="25"/>
      <c r="F19" s="66">
        <v>0.27</v>
      </c>
    </row>
    <row r="20" spans="1:13" x14ac:dyDescent="0.25">
      <c r="A20" s="25"/>
      <c r="B20" s="25"/>
      <c r="C20" s="25"/>
      <c r="D20" s="25"/>
      <c r="E20" s="27"/>
      <c r="F20" s="43"/>
    </row>
    <row r="22" spans="1:13" x14ac:dyDescent="0.25">
      <c r="A22" s="42" t="s">
        <v>2</v>
      </c>
    </row>
    <row r="23" spans="1:13" x14ac:dyDescent="0.25">
      <c r="A23" s="42" t="s">
        <v>40</v>
      </c>
    </row>
    <row r="24" spans="1:13" ht="15.6" x14ac:dyDescent="0.3">
      <c r="D24" s="2"/>
      <c r="H24" s="28"/>
      <c r="I24" s="28"/>
      <c r="J24" s="28"/>
      <c r="K24" s="28"/>
      <c r="L24" s="28"/>
      <c r="M24" s="28"/>
    </row>
    <row r="25" spans="1:13" x14ac:dyDescent="0.25">
      <c r="H25" s="28"/>
      <c r="I25" s="28"/>
      <c r="J25" s="28"/>
      <c r="K25" s="28"/>
      <c r="L25" s="28"/>
      <c r="M25" s="28"/>
    </row>
    <row r="26" spans="1:13" ht="15.6" x14ac:dyDescent="0.3">
      <c r="A26" s="3" t="s">
        <v>42</v>
      </c>
      <c r="B26" s="3"/>
      <c r="C26" s="3"/>
      <c r="D26" s="3"/>
      <c r="E26" s="3"/>
      <c r="F26" s="3"/>
      <c r="H26" s="29" t="str">
        <f>A26</f>
        <v>Income Statement for the year ending December 31st, 2010</v>
      </c>
      <c r="I26" s="29"/>
      <c r="J26" s="29"/>
      <c r="K26" s="29"/>
      <c r="L26" s="29"/>
      <c r="M26" s="29"/>
    </row>
    <row r="27" spans="1:13" ht="24.9" customHeight="1" x14ac:dyDescent="0.25">
      <c r="A27" t="s">
        <v>3</v>
      </c>
      <c r="D27" s="4"/>
      <c r="H27" s="28" t="s">
        <v>3</v>
      </c>
      <c r="I27" s="28"/>
      <c r="J27" s="28"/>
      <c r="K27" s="44">
        <f>K36/F18</f>
        <v>515.86666666666679</v>
      </c>
      <c r="L27" s="28"/>
      <c r="M27" s="28"/>
    </row>
    <row r="28" spans="1:13" ht="24.9" customHeight="1" x14ac:dyDescent="0.25">
      <c r="A28" t="s">
        <v>4</v>
      </c>
      <c r="D28" s="5"/>
      <c r="H28" s="28" t="s">
        <v>4</v>
      </c>
      <c r="I28" s="28"/>
      <c r="J28" s="28"/>
      <c r="K28" s="45">
        <f>K27-K29-K30</f>
        <v>232.06666666666678</v>
      </c>
      <c r="L28" s="28"/>
      <c r="M28" s="28"/>
    </row>
    <row r="29" spans="1:13" ht="24.9" customHeight="1" x14ac:dyDescent="0.25">
      <c r="A29" t="s">
        <v>5</v>
      </c>
      <c r="D29" s="6">
        <v>55</v>
      </c>
      <c r="H29" s="28" t="s">
        <v>5</v>
      </c>
      <c r="I29" s="28"/>
      <c r="J29" s="28"/>
      <c r="K29" s="46">
        <f>D29</f>
        <v>55</v>
      </c>
      <c r="L29" s="28"/>
      <c r="M29" s="28"/>
    </row>
    <row r="30" spans="1:13" ht="24.9" customHeight="1" x14ac:dyDescent="0.25">
      <c r="A30" t="s">
        <v>6</v>
      </c>
      <c r="D30" s="4"/>
      <c r="H30" s="28" t="s">
        <v>6</v>
      </c>
      <c r="I30" s="28"/>
      <c r="J30" s="28"/>
      <c r="K30" s="44">
        <f>F9*(L43+L44+L46)</f>
        <v>228.8</v>
      </c>
      <c r="L30" s="48"/>
      <c r="M30" s="48"/>
    </row>
    <row r="31" spans="1:13" ht="24.9" customHeight="1" x14ac:dyDescent="0.25">
      <c r="A31" t="s">
        <v>7</v>
      </c>
      <c r="D31" s="6"/>
      <c r="H31" s="28" t="s">
        <v>7</v>
      </c>
      <c r="I31" s="28"/>
      <c r="J31" s="28"/>
      <c r="K31" s="46">
        <f>I46-J46+F11</f>
        <v>100</v>
      </c>
      <c r="L31" s="28"/>
      <c r="M31" s="28"/>
    </row>
    <row r="32" spans="1:13" ht="24.9" customHeight="1" x14ac:dyDescent="0.25">
      <c r="A32" t="s">
        <v>8</v>
      </c>
      <c r="D32" s="4"/>
      <c r="H32" s="28" t="s">
        <v>8</v>
      </c>
      <c r="I32" s="28"/>
      <c r="J32" s="28"/>
      <c r="K32" s="44">
        <f>K30-K31</f>
        <v>128.80000000000001</v>
      </c>
      <c r="L32" s="28"/>
      <c r="M32" s="28"/>
    </row>
    <row r="33" spans="1:16" ht="24.9" customHeight="1" x14ac:dyDescent="0.25">
      <c r="A33" t="s">
        <v>9</v>
      </c>
      <c r="D33" s="6"/>
      <c r="H33" s="28" t="s">
        <v>9</v>
      </c>
      <c r="I33" s="28"/>
      <c r="J33" s="28"/>
      <c r="K33" s="46">
        <f>F14*(L43+L44)</f>
        <v>44</v>
      </c>
      <c r="L33" s="28"/>
      <c r="M33" s="28"/>
    </row>
    <row r="34" spans="1:16" ht="24.9" customHeight="1" x14ac:dyDescent="0.25">
      <c r="A34" t="s">
        <v>10</v>
      </c>
      <c r="D34" s="4"/>
      <c r="G34" s="58"/>
      <c r="H34" s="28" t="s">
        <v>10</v>
      </c>
      <c r="I34" s="28"/>
      <c r="J34" s="28"/>
      <c r="K34" s="44">
        <f>K32-K33</f>
        <v>84.800000000000011</v>
      </c>
      <c r="L34" s="48"/>
      <c r="M34" s="28"/>
    </row>
    <row r="35" spans="1:16" ht="24.9" customHeight="1" x14ac:dyDescent="0.25">
      <c r="A35" t="s">
        <v>11</v>
      </c>
      <c r="D35" s="6"/>
      <c r="E35" s="7"/>
      <c r="G35" s="58"/>
      <c r="H35" s="28" t="s">
        <v>11</v>
      </c>
      <c r="I35" s="28"/>
      <c r="J35" s="28"/>
      <c r="K35" s="46">
        <f>F19*K34</f>
        <v>22.896000000000004</v>
      </c>
      <c r="L35" s="30"/>
      <c r="M35" s="30"/>
    </row>
    <row r="36" spans="1:16" ht="24.9" customHeight="1" x14ac:dyDescent="0.25">
      <c r="A36" t="s">
        <v>12</v>
      </c>
      <c r="D36" s="4"/>
      <c r="H36" s="28" t="s">
        <v>12</v>
      </c>
      <c r="I36" s="28"/>
      <c r="J36" s="28"/>
      <c r="K36" s="44">
        <f>K34-K35</f>
        <v>61.904000000000011</v>
      </c>
      <c r="L36" s="48"/>
      <c r="M36" s="28"/>
    </row>
    <row r="37" spans="1:16" ht="24.9" customHeight="1" x14ac:dyDescent="0.25">
      <c r="A37" t="s">
        <v>13</v>
      </c>
      <c r="D37" s="6"/>
      <c r="H37" s="28" t="s">
        <v>13</v>
      </c>
      <c r="I37" s="28"/>
      <c r="J37" s="28"/>
      <c r="K37" s="46">
        <f>F13*K36</f>
        <v>37.142400000000002</v>
      </c>
      <c r="L37" s="28"/>
      <c r="M37" s="28"/>
    </row>
    <row r="38" spans="1:16" ht="24.9" customHeight="1" x14ac:dyDescent="0.25">
      <c r="A38" t="s">
        <v>14</v>
      </c>
      <c r="D38" s="8"/>
      <c r="H38" s="28" t="s">
        <v>14</v>
      </c>
      <c r="I38" s="28"/>
      <c r="J38" s="28"/>
      <c r="K38" s="47">
        <f>K36-K37</f>
        <v>24.761600000000008</v>
      </c>
      <c r="L38" s="28"/>
      <c r="M38" s="28"/>
    </row>
    <row r="39" spans="1:16" x14ac:dyDescent="0.25">
      <c r="H39" s="28"/>
      <c r="I39" s="28"/>
      <c r="J39" s="28"/>
      <c r="K39" s="28"/>
      <c r="L39" s="28"/>
      <c r="M39" s="28"/>
    </row>
    <row r="40" spans="1:16" ht="15.6" x14ac:dyDescent="0.3">
      <c r="A40" s="9" t="s">
        <v>15</v>
      </c>
      <c r="B40" s="9"/>
      <c r="C40" s="9"/>
      <c r="D40" s="9"/>
      <c r="E40" s="9"/>
      <c r="F40" s="9"/>
      <c r="H40" s="31" t="s">
        <v>15</v>
      </c>
      <c r="I40" s="31"/>
      <c r="J40" s="31"/>
      <c r="K40" s="31"/>
      <c r="L40" s="31"/>
      <c r="M40" s="31"/>
    </row>
    <row r="41" spans="1:16" ht="15.6" x14ac:dyDescent="0.3">
      <c r="A41" s="10"/>
      <c r="B41" s="11">
        <v>2009</v>
      </c>
      <c r="C41" s="12">
        <f>B41+1</f>
        <v>2010</v>
      </c>
      <c r="D41" s="12"/>
      <c r="E41" s="12">
        <f>B41</f>
        <v>2009</v>
      </c>
      <c r="F41" s="12">
        <f>C41</f>
        <v>2010</v>
      </c>
      <c r="G41" s="13"/>
      <c r="H41" s="32"/>
      <c r="I41" s="33">
        <f>B41</f>
        <v>2009</v>
      </c>
      <c r="J41" s="34">
        <f>C41</f>
        <v>2010</v>
      </c>
      <c r="K41" s="34"/>
      <c r="L41" s="34">
        <f>I41</f>
        <v>2009</v>
      </c>
      <c r="M41" s="34">
        <f>J41</f>
        <v>2010</v>
      </c>
      <c r="N41" s="13"/>
    </row>
    <row r="42" spans="1:16" ht="24.9" customHeight="1" x14ac:dyDescent="0.25">
      <c r="A42" t="s">
        <v>16</v>
      </c>
      <c r="B42" s="14">
        <v>30</v>
      </c>
      <c r="C42" s="15">
        <v>40</v>
      </c>
      <c r="D42" s="13" t="s">
        <v>17</v>
      </c>
      <c r="E42" s="16"/>
      <c r="F42" s="17"/>
      <c r="G42" s="13"/>
      <c r="H42" s="28" t="s">
        <v>16</v>
      </c>
      <c r="I42" s="35">
        <f>B42</f>
        <v>30</v>
      </c>
      <c r="J42" s="36">
        <f>C42</f>
        <v>40</v>
      </c>
      <c r="K42" s="37" t="s">
        <v>17</v>
      </c>
      <c r="L42" s="38">
        <f>L48-L43-L44-L46</f>
        <v>65.6400000000001</v>
      </c>
      <c r="M42" s="39">
        <f>(J42+J43)/F15-M43</f>
        <v>23.130864197530876</v>
      </c>
      <c r="N42" s="13"/>
      <c r="P42" s="22"/>
    </row>
    <row r="43" spans="1:16" ht="24.9" customHeight="1" x14ac:dyDescent="0.25">
      <c r="A43" t="s">
        <v>18</v>
      </c>
      <c r="B43" s="14"/>
      <c r="C43" s="17"/>
      <c r="D43" s="13" t="s">
        <v>19</v>
      </c>
      <c r="E43" s="14"/>
      <c r="F43" s="15"/>
      <c r="G43" s="13"/>
      <c r="H43" s="28" t="s">
        <v>25</v>
      </c>
      <c r="I43" s="38">
        <f>J43</f>
        <v>45.226666666666681</v>
      </c>
      <c r="J43" s="39">
        <f>F12/365*K27</f>
        <v>45.226666666666681</v>
      </c>
      <c r="K43" s="37" t="s">
        <v>19</v>
      </c>
      <c r="L43" s="60">
        <f>F7</f>
        <v>40</v>
      </c>
      <c r="M43" s="61">
        <f>L43</f>
        <v>40</v>
      </c>
      <c r="N43" s="13"/>
      <c r="O43" s="50"/>
    </row>
    <row r="44" spans="1:16" ht="24.9" customHeight="1" x14ac:dyDescent="0.25">
      <c r="A44" t="s">
        <v>20</v>
      </c>
      <c r="B44" s="14"/>
      <c r="C44" s="17"/>
      <c r="D44" s="13" t="s">
        <v>21</v>
      </c>
      <c r="E44" s="13">
        <v>400</v>
      </c>
      <c r="F44" s="13"/>
      <c r="G44" s="13"/>
      <c r="H44" s="28" t="s">
        <v>20</v>
      </c>
      <c r="I44" s="38">
        <f>J44+F17</f>
        <v>90.413333333333355</v>
      </c>
      <c r="J44" s="39">
        <f>K28/F8</f>
        <v>46.413333333333355</v>
      </c>
      <c r="K44" s="37" t="s">
        <v>21</v>
      </c>
      <c r="L44" s="55">
        <f>E44</f>
        <v>400</v>
      </c>
      <c r="M44" s="55">
        <f>L44</f>
        <v>400</v>
      </c>
      <c r="N44" s="13"/>
    </row>
    <row r="45" spans="1:16" ht="24.9" customHeight="1" x14ac:dyDescent="0.25">
      <c r="B45" s="13"/>
      <c r="C45" s="13"/>
      <c r="D45" s="13"/>
      <c r="E45" s="14"/>
      <c r="F45" s="15"/>
      <c r="G45" s="13"/>
      <c r="H45" s="28"/>
      <c r="I45" s="37"/>
      <c r="J45" s="37"/>
      <c r="K45" s="37"/>
      <c r="L45" s="35"/>
      <c r="M45" s="36"/>
      <c r="N45" s="13"/>
    </row>
    <row r="46" spans="1:16" ht="24.9" customHeight="1" x14ac:dyDescent="0.25">
      <c r="A46" s="58" t="s">
        <v>41</v>
      </c>
      <c r="B46" s="16">
        <v>940</v>
      </c>
      <c r="C46" s="17">
        <f>B46</f>
        <v>940</v>
      </c>
      <c r="D46" s="13" t="s">
        <v>22</v>
      </c>
      <c r="E46" s="13">
        <v>600</v>
      </c>
      <c r="F46" s="13"/>
      <c r="G46" s="13"/>
      <c r="H46" s="28" t="str">
        <f>A46</f>
        <v>Net fixed assets</v>
      </c>
      <c r="I46" s="38">
        <f>B46</f>
        <v>940</v>
      </c>
      <c r="J46" s="39">
        <f>C46</f>
        <v>940</v>
      </c>
      <c r="K46" s="37" t="s">
        <v>23</v>
      </c>
      <c r="L46" s="65">
        <f>E46</f>
        <v>600</v>
      </c>
      <c r="M46" s="68">
        <f>M48-M42-M43-M44</f>
        <v>608.50913580246925</v>
      </c>
      <c r="N46" s="13"/>
    </row>
    <row r="47" spans="1:16" ht="24.9" customHeight="1" x14ac:dyDescent="0.25">
      <c r="B47" s="18"/>
      <c r="C47" s="18"/>
      <c r="D47" s="13"/>
      <c r="E47" s="18"/>
      <c r="F47" s="18"/>
      <c r="G47" s="13"/>
      <c r="H47" s="28"/>
      <c r="I47" s="40"/>
      <c r="J47" s="40"/>
      <c r="L47" s="62"/>
      <c r="M47" s="57"/>
      <c r="N47" s="13"/>
    </row>
    <row r="48" spans="1:16" ht="24.9" customHeight="1" thickBot="1" x14ac:dyDescent="0.3">
      <c r="B48" s="19"/>
      <c r="C48" s="19"/>
      <c r="E48" s="19"/>
      <c r="F48" s="19"/>
      <c r="H48" s="28"/>
      <c r="I48" s="41">
        <f>SUM(I42:I46)</f>
        <v>1105.6400000000001</v>
      </c>
      <c r="J48" s="41">
        <f>SUM(J42:J46)</f>
        <v>1071.6400000000001</v>
      </c>
      <c r="K48" s="28"/>
      <c r="L48" s="41">
        <f>I48</f>
        <v>1105.6400000000001</v>
      </c>
      <c r="M48" s="41">
        <f>J48</f>
        <v>1071.6400000000001</v>
      </c>
    </row>
    <row r="49" spans="1:13" ht="13.8" thickTop="1" x14ac:dyDescent="0.25">
      <c r="M49" s="28"/>
    </row>
    <row r="50" spans="1:13" ht="24.9" customHeight="1" x14ac:dyDescent="0.25">
      <c r="H50" s="49" t="s">
        <v>27</v>
      </c>
      <c r="I50" s="50">
        <f>(K30-K31)*(1-F19)+K31</f>
        <v>194.024</v>
      </c>
      <c r="J50" s="50"/>
      <c r="K50" s="49" t="s">
        <v>32</v>
      </c>
      <c r="M50" s="28"/>
    </row>
    <row r="51" spans="1:13" x14ac:dyDescent="0.25">
      <c r="C51" s="22"/>
      <c r="H51" s="49" t="s">
        <v>29</v>
      </c>
      <c r="I51" s="22">
        <f>(SUM(J42:J44)-M42)-(SUM(I42:I44)-L42)</f>
        <v>8.509135802469217</v>
      </c>
      <c r="J51" s="22"/>
      <c r="K51" s="49" t="s">
        <v>28</v>
      </c>
      <c r="L51" s="50">
        <f>K37</f>
        <v>37.142400000000002</v>
      </c>
      <c r="M51" s="28"/>
    </row>
    <row r="52" spans="1:13" ht="24.9" customHeight="1" x14ac:dyDescent="0.25">
      <c r="A52" t="s">
        <v>24</v>
      </c>
      <c r="C52" s="20"/>
      <c r="D52" s="21"/>
      <c r="E52" s="21"/>
      <c r="H52" s="49" t="s">
        <v>30</v>
      </c>
      <c r="I52" s="50">
        <f>F11</f>
        <v>100</v>
      </c>
      <c r="J52" s="50"/>
      <c r="K52" s="51" t="s">
        <v>33</v>
      </c>
      <c r="L52" s="50">
        <f>K33*(1-F19)</f>
        <v>32.119999999999997</v>
      </c>
      <c r="M52" s="28"/>
    </row>
    <row r="53" spans="1:13" x14ac:dyDescent="0.25">
      <c r="K53" s="51" t="s">
        <v>34</v>
      </c>
      <c r="L53" s="50">
        <v>0</v>
      </c>
    </row>
    <row r="54" spans="1:13" x14ac:dyDescent="0.25">
      <c r="H54" s="49" t="s">
        <v>31</v>
      </c>
      <c r="I54" s="50">
        <f>I50-I51-I52</f>
        <v>85.514864197530784</v>
      </c>
      <c r="J54" s="50"/>
      <c r="K54" s="51" t="s">
        <v>35</v>
      </c>
      <c r="L54" s="59">
        <f>(L46+K38-M46)</f>
        <v>16.252464197530799</v>
      </c>
    </row>
    <row r="56" spans="1:13" x14ac:dyDescent="0.25">
      <c r="K56" s="58" t="s">
        <v>31</v>
      </c>
      <c r="L56" s="50">
        <f>SUM(L51:L54)</f>
        <v>85.514864197530798</v>
      </c>
    </row>
  </sheetData>
  <phoneticPr fontId="0" type="noConversion"/>
  <pageMargins left="0.75" right="0.75" top="1" bottom="1" header="0.5" footer="0.5"/>
  <pageSetup paperSize="256" orientation="portrait" horizontalDpi="300" verticalDpi="300" r:id="rId1"/>
  <headerFooter alignWithMargins="0"/>
  <rowBreaks count="2" manualBreakCount="2">
    <brk id="1" max="16383" man="1"/>
    <brk id="2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D34" workbookViewId="0">
      <selection activeCell="L54" sqref="L54"/>
    </sheetView>
  </sheetViews>
  <sheetFormatPr defaultRowHeight="13.2" x14ac:dyDescent="0.25"/>
  <cols>
    <col min="1" max="1" width="17.6640625" customWidth="1"/>
    <col min="2" max="3" width="10.6640625" customWidth="1"/>
    <col min="4" max="4" width="15.6640625" customWidth="1"/>
    <col min="5" max="5" width="10.6640625" customWidth="1"/>
    <col min="6" max="6" width="13" customWidth="1"/>
    <col min="7" max="7" width="63.33203125" customWidth="1"/>
    <col min="8" max="8" width="17.5546875" customWidth="1"/>
    <col min="11" max="11" width="16.88671875" customWidth="1"/>
    <col min="12" max="12" width="10.33203125" bestFit="1" customWidth="1"/>
  </cols>
  <sheetData>
    <row r="1" spans="1:6" x14ac:dyDescent="0.25">
      <c r="D1" t="s">
        <v>0</v>
      </c>
      <c r="E1" t="s">
        <v>1</v>
      </c>
    </row>
    <row r="2" spans="1:6" ht="17.399999999999999" x14ac:dyDescent="0.3">
      <c r="A2" s="1" t="s">
        <v>37</v>
      </c>
      <c r="B2" s="1"/>
      <c r="C2" s="1"/>
    </row>
    <row r="3" spans="1:6" ht="17.399999999999999" x14ac:dyDescent="0.3">
      <c r="A3" s="1"/>
      <c r="B3" s="1"/>
      <c r="C3" s="1" t="s">
        <v>26</v>
      </c>
    </row>
    <row r="5" spans="1:6" x14ac:dyDescent="0.25">
      <c r="A5" s="63" t="s">
        <v>50</v>
      </c>
      <c r="B5" s="23"/>
      <c r="C5" s="23"/>
      <c r="D5" s="23"/>
      <c r="E5" s="24"/>
      <c r="F5" s="64"/>
    </row>
    <row r="6" spans="1:6" x14ac:dyDescent="0.25">
      <c r="A6" s="52"/>
      <c r="B6" s="25"/>
      <c r="C6" s="25"/>
      <c r="D6" s="25"/>
      <c r="E6" s="25"/>
      <c r="F6" s="56"/>
    </row>
    <row r="7" spans="1:6" x14ac:dyDescent="0.25">
      <c r="A7" s="52" t="s">
        <v>44</v>
      </c>
      <c r="B7" s="25"/>
      <c r="C7" s="25"/>
      <c r="D7" s="25"/>
      <c r="E7" s="25"/>
      <c r="F7" s="54">
        <v>40</v>
      </c>
    </row>
    <row r="8" spans="1:6" x14ac:dyDescent="0.25">
      <c r="A8" s="52" t="s">
        <v>53</v>
      </c>
      <c r="B8" s="25"/>
      <c r="C8" s="25"/>
      <c r="D8" s="25"/>
      <c r="E8" s="25"/>
      <c r="F8" s="53">
        <v>5</v>
      </c>
    </row>
    <row r="9" spans="1:6" ht="15.6" x14ac:dyDescent="0.35">
      <c r="A9" s="52" t="s">
        <v>48</v>
      </c>
      <c r="B9" s="25"/>
      <c r="C9" s="25"/>
      <c r="D9" s="25"/>
      <c r="E9" s="26"/>
      <c r="F9" s="43">
        <v>0.23</v>
      </c>
    </row>
    <row r="10" spans="1:6" x14ac:dyDescent="0.25">
      <c r="A10" s="52" t="s">
        <v>56</v>
      </c>
      <c r="B10" s="25"/>
      <c r="C10" s="25"/>
      <c r="D10" s="25"/>
      <c r="E10" s="25"/>
      <c r="F10" s="53"/>
    </row>
    <row r="11" spans="1:6" x14ac:dyDescent="0.25">
      <c r="A11" s="52" t="s">
        <v>43</v>
      </c>
      <c r="B11" s="25"/>
      <c r="C11" s="25"/>
      <c r="D11" s="25"/>
      <c r="E11" s="25"/>
      <c r="F11" s="54">
        <v>100</v>
      </c>
    </row>
    <row r="12" spans="1:6" x14ac:dyDescent="0.25">
      <c r="A12" s="52" t="s">
        <v>55</v>
      </c>
      <c r="B12" s="25"/>
      <c r="C12" s="25"/>
      <c r="D12" s="25"/>
      <c r="E12" s="26"/>
      <c r="F12" s="67">
        <v>32</v>
      </c>
    </row>
    <row r="13" spans="1:6" x14ac:dyDescent="0.25">
      <c r="A13" s="52" t="s">
        <v>51</v>
      </c>
      <c r="B13" s="25"/>
      <c r="C13" s="25"/>
      <c r="D13" s="25"/>
      <c r="E13" s="25"/>
      <c r="F13" s="53">
        <v>0.6</v>
      </c>
    </row>
    <row r="14" spans="1:6" ht="15.6" x14ac:dyDescent="0.35">
      <c r="A14" s="52" t="s">
        <v>47</v>
      </c>
      <c r="B14" s="25"/>
      <c r="C14" s="25"/>
      <c r="D14" s="25"/>
      <c r="E14" s="25"/>
      <c r="F14" s="43">
        <v>0.1</v>
      </c>
    </row>
    <row r="15" spans="1:6" x14ac:dyDescent="0.25">
      <c r="A15" s="52" t="s">
        <v>57</v>
      </c>
      <c r="B15" s="25"/>
      <c r="C15" s="25"/>
      <c r="D15" s="25"/>
      <c r="E15" s="25"/>
      <c r="F15" s="53">
        <v>1.35</v>
      </c>
    </row>
    <row r="16" spans="1:6" x14ac:dyDescent="0.25">
      <c r="A16" s="52" t="s">
        <v>45</v>
      </c>
      <c r="B16" s="25"/>
      <c r="C16" s="25"/>
      <c r="D16" s="25"/>
      <c r="E16" s="26"/>
      <c r="F16" s="54" t="s">
        <v>46</v>
      </c>
    </row>
    <row r="17" spans="1:13" x14ac:dyDescent="0.25">
      <c r="A17" s="52" t="s">
        <v>54</v>
      </c>
      <c r="B17" s="25"/>
      <c r="C17" s="25"/>
      <c r="D17" s="25"/>
      <c r="E17" s="25"/>
      <c r="F17" s="54">
        <v>44</v>
      </c>
    </row>
    <row r="18" spans="1:13" x14ac:dyDescent="0.25">
      <c r="A18" s="52" t="s">
        <v>52</v>
      </c>
      <c r="B18" s="25"/>
      <c r="C18" s="25"/>
      <c r="D18" s="25"/>
      <c r="E18" s="25"/>
      <c r="F18" s="66">
        <v>0.12</v>
      </c>
    </row>
    <row r="19" spans="1:13" x14ac:dyDescent="0.25">
      <c r="A19" s="52" t="s">
        <v>49</v>
      </c>
      <c r="B19" s="25"/>
      <c r="C19" s="25"/>
      <c r="D19" s="25"/>
      <c r="E19" s="25"/>
      <c r="F19" s="66">
        <v>0.26</v>
      </c>
    </row>
    <row r="20" spans="1:13" x14ac:dyDescent="0.25">
      <c r="A20" s="25"/>
      <c r="B20" s="25"/>
      <c r="C20" s="25"/>
      <c r="D20" s="25"/>
      <c r="E20" s="27"/>
      <c r="F20" s="43"/>
    </row>
    <row r="22" spans="1:13" x14ac:dyDescent="0.25">
      <c r="A22" s="42" t="s">
        <v>2</v>
      </c>
    </row>
    <row r="23" spans="1:13" x14ac:dyDescent="0.25">
      <c r="A23" s="42" t="s">
        <v>40</v>
      </c>
    </row>
    <row r="24" spans="1:13" ht="15.6" x14ac:dyDescent="0.3">
      <c r="D24" s="2"/>
      <c r="H24" s="28"/>
      <c r="I24" s="28"/>
      <c r="J24" s="28"/>
      <c r="K24" s="28"/>
      <c r="L24" s="28"/>
      <c r="M24" s="28"/>
    </row>
    <row r="25" spans="1:13" x14ac:dyDescent="0.25">
      <c r="H25" s="28"/>
      <c r="I25" s="28"/>
      <c r="J25" s="28"/>
      <c r="K25" s="28"/>
      <c r="L25" s="28"/>
      <c r="M25" s="28"/>
    </row>
    <row r="26" spans="1:13" ht="15.6" x14ac:dyDescent="0.3">
      <c r="A26" s="3" t="s">
        <v>42</v>
      </c>
      <c r="B26" s="3"/>
      <c r="C26" s="3"/>
      <c r="D26" s="3"/>
      <c r="E26" s="3"/>
      <c r="F26" s="3"/>
      <c r="H26" s="29" t="str">
        <f>A26</f>
        <v>Income Statement for the year ending December 31st, 2010</v>
      </c>
      <c r="I26" s="29"/>
      <c r="J26" s="29"/>
      <c r="K26" s="29"/>
      <c r="L26" s="29"/>
      <c r="M26" s="29"/>
    </row>
    <row r="27" spans="1:13" ht="24.9" customHeight="1" x14ac:dyDescent="0.25">
      <c r="A27" t="s">
        <v>3</v>
      </c>
      <c r="D27" s="4"/>
      <c r="H27" s="28" t="s">
        <v>3</v>
      </c>
      <c r="I27" s="28"/>
      <c r="J27" s="28"/>
      <c r="K27" s="44">
        <f>K36/F18</f>
        <v>587.06666666666672</v>
      </c>
      <c r="L27" s="28"/>
      <c r="M27" s="28"/>
    </row>
    <row r="28" spans="1:13" ht="24.9" customHeight="1" x14ac:dyDescent="0.25">
      <c r="A28" t="s">
        <v>4</v>
      </c>
      <c r="D28" s="5"/>
      <c r="H28" s="28" t="s">
        <v>4</v>
      </c>
      <c r="I28" s="28"/>
      <c r="J28" s="28"/>
      <c r="K28" s="45">
        <f>K27-K29-K30</f>
        <v>292.86666666666667</v>
      </c>
      <c r="L28" s="28"/>
      <c r="M28" s="28"/>
    </row>
    <row r="29" spans="1:13" ht="24.9" customHeight="1" x14ac:dyDescent="0.25">
      <c r="A29" t="s">
        <v>5</v>
      </c>
      <c r="D29" s="6">
        <v>55</v>
      </c>
      <c r="H29" s="28" t="s">
        <v>5</v>
      </c>
      <c r="I29" s="28"/>
      <c r="J29" s="28"/>
      <c r="K29" s="46">
        <f>D29</f>
        <v>55</v>
      </c>
      <c r="L29" s="28"/>
      <c r="M29" s="28"/>
    </row>
    <row r="30" spans="1:13" ht="24.9" customHeight="1" x14ac:dyDescent="0.25">
      <c r="A30" t="s">
        <v>6</v>
      </c>
      <c r="D30" s="4"/>
      <c r="H30" s="28" t="s">
        <v>6</v>
      </c>
      <c r="I30" s="28"/>
      <c r="J30" s="28"/>
      <c r="K30" s="44">
        <f>F9*(L43+L44+L46)</f>
        <v>239.20000000000002</v>
      </c>
      <c r="L30" s="48"/>
      <c r="M30" s="48"/>
    </row>
    <row r="31" spans="1:13" ht="24.9" customHeight="1" x14ac:dyDescent="0.25">
      <c r="A31" t="s">
        <v>7</v>
      </c>
      <c r="D31" s="6"/>
      <c r="H31" s="28" t="s">
        <v>7</v>
      </c>
      <c r="I31" s="28"/>
      <c r="J31" s="28"/>
      <c r="K31" s="46">
        <f>I46-J46+F11</f>
        <v>100</v>
      </c>
      <c r="L31" s="28"/>
      <c r="M31" s="28"/>
    </row>
    <row r="32" spans="1:13" ht="24.9" customHeight="1" x14ac:dyDescent="0.25">
      <c r="A32" t="s">
        <v>8</v>
      </c>
      <c r="D32" s="4"/>
      <c r="H32" s="28" t="s">
        <v>8</v>
      </c>
      <c r="I32" s="28"/>
      <c r="J32" s="28"/>
      <c r="K32" s="44">
        <f>K30-K31</f>
        <v>139.20000000000002</v>
      </c>
      <c r="L32" s="28"/>
      <c r="M32" s="28"/>
    </row>
    <row r="33" spans="1:16" ht="24.9" customHeight="1" x14ac:dyDescent="0.25">
      <c r="A33" t="s">
        <v>9</v>
      </c>
      <c r="D33" s="6"/>
      <c r="H33" s="28" t="s">
        <v>9</v>
      </c>
      <c r="I33" s="28"/>
      <c r="J33" s="28"/>
      <c r="K33" s="46">
        <f>F14*(L43+L44)</f>
        <v>44</v>
      </c>
      <c r="L33" s="28"/>
      <c r="M33" s="28"/>
    </row>
    <row r="34" spans="1:16" ht="24.9" customHeight="1" x14ac:dyDescent="0.25">
      <c r="A34" t="s">
        <v>10</v>
      </c>
      <c r="D34" s="4"/>
      <c r="G34" s="58"/>
      <c r="H34" s="28" t="s">
        <v>10</v>
      </c>
      <c r="I34" s="28"/>
      <c r="J34" s="28"/>
      <c r="K34" s="44">
        <f>K32-K33</f>
        <v>95.200000000000017</v>
      </c>
      <c r="L34" s="48"/>
      <c r="M34" s="28"/>
    </row>
    <row r="35" spans="1:16" ht="24.9" customHeight="1" x14ac:dyDescent="0.25">
      <c r="A35" t="s">
        <v>11</v>
      </c>
      <c r="D35" s="6"/>
      <c r="E35" s="7"/>
      <c r="G35" s="58"/>
      <c r="H35" s="28" t="s">
        <v>11</v>
      </c>
      <c r="I35" s="28"/>
      <c r="J35" s="28"/>
      <c r="K35" s="46">
        <f>F19*K34</f>
        <v>24.752000000000006</v>
      </c>
      <c r="L35" s="30"/>
      <c r="M35" s="30"/>
    </row>
    <row r="36" spans="1:16" ht="24.9" customHeight="1" x14ac:dyDescent="0.25">
      <c r="A36" t="s">
        <v>12</v>
      </c>
      <c r="D36" s="4"/>
      <c r="H36" s="28" t="s">
        <v>12</v>
      </c>
      <c r="I36" s="28"/>
      <c r="J36" s="28"/>
      <c r="K36" s="44">
        <f>K34-K35</f>
        <v>70.448000000000008</v>
      </c>
      <c r="L36" s="48"/>
      <c r="M36" s="28"/>
    </row>
    <row r="37" spans="1:16" ht="24.9" customHeight="1" x14ac:dyDescent="0.25">
      <c r="A37" t="s">
        <v>13</v>
      </c>
      <c r="D37" s="6"/>
      <c r="H37" s="28" t="s">
        <v>13</v>
      </c>
      <c r="I37" s="28"/>
      <c r="J37" s="28"/>
      <c r="K37" s="46">
        <f>F13*K36</f>
        <v>42.268800000000006</v>
      </c>
      <c r="L37" s="28"/>
      <c r="M37" s="28"/>
    </row>
    <row r="38" spans="1:16" ht="24.9" customHeight="1" x14ac:dyDescent="0.25">
      <c r="A38" t="s">
        <v>14</v>
      </c>
      <c r="D38" s="8"/>
      <c r="H38" s="28" t="s">
        <v>14</v>
      </c>
      <c r="I38" s="28"/>
      <c r="J38" s="28"/>
      <c r="K38" s="47">
        <f>K36-K37</f>
        <v>28.179200000000002</v>
      </c>
      <c r="L38" s="28"/>
      <c r="M38" s="28"/>
    </row>
    <row r="39" spans="1:16" x14ac:dyDescent="0.25">
      <c r="H39" s="28"/>
      <c r="I39" s="28"/>
      <c r="J39" s="28"/>
      <c r="K39" s="28"/>
      <c r="L39" s="28"/>
      <c r="M39" s="28"/>
    </row>
    <row r="40" spans="1:16" ht="15.6" x14ac:dyDescent="0.3">
      <c r="A40" s="9" t="s">
        <v>15</v>
      </c>
      <c r="B40" s="9"/>
      <c r="C40" s="9"/>
      <c r="D40" s="9"/>
      <c r="E40" s="9"/>
      <c r="F40" s="9"/>
      <c r="H40" s="31" t="s">
        <v>15</v>
      </c>
      <c r="I40" s="31"/>
      <c r="J40" s="31"/>
      <c r="K40" s="31"/>
      <c r="L40" s="31"/>
      <c r="M40" s="31"/>
    </row>
    <row r="41" spans="1:16" ht="15.6" x14ac:dyDescent="0.3">
      <c r="A41" s="10"/>
      <c r="B41" s="11">
        <v>2009</v>
      </c>
      <c r="C41" s="12">
        <f>B41+1</f>
        <v>2010</v>
      </c>
      <c r="D41" s="12"/>
      <c r="E41" s="12">
        <f>B41</f>
        <v>2009</v>
      </c>
      <c r="F41" s="12">
        <f>C41</f>
        <v>2010</v>
      </c>
      <c r="G41" s="13"/>
      <c r="H41" s="32"/>
      <c r="I41" s="33">
        <f>B41</f>
        <v>2009</v>
      </c>
      <c r="J41" s="34">
        <f>C41</f>
        <v>2010</v>
      </c>
      <c r="K41" s="34"/>
      <c r="L41" s="34">
        <f>I41</f>
        <v>2009</v>
      </c>
      <c r="M41" s="34">
        <f>J41</f>
        <v>2010</v>
      </c>
      <c r="N41" s="13"/>
    </row>
    <row r="42" spans="1:16" ht="24.9" customHeight="1" x14ac:dyDescent="0.25">
      <c r="A42" t="s">
        <v>16</v>
      </c>
      <c r="B42" s="14">
        <v>30</v>
      </c>
      <c r="C42" s="15">
        <v>40</v>
      </c>
      <c r="D42" s="13" t="s">
        <v>17</v>
      </c>
      <c r="E42" s="16"/>
      <c r="F42" s="17"/>
      <c r="G42" s="13"/>
      <c r="H42" s="28" t="s">
        <v>16</v>
      </c>
      <c r="I42" s="35">
        <f>B42</f>
        <v>30</v>
      </c>
      <c r="J42" s="36">
        <f>C42</f>
        <v>40</v>
      </c>
      <c r="K42" s="37" t="s">
        <v>17</v>
      </c>
      <c r="L42" s="38">
        <f>L48-L43-L44-L46</f>
        <v>84.042191780821895</v>
      </c>
      <c r="M42" s="39">
        <f>(J42+J43)/F15-M43</f>
        <v>27.754709961102662</v>
      </c>
      <c r="N42" s="13"/>
      <c r="P42" s="22"/>
    </row>
    <row r="43" spans="1:16" ht="24.9" customHeight="1" x14ac:dyDescent="0.25">
      <c r="A43" t="s">
        <v>18</v>
      </c>
      <c r="B43" s="14"/>
      <c r="C43" s="17"/>
      <c r="D43" s="13" t="s">
        <v>19</v>
      </c>
      <c r="E43" s="14"/>
      <c r="F43" s="15"/>
      <c r="G43" s="13"/>
      <c r="H43" s="28" t="s">
        <v>25</v>
      </c>
      <c r="I43" s="38">
        <f>J43</f>
        <v>51.468858447488593</v>
      </c>
      <c r="J43" s="39">
        <f>F12/365*K27</f>
        <v>51.468858447488593</v>
      </c>
      <c r="K43" s="37" t="s">
        <v>19</v>
      </c>
      <c r="L43" s="60">
        <f>F7</f>
        <v>40</v>
      </c>
      <c r="M43" s="61">
        <f>L43</f>
        <v>40</v>
      </c>
      <c r="N43" s="13"/>
      <c r="O43" s="50"/>
    </row>
    <row r="44" spans="1:16" ht="24.9" customHeight="1" x14ac:dyDescent="0.25">
      <c r="A44" t="s">
        <v>20</v>
      </c>
      <c r="B44" s="14"/>
      <c r="C44" s="17"/>
      <c r="D44" s="13" t="s">
        <v>21</v>
      </c>
      <c r="E44" s="13">
        <v>400</v>
      </c>
      <c r="F44" s="13"/>
      <c r="G44" s="13"/>
      <c r="H44" s="28" t="s">
        <v>20</v>
      </c>
      <c r="I44" s="38">
        <f>J44+F17</f>
        <v>102.57333333333334</v>
      </c>
      <c r="J44" s="39">
        <f>K28/F8</f>
        <v>58.573333333333338</v>
      </c>
      <c r="K44" s="37" t="s">
        <v>21</v>
      </c>
      <c r="L44" s="55">
        <f>E44</f>
        <v>400</v>
      </c>
      <c r="M44" s="55">
        <f>L44</f>
        <v>400</v>
      </c>
      <c r="N44" s="13"/>
    </row>
    <row r="45" spans="1:16" ht="24.9" customHeight="1" x14ac:dyDescent="0.25">
      <c r="B45" s="13"/>
      <c r="C45" s="13"/>
      <c r="D45" s="13"/>
      <c r="E45" s="14"/>
      <c r="F45" s="15"/>
      <c r="G45" s="13"/>
      <c r="H45" s="28"/>
      <c r="I45" s="37"/>
      <c r="J45" s="37"/>
      <c r="K45" s="37"/>
      <c r="L45" s="35"/>
      <c r="M45" s="36"/>
      <c r="N45" s="13"/>
    </row>
    <row r="46" spans="1:16" ht="24.9" customHeight="1" x14ac:dyDescent="0.25">
      <c r="A46" s="58" t="s">
        <v>41</v>
      </c>
      <c r="B46" s="16">
        <v>940</v>
      </c>
      <c r="C46" s="17">
        <f>B46</f>
        <v>940</v>
      </c>
      <c r="D46" s="13" t="s">
        <v>22</v>
      </c>
      <c r="E46" s="13">
        <v>600</v>
      </c>
      <c r="F46" s="13"/>
      <c r="G46" s="13"/>
      <c r="H46" s="28" t="str">
        <f>A46</f>
        <v>Net fixed assets</v>
      </c>
      <c r="I46" s="38">
        <f>B46</f>
        <v>940</v>
      </c>
      <c r="J46" s="39">
        <f>C46</f>
        <v>940</v>
      </c>
      <c r="K46" s="37" t="s">
        <v>23</v>
      </c>
      <c r="L46" s="65">
        <f>E46</f>
        <v>600</v>
      </c>
      <c r="M46" s="68">
        <f>M48-M42-M43-M44</f>
        <v>622.28748181971923</v>
      </c>
      <c r="N46" s="13"/>
    </row>
    <row r="47" spans="1:16" ht="24.9" customHeight="1" x14ac:dyDescent="0.25">
      <c r="B47" s="18"/>
      <c r="C47" s="18"/>
      <c r="D47" s="13"/>
      <c r="E47" s="18"/>
      <c r="F47" s="18"/>
      <c r="G47" s="13"/>
      <c r="H47" s="28"/>
      <c r="I47" s="40"/>
      <c r="J47" s="40"/>
      <c r="L47" s="62"/>
      <c r="M47" s="57"/>
      <c r="N47" s="13"/>
    </row>
    <row r="48" spans="1:16" ht="24.9" customHeight="1" thickBot="1" x14ac:dyDescent="0.3">
      <c r="B48" s="19"/>
      <c r="C48" s="19"/>
      <c r="E48" s="19"/>
      <c r="F48" s="19"/>
      <c r="H48" s="28"/>
      <c r="I48" s="41">
        <f>SUM(I42:I46)</f>
        <v>1124.0421917808219</v>
      </c>
      <c r="J48" s="41">
        <f>SUM(J42:J46)</f>
        <v>1090.0421917808219</v>
      </c>
      <c r="K48" s="28"/>
      <c r="L48" s="41">
        <f>I48</f>
        <v>1124.0421917808219</v>
      </c>
      <c r="M48" s="41">
        <f>J48</f>
        <v>1090.0421917808219</v>
      </c>
    </row>
    <row r="49" spans="1:13" ht="13.8" thickTop="1" x14ac:dyDescent="0.25">
      <c r="M49" s="28"/>
    </row>
    <row r="50" spans="1:13" ht="24.9" customHeight="1" x14ac:dyDescent="0.25">
      <c r="H50" s="49" t="s">
        <v>27</v>
      </c>
      <c r="I50" s="50">
        <f>(K30-K31)*(1-F19)+K31</f>
        <v>203.00800000000001</v>
      </c>
      <c r="J50" s="50"/>
      <c r="K50" s="49" t="s">
        <v>32</v>
      </c>
      <c r="M50" s="28"/>
    </row>
    <row r="51" spans="1:13" x14ac:dyDescent="0.25">
      <c r="C51" s="22"/>
      <c r="H51" s="49" t="s">
        <v>29</v>
      </c>
      <c r="I51" s="22">
        <f>(SUM(J42:J44)-M42)-(SUM(I42:I44)-L42)</f>
        <v>22.287481819719233</v>
      </c>
      <c r="J51" s="22"/>
      <c r="K51" s="49" t="s">
        <v>28</v>
      </c>
      <c r="L51" s="50">
        <f>K37</f>
        <v>42.268800000000006</v>
      </c>
      <c r="M51" s="28"/>
    </row>
    <row r="52" spans="1:13" ht="24.9" customHeight="1" x14ac:dyDescent="0.25">
      <c r="A52" t="s">
        <v>24</v>
      </c>
      <c r="C52" s="20"/>
      <c r="D52" s="21"/>
      <c r="E52" s="21"/>
      <c r="H52" s="49" t="s">
        <v>30</v>
      </c>
      <c r="I52" s="50">
        <f>F11</f>
        <v>100</v>
      </c>
      <c r="J52" s="50"/>
      <c r="K52" s="51" t="s">
        <v>33</v>
      </c>
      <c r="L52" s="50">
        <f>K33*(1-F19)</f>
        <v>32.56</v>
      </c>
      <c r="M52" s="28"/>
    </row>
    <row r="53" spans="1:13" x14ac:dyDescent="0.25">
      <c r="K53" s="51" t="s">
        <v>34</v>
      </c>
      <c r="L53" s="50">
        <v>0</v>
      </c>
    </row>
    <row r="54" spans="1:13" x14ac:dyDescent="0.25">
      <c r="H54" s="49" t="s">
        <v>31</v>
      </c>
      <c r="I54" s="50">
        <f>I50-I51-I52</f>
        <v>80.720518180280777</v>
      </c>
      <c r="J54" s="50"/>
      <c r="K54" s="51" t="s">
        <v>35</v>
      </c>
      <c r="L54" s="59">
        <f>(L46+K38-M46)</f>
        <v>5.8917181802808045</v>
      </c>
    </row>
    <row r="56" spans="1:13" x14ac:dyDescent="0.25">
      <c r="K56" s="58" t="s">
        <v>31</v>
      </c>
      <c r="L56" s="50">
        <f>SUM(L51:L54)</f>
        <v>80.720518180280806</v>
      </c>
    </row>
  </sheetData>
  <phoneticPr fontId="8" type="noConversion"/>
  <pageMargins left="0.75" right="0.75" top="1" bottom="1" header="0.5" footer="0.5"/>
  <pageSetup paperSize="9" orientation="portrait" horizontalDpi="300" verticalDpi="300" r:id="rId1"/>
  <headerFooter alignWithMargins="0"/>
  <rowBreaks count="2" manualBreakCount="2">
    <brk id="1" max="16383" man="1"/>
    <brk id="2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D36" workbookViewId="0">
      <selection activeCell="L54" sqref="L54"/>
    </sheetView>
  </sheetViews>
  <sheetFormatPr defaultRowHeight="13.2" x14ac:dyDescent="0.25"/>
  <cols>
    <col min="1" max="1" width="17.6640625" customWidth="1"/>
    <col min="2" max="3" width="10.6640625" customWidth="1"/>
    <col min="4" max="4" width="15.6640625" customWidth="1"/>
    <col min="5" max="5" width="10.6640625" customWidth="1"/>
    <col min="6" max="6" width="13" customWidth="1"/>
    <col min="7" max="7" width="63.33203125" customWidth="1"/>
    <col min="8" max="8" width="17.5546875" customWidth="1"/>
    <col min="11" max="11" width="16.88671875" customWidth="1"/>
    <col min="12" max="12" width="10.33203125" bestFit="1" customWidth="1"/>
  </cols>
  <sheetData>
    <row r="1" spans="1:6" x14ac:dyDescent="0.25">
      <c r="D1" t="s">
        <v>0</v>
      </c>
      <c r="E1" t="s">
        <v>1</v>
      </c>
    </row>
    <row r="2" spans="1:6" ht="17.399999999999999" x14ac:dyDescent="0.3">
      <c r="A2" s="1" t="s">
        <v>36</v>
      </c>
      <c r="B2" s="1"/>
      <c r="C2" s="1"/>
    </row>
    <row r="3" spans="1:6" ht="17.399999999999999" x14ac:dyDescent="0.3">
      <c r="A3" s="1"/>
      <c r="B3" s="1"/>
      <c r="C3" s="1" t="s">
        <v>26</v>
      </c>
    </row>
    <row r="5" spans="1:6" x14ac:dyDescent="0.25">
      <c r="A5" s="63" t="s">
        <v>50</v>
      </c>
      <c r="B5" s="23"/>
      <c r="C5" s="23"/>
      <c r="D5" s="23"/>
      <c r="E5" s="24"/>
      <c r="F5" s="64"/>
    </row>
    <row r="6" spans="1:6" x14ac:dyDescent="0.25">
      <c r="A6" s="52"/>
      <c r="B6" s="25"/>
      <c r="C6" s="25"/>
      <c r="D6" s="25"/>
      <c r="E6" s="25"/>
      <c r="F6" s="56"/>
    </row>
    <row r="7" spans="1:6" x14ac:dyDescent="0.25">
      <c r="A7" s="52" t="s">
        <v>44</v>
      </c>
      <c r="B7" s="25"/>
      <c r="C7" s="25"/>
      <c r="D7" s="25"/>
      <c r="E7" s="25"/>
      <c r="F7" s="54">
        <v>40</v>
      </c>
    </row>
    <row r="8" spans="1:6" x14ac:dyDescent="0.25">
      <c r="A8" s="52" t="s">
        <v>53</v>
      </c>
      <c r="B8" s="25"/>
      <c r="C8" s="25"/>
      <c r="D8" s="25"/>
      <c r="E8" s="25"/>
      <c r="F8" s="53">
        <v>5</v>
      </c>
    </row>
    <row r="9" spans="1:6" ht="15.6" x14ac:dyDescent="0.35">
      <c r="A9" s="52" t="s">
        <v>48</v>
      </c>
      <c r="B9" s="25"/>
      <c r="C9" s="25"/>
      <c r="D9" s="25"/>
      <c r="E9" s="26"/>
      <c r="F9" s="43">
        <v>0.26</v>
      </c>
    </row>
    <row r="10" spans="1:6" x14ac:dyDescent="0.25">
      <c r="A10" s="52" t="s">
        <v>56</v>
      </c>
      <c r="B10" s="25"/>
      <c r="C10" s="25"/>
      <c r="D10" s="25"/>
      <c r="E10" s="25"/>
      <c r="F10" s="53"/>
    </row>
    <row r="11" spans="1:6" x14ac:dyDescent="0.25">
      <c r="A11" s="52" t="s">
        <v>43</v>
      </c>
      <c r="B11" s="25"/>
      <c r="C11" s="25"/>
      <c r="D11" s="25"/>
      <c r="E11" s="25"/>
      <c r="F11" s="54">
        <v>100</v>
      </c>
    </row>
    <row r="12" spans="1:6" x14ac:dyDescent="0.25">
      <c r="A12" s="52" t="s">
        <v>55</v>
      </c>
      <c r="B12" s="25"/>
      <c r="C12" s="25"/>
      <c r="D12" s="25"/>
      <c r="E12" s="26"/>
      <c r="F12" s="67">
        <v>32</v>
      </c>
    </row>
    <row r="13" spans="1:6" x14ac:dyDescent="0.25">
      <c r="A13" s="52" t="s">
        <v>51</v>
      </c>
      <c r="B13" s="25"/>
      <c r="C13" s="25"/>
      <c r="D13" s="25"/>
      <c r="E13" s="25"/>
      <c r="F13" s="53">
        <v>0.6</v>
      </c>
    </row>
    <row r="14" spans="1:6" ht="15.6" x14ac:dyDescent="0.35">
      <c r="A14" s="52" t="s">
        <v>47</v>
      </c>
      <c r="B14" s="25"/>
      <c r="C14" s="25"/>
      <c r="D14" s="25"/>
      <c r="E14" s="25"/>
      <c r="F14" s="43">
        <v>0.1</v>
      </c>
    </row>
    <row r="15" spans="1:6" x14ac:dyDescent="0.25">
      <c r="A15" s="52" t="s">
        <v>57</v>
      </c>
      <c r="B15" s="25"/>
      <c r="C15" s="25"/>
      <c r="D15" s="25"/>
      <c r="E15" s="25"/>
      <c r="F15" s="53">
        <v>1.35</v>
      </c>
    </row>
    <row r="16" spans="1:6" x14ac:dyDescent="0.25">
      <c r="A16" s="52" t="s">
        <v>45</v>
      </c>
      <c r="B16" s="25"/>
      <c r="C16" s="25"/>
      <c r="D16" s="25"/>
      <c r="E16" s="26"/>
      <c r="F16" s="54" t="s">
        <v>46</v>
      </c>
    </row>
    <row r="17" spans="1:13" x14ac:dyDescent="0.25">
      <c r="A17" s="52" t="s">
        <v>54</v>
      </c>
      <c r="B17" s="25"/>
      <c r="C17" s="25"/>
      <c r="D17" s="25"/>
      <c r="E17" s="25"/>
      <c r="F17" s="54">
        <v>44</v>
      </c>
    </row>
    <row r="18" spans="1:13" x14ac:dyDescent="0.25">
      <c r="A18" s="52" t="s">
        <v>52</v>
      </c>
      <c r="B18" s="25"/>
      <c r="C18" s="25"/>
      <c r="D18" s="25"/>
      <c r="E18" s="25"/>
      <c r="F18" s="66">
        <v>0.12</v>
      </c>
    </row>
    <row r="19" spans="1:13" x14ac:dyDescent="0.25">
      <c r="A19" s="52" t="s">
        <v>49</v>
      </c>
      <c r="B19" s="25"/>
      <c r="C19" s="25"/>
      <c r="D19" s="25"/>
      <c r="E19" s="25"/>
      <c r="F19" s="66">
        <v>0.28999999999999998</v>
      </c>
    </row>
    <row r="20" spans="1:13" x14ac:dyDescent="0.25">
      <c r="A20" s="25"/>
      <c r="B20" s="25"/>
      <c r="C20" s="25"/>
      <c r="D20" s="25"/>
      <c r="E20" s="27"/>
      <c r="F20" s="43"/>
    </row>
    <row r="22" spans="1:13" x14ac:dyDescent="0.25">
      <c r="A22" s="42" t="s">
        <v>2</v>
      </c>
    </row>
    <row r="23" spans="1:13" x14ac:dyDescent="0.25">
      <c r="A23" s="42" t="s">
        <v>40</v>
      </c>
    </row>
    <row r="24" spans="1:13" ht="15.6" x14ac:dyDescent="0.3">
      <c r="D24" s="2"/>
      <c r="H24" s="28"/>
      <c r="I24" s="28"/>
      <c r="J24" s="28"/>
      <c r="K24" s="28"/>
      <c r="L24" s="28"/>
      <c r="M24" s="28"/>
    </row>
    <row r="25" spans="1:13" x14ac:dyDescent="0.25">
      <c r="H25" s="28"/>
      <c r="I25" s="28"/>
      <c r="J25" s="28"/>
      <c r="K25" s="28"/>
      <c r="L25" s="28"/>
      <c r="M25" s="28"/>
    </row>
    <row r="26" spans="1:13" ht="15.6" x14ac:dyDescent="0.3">
      <c r="A26" s="3" t="s">
        <v>42</v>
      </c>
      <c r="B26" s="3"/>
      <c r="C26" s="3"/>
      <c r="D26" s="3"/>
      <c r="E26" s="3"/>
      <c r="F26" s="3"/>
      <c r="H26" s="29" t="str">
        <f>A26</f>
        <v>Income Statement for the year ending December 31st, 2010</v>
      </c>
      <c r="I26" s="29"/>
      <c r="J26" s="29"/>
      <c r="K26" s="29"/>
      <c r="L26" s="29"/>
      <c r="M26" s="29"/>
    </row>
    <row r="27" spans="1:13" ht="24.9" customHeight="1" x14ac:dyDescent="0.25">
      <c r="A27" t="s">
        <v>3</v>
      </c>
      <c r="D27" s="4"/>
      <c r="H27" s="28" t="s">
        <v>3</v>
      </c>
      <c r="I27" s="28"/>
      <c r="J27" s="28"/>
      <c r="K27" s="44">
        <f>K36/F18</f>
        <v>747.8666666666669</v>
      </c>
      <c r="L27" s="28"/>
      <c r="M27" s="28"/>
    </row>
    <row r="28" spans="1:13" ht="24.9" customHeight="1" x14ac:dyDescent="0.25">
      <c r="A28" t="s">
        <v>4</v>
      </c>
      <c r="D28" s="5"/>
      <c r="H28" s="28" t="s">
        <v>4</v>
      </c>
      <c r="I28" s="28"/>
      <c r="J28" s="28"/>
      <c r="K28" s="45">
        <f>K27-K29-K30</f>
        <v>422.46666666666687</v>
      </c>
      <c r="L28" s="28"/>
      <c r="M28" s="28"/>
    </row>
    <row r="29" spans="1:13" ht="24.9" customHeight="1" x14ac:dyDescent="0.25">
      <c r="A29" t="s">
        <v>5</v>
      </c>
      <c r="D29" s="6">
        <v>55</v>
      </c>
      <c r="H29" s="28" t="s">
        <v>5</v>
      </c>
      <c r="I29" s="28"/>
      <c r="J29" s="28"/>
      <c r="K29" s="46">
        <f>D29</f>
        <v>55</v>
      </c>
      <c r="L29" s="28"/>
      <c r="M29" s="28"/>
    </row>
    <row r="30" spans="1:13" ht="24.9" customHeight="1" x14ac:dyDescent="0.25">
      <c r="A30" t="s">
        <v>6</v>
      </c>
      <c r="D30" s="4"/>
      <c r="H30" s="28" t="s">
        <v>6</v>
      </c>
      <c r="I30" s="28"/>
      <c r="J30" s="28"/>
      <c r="K30" s="44">
        <f>F9*(L43+L44+L46)</f>
        <v>270.40000000000003</v>
      </c>
      <c r="L30" s="48"/>
      <c r="M30" s="48"/>
    </row>
    <row r="31" spans="1:13" ht="24.9" customHeight="1" x14ac:dyDescent="0.25">
      <c r="A31" t="s">
        <v>7</v>
      </c>
      <c r="D31" s="6"/>
      <c r="H31" s="28" t="s">
        <v>7</v>
      </c>
      <c r="I31" s="28"/>
      <c r="J31" s="28"/>
      <c r="K31" s="46">
        <f>I46-J46+F11</f>
        <v>100</v>
      </c>
      <c r="L31" s="28"/>
      <c r="M31" s="28"/>
    </row>
    <row r="32" spans="1:13" ht="24.9" customHeight="1" x14ac:dyDescent="0.25">
      <c r="A32" t="s">
        <v>8</v>
      </c>
      <c r="D32" s="4"/>
      <c r="H32" s="28" t="s">
        <v>8</v>
      </c>
      <c r="I32" s="28"/>
      <c r="J32" s="28"/>
      <c r="K32" s="44">
        <f>K30-K31</f>
        <v>170.40000000000003</v>
      </c>
      <c r="L32" s="28"/>
      <c r="M32" s="28"/>
    </row>
    <row r="33" spans="1:16" ht="24.9" customHeight="1" x14ac:dyDescent="0.25">
      <c r="A33" t="s">
        <v>9</v>
      </c>
      <c r="D33" s="6"/>
      <c r="H33" s="28" t="s">
        <v>9</v>
      </c>
      <c r="I33" s="28"/>
      <c r="J33" s="28"/>
      <c r="K33" s="46">
        <f>F14*(L43+L44)</f>
        <v>44</v>
      </c>
      <c r="L33" s="28"/>
      <c r="M33" s="28"/>
    </row>
    <row r="34" spans="1:16" ht="24.9" customHeight="1" x14ac:dyDescent="0.25">
      <c r="A34" t="s">
        <v>10</v>
      </c>
      <c r="D34" s="4"/>
      <c r="G34" s="58"/>
      <c r="H34" s="28" t="s">
        <v>10</v>
      </c>
      <c r="I34" s="28"/>
      <c r="J34" s="28"/>
      <c r="K34" s="44">
        <f>K32-K33</f>
        <v>126.40000000000003</v>
      </c>
      <c r="L34" s="48"/>
      <c r="M34" s="28"/>
    </row>
    <row r="35" spans="1:16" ht="24.9" customHeight="1" x14ac:dyDescent="0.25">
      <c r="A35" t="s">
        <v>11</v>
      </c>
      <c r="D35" s="6"/>
      <c r="E35" s="7"/>
      <c r="G35" s="58"/>
      <c r="H35" s="28" t="s">
        <v>11</v>
      </c>
      <c r="I35" s="28"/>
      <c r="J35" s="28"/>
      <c r="K35" s="46">
        <f>F19*K34</f>
        <v>36.656000000000006</v>
      </c>
      <c r="L35" s="30"/>
      <c r="M35" s="30"/>
    </row>
    <row r="36" spans="1:16" ht="24.9" customHeight="1" x14ac:dyDescent="0.25">
      <c r="A36" t="s">
        <v>12</v>
      </c>
      <c r="D36" s="4"/>
      <c r="H36" s="28" t="s">
        <v>12</v>
      </c>
      <c r="I36" s="28"/>
      <c r="J36" s="28"/>
      <c r="K36" s="44">
        <f>K34-K35</f>
        <v>89.744000000000028</v>
      </c>
      <c r="L36" s="48"/>
      <c r="M36" s="28"/>
    </row>
    <row r="37" spans="1:16" ht="24.9" customHeight="1" x14ac:dyDescent="0.25">
      <c r="A37" t="s">
        <v>13</v>
      </c>
      <c r="D37" s="6"/>
      <c r="H37" s="28" t="s">
        <v>13</v>
      </c>
      <c r="I37" s="28"/>
      <c r="J37" s="28"/>
      <c r="K37" s="46">
        <f>F13*K36</f>
        <v>53.846400000000017</v>
      </c>
      <c r="L37" s="28"/>
      <c r="M37" s="28"/>
    </row>
    <row r="38" spans="1:16" ht="24.9" customHeight="1" x14ac:dyDescent="0.25">
      <c r="A38" t="s">
        <v>14</v>
      </c>
      <c r="D38" s="8"/>
      <c r="H38" s="28" t="s">
        <v>14</v>
      </c>
      <c r="I38" s="28"/>
      <c r="J38" s="28"/>
      <c r="K38" s="47">
        <f>K36-K37</f>
        <v>35.897600000000011</v>
      </c>
      <c r="L38" s="28"/>
      <c r="M38" s="28"/>
    </row>
    <row r="39" spans="1:16" x14ac:dyDescent="0.25">
      <c r="H39" s="28"/>
      <c r="I39" s="28"/>
      <c r="J39" s="28"/>
      <c r="K39" s="28"/>
      <c r="L39" s="28"/>
      <c r="M39" s="28"/>
    </row>
    <row r="40" spans="1:16" ht="15.6" x14ac:dyDescent="0.3">
      <c r="A40" s="9" t="s">
        <v>15</v>
      </c>
      <c r="B40" s="9"/>
      <c r="C40" s="9"/>
      <c r="D40" s="9"/>
      <c r="E40" s="9"/>
      <c r="F40" s="9"/>
      <c r="H40" s="31" t="s">
        <v>15</v>
      </c>
      <c r="I40" s="31"/>
      <c r="J40" s="31"/>
      <c r="K40" s="31"/>
      <c r="L40" s="31"/>
      <c r="M40" s="31"/>
    </row>
    <row r="41" spans="1:16" ht="15.6" x14ac:dyDescent="0.3">
      <c r="A41" s="10"/>
      <c r="B41" s="11">
        <v>2009</v>
      </c>
      <c r="C41" s="12">
        <f>B41+1</f>
        <v>2010</v>
      </c>
      <c r="D41" s="12"/>
      <c r="E41" s="12">
        <f>B41</f>
        <v>2009</v>
      </c>
      <c r="F41" s="12">
        <f>C41</f>
        <v>2010</v>
      </c>
      <c r="G41" s="13"/>
      <c r="H41" s="32"/>
      <c r="I41" s="33">
        <f>B41</f>
        <v>2009</v>
      </c>
      <c r="J41" s="34">
        <f>C41</f>
        <v>2010</v>
      </c>
      <c r="K41" s="34"/>
      <c r="L41" s="34">
        <f>I41</f>
        <v>2009</v>
      </c>
      <c r="M41" s="34">
        <f>J41</f>
        <v>2010</v>
      </c>
      <c r="N41" s="13"/>
    </row>
    <row r="42" spans="1:16" ht="24.9" customHeight="1" x14ac:dyDescent="0.25">
      <c r="A42" t="s">
        <v>16</v>
      </c>
      <c r="B42" s="14">
        <v>30</v>
      </c>
      <c r="C42" s="15">
        <v>40</v>
      </c>
      <c r="D42" s="13" t="s">
        <v>17</v>
      </c>
      <c r="E42" s="16"/>
      <c r="F42" s="17"/>
      <c r="G42" s="13"/>
      <c r="H42" s="28" t="s">
        <v>16</v>
      </c>
      <c r="I42" s="35">
        <f>B42</f>
        <v>30</v>
      </c>
      <c r="J42" s="36">
        <f>C42</f>
        <v>40</v>
      </c>
      <c r="K42" s="37" t="s">
        <v>17</v>
      </c>
      <c r="L42" s="38">
        <f>L48-L43-L44-L46</f>
        <v>124.05972602739735</v>
      </c>
      <c r="M42" s="39">
        <f>(J42+J43)/F15-M43</f>
        <v>38.197327921528853</v>
      </c>
      <c r="N42" s="13"/>
      <c r="P42" s="22"/>
    </row>
    <row r="43" spans="1:16" ht="24.9" customHeight="1" x14ac:dyDescent="0.25">
      <c r="A43" t="s">
        <v>18</v>
      </c>
      <c r="B43" s="14"/>
      <c r="C43" s="17"/>
      <c r="D43" s="13" t="s">
        <v>19</v>
      </c>
      <c r="E43" s="14"/>
      <c r="F43" s="15"/>
      <c r="G43" s="13"/>
      <c r="H43" s="28" t="s">
        <v>25</v>
      </c>
      <c r="I43" s="38">
        <f>J43</f>
        <v>65.56639269406395</v>
      </c>
      <c r="J43" s="39">
        <f>F12/365*K27</f>
        <v>65.56639269406395</v>
      </c>
      <c r="K43" s="37" t="s">
        <v>19</v>
      </c>
      <c r="L43" s="60">
        <f>F7</f>
        <v>40</v>
      </c>
      <c r="M43" s="61">
        <f>L43</f>
        <v>40</v>
      </c>
      <c r="N43" s="13"/>
      <c r="O43" s="50"/>
    </row>
    <row r="44" spans="1:16" ht="24.9" customHeight="1" x14ac:dyDescent="0.25">
      <c r="A44" t="s">
        <v>20</v>
      </c>
      <c r="B44" s="14"/>
      <c r="C44" s="17"/>
      <c r="D44" s="13" t="s">
        <v>21</v>
      </c>
      <c r="E44" s="13">
        <v>400</v>
      </c>
      <c r="F44" s="13"/>
      <c r="G44" s="13"/>
      <c r="H44" s="28" t="s">
        <v>20</v>
      </c>
      <c r="I44" s="38">
        <f>J44+F17</f>
        <v>128.49333333333337</v>
      </c>
      <c r="J44" s="39">
        <f>K28/F8</f>
        <v>84.493333333333368</v>
      </c>
      <c r="K44" s="37" t="s">
        <v>21</v>
      </c>
      <c r="L44" s="55">
        <f>E44</f>
        <v>400</v>
      </c>
      <c r="M44" s="55">
        <f>L44</f>
        <v>400</v>
      </c>
      <c r="N44" s="13"/>
    </row>
    <row r="45" spans="1:16" ht="24.9" customHeight="1" x14ac:dyDescent="0.25">
      <c r="B45" s="13"/>
      <c r="C45" s="13"/>
      <c r="D45" s="13"/>
      <c r="E45" s="14"/>
      <c r="F45" s="15"/>
      <c r="G45" s="13"/>
      <c r="H45" s="28"/>
      <c r="I45" s="37"/>
      <c r="J45" s="37"/>
      <c r="K45" s="37"/>
      <c r="L45" s="35"/>
      <c r="M45" s="36"/>
      <c r="N45" s="13"/>
    </row>
    <row r="46" spans="1:16" ht="24.9" customHeight="1" x14ac:dyDescent="0.25">
      <c r="A46" s="58" t="s">
        <v>41</v>
      </c>
      <c r="B46" s="16">
        <v>940</v>
      </c>
      <c r="C46" s="17">
        <f>B46</f>
        <v>940</v>
      </c>
      <c r="D46" s="13" t="s">
        <v>22</v>
      </c>
      <c r="E46" s="13">
        <v>600</v>
      </c>
      <c r="F46" s="13"/>
      <c r="G46" s="13"/>
      <c r="H46" s="28" t="str">
        <f>A46</f>
        <v>Net fixed assets</v>
      </c>
      <c r="I46" s="38">
        <f>B46</f>
        <v>940</v>
      </c>
      <c r="J46" s="39">
        <f>C46</f>
        <v>940</v>
      </c>
      <c r="K46" s="37" t="s">
        <v>23</v>
      </c>
      <c r="L46" s="65">
        <f>E46</f>
        <v>600</v>
      </c>
      <c r="M46" s="68">
        <f>M48-M42-M43-M44</f>
        <v>651.86239810586858</v>
      </c>
      <c r="N46" s="13"/>
    </row>
    <row r="47" spans="1:16" ht="24.9" customHeight="1" x14ac:dyDescent="0.25">
      <c r="B47" s="18"/>
      <c r="C47" s="18"/>
      <c r="D47" s="13"/>
      <c r="E47" s="18"/>
      <c r="F47" s="18"/>
      <c r="G47" s="13"/>
      <c r="H47" s="28"/>
      <c r="I47" s="40"/>
      <c r="J47" s="40"/>
      <c r="L47" s="62"/>
      <c r="M47" s="57"/>
      <c r="N47" s="13"/>
    </row>
    <row r="48" spans="1:16" ht="24.9" customHeight="1" thickBot="1" x14ac:dyDescent="0.3">
      <c r="B48" s="19"/>
      <c r="C48" s="19"/>
      <c r="E48" s="19"/>
      <c r="F48" s="19"/>
      <c r="H48" s="28"/>
      <c r="I48" s="41">
        <f>SUM(I42:I46)</f>
        <v>1164.0597260273973</v>
      </c>
      <c r="J48" s="41">
        <f>SUM(J42:J46)</f>
        <v>1130.0597260273973</v>
      </c>
      <c r="K48" s="28"/>
      <c r="L48" s="41">
        <f>I48</f>
        <v>1164.0597260273973</v>
      </c>
      <c r="M48" s="41">
        <f>J48</f>
        <v>1130.0597260273973</v>
      </c>
    </row>
    <row r="49" spans="1:13" ht="13.8" thickTop="1" x14ac:dyDescent="0.25">
      <c r="M49" s="28"/>
    </row>
    <row r="50" spans="1:13" ht="24.9" customHeight="1" x14ac:dyDescent="0.25">
      <c r="H50" s="49" t="s">
        <v>27</v>
      </c>
      <c r="I50" s="50">
        <f>(K30-K31)*(1-F19)+K31</f>
        <v>220.98400000000004</v>
      </c>
      <c r="J50" s="50"/>
      <c r="K50" s="49" t="s">
        <v>32</v>
      </c>
      <c r="M50" s="28"/>
    </row>
    <row r="51" spans="1:13" x14ac:dyDescent="0.25">
      <c r="C51" s="22"/>
      <c r="H51" s="49" t="s">
        <v>29</v>
      </c>
      <c r="I51" s="22">
        <f>(SUM(J42:J44)-M42)-(SUM(I42:I44)-L42)</f>
        <v>51.862398105868493</v>
      </c>
      <c r="J51" s="22"/>
      <c r="K51" s="49" t="s">
        <v>28</v>
      </c>
      <c r="L51" s="50">
        <f>K37</f>
        <v>53.846400000000017</v>
      </c>
      <c r="M51" s="28"/>
    </row>
    <row r="52" spans="1:13" ht="24.9" customHeight="1" x14ac:dyDescent="0.25">
      <c r="A52" t="s">
        <v>24</v>
      </c>
      <c r="C52" s="20"/>
      <c r="D52" s="21"/>
      <c r="E52" s="21"/>
      <c r="H52" s="49" t="s">
        <v>30</v>
      </c>
      <c r="I52" s="50">
        <f>F11</f>
        <v>100</v>
      </c>
      <c r="J52" s="50"/>
      <c r="K52" s="51" t="s">
        <v>33</v>
      </c>
      <c r="L52" s="50">
        <f>K33*(1-F19)</f>
        <v>31.24</v>
      </c>
      <c r="M52" s="28"/>
    </row>
    <row r="53" spans="1:13" x14ac:dyDescent="0.25">
      <c r="K53" s="51" t="s">
        <v>34</v>
      </c>
      <c r="L53" s="50">
        <v>0</v>
      </c>
    </row>
    <row r="54" spans="1:13" x14ac:dyDescent="0.25">
      <c r="H54" s="49" t="s">
        <v>31</v>
      </c>
      <c r="I54" s="50">
        <f>I50-I51-I52</f>
        <v>69.121601894131544</v>
      </c>
      <c r="J54" s="50"/>
      <c r="K54" s="51" t="s">
        <v>35</v>
      </c>
      <c r="L54" s="59">
        <f>(L46+K38-M46)</f>
        <v>-15.964798105868567</v>
      </c>
    </row>
    <row r="56" spans="1:13" x14ac:dyDescent="0.25">
      <c r="K56" s="58" t="s">
        <v>31</v>
      </c>
      <c r="L56" s="50">
        <f>SUM(L51:L54)</f>
        <v>69.121601894131445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rowBreaks count="2" manualBreakCount="2">
    <brk id="1" max="16383" man="1"/>
    <brk id="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VerA</vt:lpstr>
      <vt:lpstr>VerB</vt:lpstr>
      <vt:lpstr>VerC</vt:lpstr>
      <vt:lpstr>VerD</vt:lpstr>
    </vt:vector>
  </TitlesOfParts>
  <Company>Business Administration, SFU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Quiz #1 Sample</dc:title>
  <dc:subject>BUS312</dc:subject>
  <dc:creator>Zitron</dc:creator>
  <cp:lastModifiedBy>RonZitron</cp:lastModifiedBy>
  <cp:lastPrinted>2011-09-28T00:09:00Z</cp:lastPrinted>
  <dcterms:created xsi:type="dcterms:W3CDTF">1998-09-21T23:36:52Z</dcterms:created>
  <dcterms:modified xsi:type="dcterms:W3CDTF">2014-05-29T15:54:00Z</dcterms:modified>
</cp:coreProperties>
</file>