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nZitron\Documents\SFU\BUS312\Web\Assign\"/>
    </mc:Choice>
  </mc:AlternateContent>
  <bookViews>
    <workbookView xWindow="180" yWindow="420" windowWidth="12120" windowHeight="832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</workbook>
</file>

<file path=xl/calcChain.xml><?xml version="1.0" encoding="utf-8"?>
<calcChain xmlns="http://schemas.openxmlformats.org/spreadsheetml/2006/main">
  <c r="B9" i="1" l="1"/>
  <c r="D14" i="1" s="1"/>
  <c r="D15" i="1" s="1"/>
  <c r="B13" i="1"/>
  <c r="B14" i="1" s="1"/>
  <c r="B15" i="1" s="1"/>
  <c r="C13" i="1"/>
  <c r="D13" i="1"/>
  <c r="C14" i="1"/>
  <c r="C15" i="1" s="1"/>
  <c r="B26" i="1"/>
  <c r="B31" i="1"/>
  <c r="B32" i="1"/>
  <c r="B34" i="1" s="1"/>
  <c r="B33" i="1"/>
  <c r="B38" i="1"/>
  <c r="B39" i="1"/>
  <c r="B41" i="1" s="1"/>
  <c r="B40" i="1"/>
  <c r="B43" i="1"/>
  <c r="B45" i="1"/>
  <c r="B46" i="1"/>
  <c r="B48" i="1" l="1"/>
  <c r="B49" i="1" s="1"/>
  <c r="B50" i="1" s="1"/>
  <c r="B17" i="1"/>
  <c r="C18" i="1" l="1"/>
  <c r="B18" i="1"/>
  <c r="D18" i="1"/>
</calcChain>
</file>

<file path=xl/sharedStrings.xml><?xml version="1.0" encoding="utf-8"?>
<sst xmlns="http://schemas.openxmlformats.org/spreadsheetml/2006/main" count="45" uniqueCount="30">
  <si>
    <t>Assignment #8</t>
  </si>
  <si>
    <t>Question #1</t>
  </si>
  <si>
    <t>Par</t>
  </si>
  <si>
    <t>Coupon</t>
  </si>
  <si>
    <t># / year</t>
  </si>
  <si>
    <t># coupons</t>
  </si>
  <si>
    <t xml:space="preserve">Next coupon in </t>
  </si>
  <si>
    <t>months</t>
  </si>
  <si>
    <t>Invoice price</t>
  </si>
  <si>
    <t>YTM</t>
  </si>
  <si>
    <t>period rate</t>
  </si>
  <si>
    <t>PV</t>
  </si>
  <si>
    <t>Difference</t>
  </si>
  <si>
    <t>Accrued interest</t>
  </si>
  <si>
    <t>Quoted price</t>
  </si>
  <si>
    <t>Question #2</t>
  </si>
  <si>
    <t>Reinvested coupon rate</t>
  </si>
  <si>
    <t>Compounded</t>
  </si>
  <si>
    <t>times/yr</t>
  </si>
  <si>
    <t>Period rate</t>
  </si>
  <si>
    <t>Keep for</t>
  </si>
  <si>
    <t>years</t>
  </si>
  <si>
    <t>Eff period rate</t>
  </si>
  <si>
    <t>Selling price</t>
  </si>
  <si>
    <t>Eff period r (reinvest)</t>
  </si>
  <si>
    <t>PV reinvested coupons</t>
  </si>
  <si>
    <t>FV reinvested coupons</t>
  </si>
  <si>
    <t>Total FV</t>
  </si>
  <si>
    <t>HPRR</t>
  </si>
  <si>
    <t>Annual HPRR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</si>
</sst>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_(&quot;$&quot;* #,##0.00_);_(&quot;$&quot;* \(#,##0.00\);_(&quot;$&quot;* &quot;-&quot;??_);_(@_)"/>
    <numFmt numFmtId="176" formatCode="0.0000%"/>
  </numFmts>
  <fonts count="5" x14ac:knownFonts="1">
    <font>
      <sz val="10"/>
      <name val="Arial"/>
    </font>
    <font>
      <b/>
      <sz val="10"/>
      <name val="Arial"/>
    </font>
    <font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0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0" applyNumberFormat="1"/>
    <xf numFmtId="2" fontId="0" fillId="0" borderId="0" xfId="0" applyNumberFormat="1"/>
    <xf numFmtId="10" fontId="0" fillId="0" borderId="0" xfId="0" applyNumberFormat="1"/>
    <xf numFmtId="170" fontId="0" fillId="0" borderId="0" xfId="1" applyFont="1"/>
    <xf numFmtId="170" fontId="0" fillId="0" borderId="0" xfId="0" applyNumberFormat="1"/>
    <xf numFmtId="176" fontId="0" fillId="0" borderId="0" xfId="2" applyNumberFormat="1" applyFont="1"/>
    <xf numFmtId="0" fontId="1" fillId="0" borderId="0" xfId="0" applyFont="1"/>
    <xf numFmtId="170" fontId="1" fillId="0" borderId="0" xfId="1" applyFont="1"/>
    <xf numFmtId="176" fontId="1" fillId="0" borderId="0" xfId="2" applyNumberFormat="1" applyFont="1"/>
    <xf numFmtId="0" fontId="3" fillId="0" borderId="0" xfId="0" applyFont="1"/>
    <xf numFmtId="0" fontId="4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workbookViewId="0">
      <selection activeCell="A3" sqref="A3"/>
    </sheetView>
  </sheetViews>
  <sheetFormatPr defaultRowHeight="13.2" x14ac:dyDescent="0.25"/>
  <cols>
    <col min="1" max="1" width="20.88671875" customWidth="1"/>
    <col min="2" max="4" width="13" customWidth="1"/>
  </cols>
  <sheetData>
    <row r="1" spans="1:4" ht="15.6" x14ac:dyDescent="0.3">
      <c r="A1" s="11" t="s">
        <v>0</v>
      </c>
    </row>
    <row r="3" spans="1:4" x14ac:dyDescent="0.25">
      <c r="A3" s="10" t="s">
        <v>1</v>
      </c>
    </row>
    <row r="4" spans="1:4" x14ac:dyDescent="0.25">
      <c r="A4" t="s">
        <v>2</v>
      </c>
      <c r="B4">
        <v>10000</v>
      </c>
    </row>
    <row r="5" spans="1:4" x14ac:dyDescent="0.25">
      <c r="A5" t="s">
        <v>3</v>
      </c>
      <c r="B5" s="1">
        <v>0.1</v>
      </c>
    </row>
    <row r="6" spans="1:4" x14ac:dyDescent="0.25">
      <c r="A6" t="s">
        <v>4</v>
      </c>
      <c r="B6">
        <v>2</v>
      </c>
    </row>
    <row r="7" spans="1:4" x14ac:dyDescent="0.25">
      <c r="A7" t="s">
        <v>5</v>
      </c>
      <c r="B7">
        <v>20</v>
      </c>
    </row>
    <row r="8" spans="1:4" x14ac:dyDescent="0.25">
      <c r="A8" t="s">
        <v>6</v>
      </c>
      <c r="B8">
        <v>4</v>
      </c>
      <c r="C8" t="s">
        <v>7</v>
      </c>
    </row>
    <row r="9" spans="1:4" x14ac:dyDescent="0.25">
      <c r="A9" t="s">
        <v>3</v>
      </c>
      <c r="B9">
        <f>B5*B4/B6</f>
        <v>500</v>
      </c>
    </row>
    <row r="11" spans="1:4" x14ac:dyDescent="0.25">
      <c r="A11" t="s">
        <v>8</v>
      </c>
      <c r="B11">
        <v>9000</v>
      </c>
      <c r="C11">
        <v>10000</v>
      </c>
      <c r="D11">
        <v>11000</v>
      </c>
    </row>
    <row r="12" spans="1:4" x14ac:dyDescent="0.25">
      <c r="A12" t="s">
        <v>9</v>
      </c>
      <c r="B12" s="3">
        <v>0.12051035991873452</v>
      </c>
      <c r="C12" s="3">
        <v>0.10268653503328951</v>
      </c>
      <c r="D12" s="3">
        <v>8.7171554312844901E-2</v>
      </c>
    </row>
    <row r="13" spans="1:4" x14ac:dyDescent="0.25">
      <c r="A13" t="s">
        <v>10</v>
      </c>
      <c r="B13">
        <f>B12/2</f>
        <v>6.0255179959367258E-2</v>
      </c>
      <c r="C13">
        <f>C12/2</f>
        <v>5.1343267516644753E-2</v>
      </c>
      <c r="D13">
        <f>D12/2</f>
        <v>4.3585777156422451E-2</v>
      </c>
    </row>
    <row r="14" spans="1:4" x14ac:dyDescent="0.25">
      <c r="A14" t="s">
        <v>11</v>
      </c>
      <c r="B14">
        <f>($B$9/B13*(1-1/(1+B13)^$B$7)+$B$4/(1+B13)^$B$7)*(1+B13)^(1/3)</f>
        <v>9000.0000005148759</v>
      </c>
      <c r="C14">
        <f>($B$9/C13*(1-1/(1+C13)^$B$7)+$B$4/(1+C13)^$B$7)*(1+C13)^(1/3)</f>
        <v>10000.000000625543</v>
      </c>
      <c r="D14">
        <f>($B$9/D13*(1-1/(1+D13)^$B$7)+$B$4/(1+D13)^$B$7)*(1+D13)^(1/3)</f>
        <v>10999.999980352171</v>
      </c>
    </row>
    <row r="15" spans="1:4" x14ac:dyDescent="0.25">
      <c r="A15" t="s">
        <v>12</v>
      </c>
      <c r="B15" s="2">
        <f>B11-B14</f>
        <v>-5.1487586461007595E-7</v>
      </c>
      <c r="C15" s="2">
        <f>C11-C14</f>
        <v>-6.2554317992180586E-7</v>
      </c>
      <c r="D15" s="2">
        <f>D11-D14</f>
        <v>1.9647828594315797E-5</v>
      </c>
    </row>
    <row r="17" spans="1:4" x14ac:dyDescent="0.25">
      <c r="A17" t="s">
        <v>13</v>
      </c>
      <c r="B17" s="4">
        <f>1/3*B9</f>
        <v>166.66666666666666</v>
      </c>
    </row>
    <row r="18" spans="1:4" x14ac:dyDescent="0.25">
      <c r="A18" t="s">
        <v>14</v>
      </c>
      <c r="B18" s="5">
        <f>B11-$B$17</f>
        <v>8833.3333333333339</v>
      </c>
      <c r="C18" s="5">
        <f>C11-$B$17</f>
        <v>9833.3333333333339</v>
      </c>
      <c r="D18" s="5">
        <f>D11-$B$17</f>
        <v>10833.333333333334</v>
      </c>
    </row>
    <row r="20" spans="1:4" x14ac:dyDescent="0.25">
      <c r="A20" s="10" t="s">
        <v>15</v>
      </c>
    </row>
    <row r="21" spans="1:4" x14ac:dyDescent="0.25">
      <c r="A21" t="s">
        <v>2</v>
      </c>
      <c r="B21">
        <v>10000</v>
      </c>
    </row>
    <row r="22" spans="1:4" x14ac:dyDescent="0.25">
      <c r="A22" t="s">
        <v>3</v>
      </c>
      <c r="B22" s="1">
        <v>0.1</v>
      </c>
    </row>
    <row r="23" spans="1:4" x14ac:dyDescent="0.25">
      <c r="A23" t="s">
        <v>4</v>
      </c>
      <c r="B23">
        <v>2</v>
      </c>
    </row>
    <row r="24" spans="1:4" x14ac:dyDescent="0.25">
      <c r="A24" t="s">
        <v>5</v>
      </c>
      <c r="B24">
        <v>20</v>
      </c>
    </row>
    <row r="25" spans="1:4" x14ac:dyDescent="0.25">
      <c r="A25" t="s">
        <v>6</v>
      </c>
      <c r="B25">
        <v>4</v>
      </c>
      <c r="C25" t="s">
        <v>7</v>
      </c>
    </row>
    <row r="26" spans="1:4" x14ac:dyDescent="0.25">
      <c r="A26" t="s">
        <v>3</v>
      </c>
      <c r="B26">
        <f>B22*B21/B23</f>
        <v>500</v>
      </c>
    </row>
    <row r="27" spans="1:4" x14ac:dyDescent="0.25">
      <c r="A27" t="s">
        <v>9</v>
      </c>
      <c r="B27" s="1">
        <v>0.11</v>
      </c>
    </row>
    <row r="28" spans="1:4" x14ac:dyDescent="0.25">
      <c r="A28" t="s">
        <v>16</v>
      </c>
      <c r="B28" s="3">
        <v>0.105</v>
      </c>
    </row>
    <row r="29" spans="1:4" x14ac:dyDescent="0.25">
      <c r="A29" t="s">
        <v>17</v>
      </c>
      <c r="B29">
        <v>360</v>
      </c>
      <c r="C29" t="s">
        <v>18</v>
      </c>
    </row>
    <row r="31" spans="1:4" x14ac:dyDescent="0.25">
      <c r="A31" t="s">
        <v>19</v>
      </c>
      <c r="B31">
        <f>B27/B23</f>
        <v>5.5E-2</v>
      </c>
    </row>
    <row r="32" spans="1:4" x14ac:dyDescent="0.25">
      <c r="A32" t="s">
        <v>11</v>
      </c>
      <c r="B32" s="4">
        <f>(B26/B31*(1-1/(1+B31)^B24)+B21/(1+B31)^B24)*(1+B31)^(1/3)</f>
        <v>9571.7925738501563</v>
      </c>
    </row>
    <row r="33" spans="1:3" x14ac:dyDescent="0.25">
      <c r="A33" s="7" t="s">
        <v>13</v>
      </c>
      <c r="B33" s="8">
        <f>(12/B23-B25)/(12/B23)*B26</f>
        <v>166.66666666666666</v>
      </c>
    </row>
    <row r="34" spans="1:3" x14ac:dyDescent="0.25">
      <c r="A34" s="7" t="s">
        <v>14</v>
      </c>
      <c r="B34" s="8">
        <f>B32-B33</f>
        <v>9405.1259071834902</v>
      </c>
    </row>
    <row r="36" spans="1:3" x14ac:dyDescent="0.25">
      <c r="A36" t="s">
        <v>20</v>
      </c>
      <c r="B36">
        <v>3</v>
      </c>
      <c r="C36" t="s">
        <v>21</v>
      </c>
    </row>
    <row r="37" spans="1:3" x14ac:dyDescent="0.25">
      <c r="A37" t="s">
        <v>9</v>
      </c>
      <c r="B37" s="1">
        <v>0.1</v>
      </c>
    </row>
    <row r="38" spans="1:3" x14ac:dyDescent="0.25">
      <c r="A38" t="s">
        <v>22</v>
      </c>
      <c r="B38" s="1">
        <f>B37/2</f>
        <v>0.05</v>
      </c>
    </row>
    <row r="39" spans="1:3" x14ac:dyDescent="0.25">
      <c r="A39" t="s">
        <v>23</v>
      </c>
      <c r="B39" s="4">
        <f>(B26/B38*(1-1/(1+B38)^(B24-B23*B36))+B21/(1+B38)^(B24-B23*B36))*(1+B38)^(1/3)</f>
        <v>10163.963568148536</v>
      </c>
    </row>
    <row r="40" spans="1:3" x14ac:dyDescent="0.25">
      <c r="A40" s="7" t="s">
        <v>13</v>
      </c>
      <c r="B40" s="8">
        <f>B33</f>
        <v>166.66666666666666</v>
      </c>
    </row>
    <row r="41" spans="1:3" x14ac:dyDescent="0.25">
      <c r="A41" s="7" t="s">
        <v>14</v>
      </c>
      <c r="B41" s="8">
        <f>B39-B40</f>
        <v>9997.29690148187</v>
      </c>
    </row>
    <row r="43" spans="1:3" x14ac:dyDescent="0.25">
      <c r="A43" t="s">
        <v>24</v>
      </c>
      <c r="B43" s="6">
        <f>(1+B28/B29)^180-1</f>
        <v>5.3894494736525189E-2</v>
      </c>
    </row>
    <row r="45" spans="1:3" x14ac:dyDescent="0.25">
      <c r="A45" t="s">
        <v>25</v>
      </c>
      <c r="B45" s="4">
        <f>B26/B43*(1-1/(1+B43)^(B36*B23))*(1+B43)^(1/3)</f>
        <v>2550.785827477021</v>
      </c>
    </row>
    <row r="46" spans="1:3" x14ac:dyDescent="0.25">
      <c r="A46" t="s">
        <v>26</v>
      </c>
      <c r="B46" s="4">
        <f>B45*(1+B43)^(B36*B23)</f>
        <v>3495.0775027602899</v>
      </c>
    </row>
    <row r="48" spans="1:3" x14ac:dyDescent="0.25">
      <c r="A48" t="s">
        <v>27</v>
      </c>
      <c r="B48" s="5">
        <f>B39+B46</f>
        <v>13659.041070908826</v>
      </c>
    </row>
    <row r="49" spans="1:2" x14ac:dyDescent="0.25">
      <c r="A49" t="s">
        <v>28</v>
      </c>
      <c r="B49" s="6">
        <f>(B48-B32)/B32</f>
        <v>0.4270097231551912</v>
      </c>
    </row>
    <row r="50" spans="1:2" x14ac:dyDescent="0.25">
      <c r="A50" s="7" t="s">
        <v>29</v>
      </c>
      <c r="B50" s="9">
        <f>(1+B49)^(1/3)-1</f>
        <v>0.12583732840611628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Simon Fraser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Business Administration</dc:creator>
  <cp:lastModifiedBy>RonZitron</cp:lastModifiedBy>
  <dcterms:created xsi:type="dcterms:W3CDTF">1998-07-13T22:40:34Z</dcterms:created>
  <dcterms:modified xsi:type="dcterms:W3CDTF">2014-07-13T05:16:11Z</dcterms:modified>
</cp:coreProperties>
</file>