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360" yWindow="12" windowWidth="11340" windowHeight="57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11" i="1"/>
  <c r="C31" i="1"/>
  <c r="C32" i="1" s="1"/>
  <c r="C34" i="1" s="1"/>
  <c r="C37" i="1"/>
  <c r="D44" i="1"/>
  <c r="D45" i="1"/>
  <c r="D46" i="1"/>
  <c r="C49" i="1"/>
  <c r="D49" i="1"/>
  <c r="C64" i="1"/>
  <c r="C66" i="1"/>
  <c r="C67" i="1"/>
  <c r="C69" i="1" s="1"/>
  <c r="C95" i="1"/>
  <c r="C101" i="1"/>
  <c r="C103" i="1"/>
  <c r="C104" i="1"/>
  <c r="C105" i="1" s="1"/>
  <c r="C107" i="1" s="1"/>
  <c r="C109" i="1" s="1"/>
  <c r="C110" i="1" s="1"/>
  <c r="C112" i="1" s="1"/>
</calcChain>
</file>

<file path=xl/sharedStrings.xml><?xml version="1.0" encoding="utf-8"?>
<sst xmlns="http://schemas.openxmlformats.org/spreadsheetml/2006/main" count="105" uniqueCount="69">
  <si>
    <t>BUS312  Assignment #7</t>
  </si>
  <si>
    <t>Question #1</t>
  </si>
  <si>
    <t>Maturity</t>
  </si>
  <si>
    <t>years</t>
  </si>
  <si>
    <t>Coupon rate</t>
  </si>
  <si>
    <t>p.a.</t>
  </si>
  <si>
    <t>YTM</t>
  </si>
  <si>
    <t>Par value</t>
  </si>
  <si>
    <t>a.</t>
  </si>
  <si>
    <t>Price</t>
  </si>
  <si>
    <t>Current yield</t>
  </si>
  <si>
    <t>For a discount bond, coupon rate &lt; current yield &lt; YTM</t>
  </si>
  <si>
    <t>Question #2</t>
  </si>
  <si>
    <t xml:space="preserve">Retirement in </t>
  </si>
  <si>
    <t>Seeing both bonds require the same investment, and both investments</t>
  </si>
  <si>
    <t>always have the same returns, i.e. 8% p.a. compounded semi-annually,</t>
  </si>
  <si>
    <t>the future values will be the same.</t>
  </si>
  <si>
    <t>One can confirm this</t>
  </si>
  <si>
    <t>i.</t>
  </si>
  <si>
    <t>Coupons/year</t>
  </si>
  <si>
    <t>Par</t>
  </si>
  <si>
    <t>Rate</t>
  </si>
  <si>
    <t>Compounded</t>
  </si>
  <si>
    <t>times/yr</t>
  </si>
  <si>
    <t>PV reinvested coupons</t>
  </si>
  <si>
    <t>FV reinvested coupons</t>
  </si>
  <si>
    <t>Total end wealth</t>
  </si>
  <si>
    <t>ii.</t>
  </si>
  <si>
    <t>Invoice price</t>
  </si>
  <si>
    <t>FV</t>
  </si>
  <si>
    <t>Same end wealth</t>
  </si>
  <si>
    <t>Question #3</t>
  </si>
  <si>
    <t>Example</t>
  </si>
  <si>
    <t>Bond1</t>
  </si>
  <si>
    <t>Bond2</t>
  </si>
  <si>
    <t>Coupon</t>
  </si>
  <si>
    <t>Face value</t>
  </si>
  <si>
    <t>Question #4</t>
  </si>
  <si>
    <t># coupons/yr</t>
  </si>
  <si>
    <t xml:space="preserve">Par </t>
  </si>
  <si>
    <t>next coupon in</t>
  </si>
  <si>
    <t>yrs</t>
  </si>
  <si>
    <t>b.</t>
  </si>
  <si>
    <t>Value 0.5 years ago</t>
  </si>
  <si>
    <t>Appropriate YTM</t>
  </si>
  <si>
    <t>Value today</t>
  </si>
  <si>
    <t>Question #5</t>
  </si>
  <si>
    <t>No, a single lump sum in the future must be worth less bcause of the time value of money.</t>
  </si>
  <si>
    <t>More sensitive. The entire value resides with the face value. This, being so far into the</t>
  </si>
  <si>
    <t>future is heavily affected by any interest rate changes. Thus the entire value of the</t>
  </si>
  <si>
    <t>bond is heavily affected.</t>
  </si>
  <si>
    <t>c.</t>
  </si>
  <si>
    <t>Long term bonds are more affected. Same reason as above.</t>
  </si>
  <si>
    <t>d.</t>
  </si>
  <si>
    <t>As time passes the price of a zero coupon bond should rise. If it remains the same,</t>
  </si>
  <si>
    <t>then the YTM must have risen causing the price to fall.</t>
  </si>
  <si>
    <t>Question #6</t>
  </si>
  <si>
    <t>Holding period</t>
  </si>
  <si>
    <t>Reinvestment rate - same as YTM</t>
  </si>
  <si>
    <t>YTM at sale - same as original YTM</t>
  </si>
  <si>
    <t>HPRR</t>
  </si>
  <si>
    <t>compounded</t>
  </si>
  <si>
    <t>All investments are at that rate. Expected return would be the same.</t>
  </si>
  <si>
    <t>Verification.</t>
  </si>
  <si>
    <t>Investment</t>
  </si>
  <si>
    <t>Sale price</t>
  </si>
  <si>
    <t>Total FV</t>
  </si>
  <si>
    <t>eff half year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</si>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</sst>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5" formatCode="0.000%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>
      <selection activeCell="Q50" sqref="Q50"/>
    </sheetView>
  </sheetViews>
  <sheetFormatPr defaultRowHeight="13.2" x14ac:dyDescent="0.25"/>
  <cols>
    <col min="1" max="1" width="3.6640625" customWidth="1"/>
    <col min="2" max="2" width="20.33203125" customWidth="1"/>
    <col min="3" max="3" width="14" customWidth="1"/>
    <col min="4" max="4" width="11.33203125" bestFit="1" customWidth="1"/>
  </cols>
  <sheetData>
    <row r="1" spans="1:4" ht="15.6" x14ac:dyDescent="0.3">
      <c r="A1" s="1" t="s">
        <v>0</v>
      </c>
    </row>
    <row r="3" spans="1:4" x14ac:dyDescent="0.25">
      <c r="A3" s="2" t="s">
        <v>1</v>
      </c>
    </row>
    <row r="5" spans="1:4" x14ac:dyDescent="0.25">
      <c r="B5" t="s">
        <v>2</v>
      </c>
      <c r="C5">
        <v>10</v>
      </c>
      <c r="D5" t="s">
        <v>3</v>
      </c>
    </row>
    <row r="6" spans="1:4" x14ac:dyDescent="0.25">
      <c r="B6" t="s">
        <v>4</v>
      </c>
      <c r="C6" s="3">
        <v>0.06</v>
      </c>
      <c r="D6" t="s">
        <v>5</v>
      </c>
    </row>
    <row r="7" spans="1:4" x14ac:dyDescent="0.25">
      <c r="B7" t="s">
        <v>6</v>
      </c>
      <c r="C7" s="3">
        <v>0.08</v>
      </c>
      <c r="D7" t="s">
        <v>5</v>
      </c>
    </row>
    <row r="8" spans="1:4" x14ac:dyDescent="0.25">
      <c r="B8" t="s">
        <v>7</v>
      </c>
      <c r="C8" s="4">
        <v>10000</v>
      </c>
    </row>
    <row r="10" spans="1:4" x14ac:dyDescent="0.25">
      <c r="A10" t="s">
        <v>8</v>
      </c>
      <c r="B10" t="s">
        <v>9</v>
      </c>
      <c r="C10" s="5">
        <f>C6*C8/C7*(1-1/(1+C7)^C5)+C8/(1+C7)^C5</f>
        <v>8657.9837202117105</v>
      </c>
    </row>
    <row r="11" spans="1:4" x14ac:dyDescent="0.25">
      <c r="B11" t="s">
        <v>10</v>
      </c>
      <c r="C11" s="7">
        <f>C6*C8/C10</f>
        <v>6.9300199606442361E-2</v>
      </c>
    </row>
    <row r="13" spans="1:4" x14ac:dyDescent="0.25">
      <c r="B13" t="s">
        <v>11</v>
      </c>
    </row>
    <row r="15" spans="1:4" x14ac:dyDescent="0.25">
      <c r="A15" s="2" t="s">
        <v>12</v>
      </c>
    </row>
    <row r="17" spans="1:4" x14ac:dyDescent="0.25">
      <c r="B17" t="s">
        <v>13</v>
      </c>
      <c r="C17">
        <v>25</v>
      </c>
      <c r="D17" t="s">
        <v>3</v>
      </c>
    </row>
    <row r="19" spans="1:4" x14ac:dyDescent="0.25">
      <c r="B19" t="s">
        <v>14</v>
      </c>
    </row>
    <row r="20" spans="1:4" x14ac:dyDescent="0.25">
      <c r="B20" t="s">
        <v>15</v>
      </c>
    </row>
    <row r="21" spans="1:4" x14ac:dyDescent="0.25">
      <c r="B21" t="s">
        <v>16</v>
      </c>
    </row>
    <row r="23" spans="1:4" x14ac:dyDescent="0.25">
      <c r="B23" t="s">
        <v>17</v>
      </c>
    </row>
    <row r="25" spans="1:4" x14ac:dyDescent="0.25">
      <c r="A25" t="s">
        <v>18</v>
      </c>
      <c r="B25" t="s">
        <v>4</v>
      </c>
      <c r="C25" s="3">
        <v>0.12</v>
      </c>
    </row>
    <row r="26" spans="1:4" x14ac:dyDescent="0.25">
      <c r="B26" t="s">
        <v>19</v>
      </c>
      <c r="C26">
        <v>2</v>
      </c>
    </row>
    <row r="27" spans="1:4" x14ac:dyDescent="0.25">
      <c r="B27" t="s">
        <v>20</v>
      </c>
      <c r="C27" s="8">
        <v>1000</v>
      </c>
    </row>
    <row r="28" spans="1:4" x14ac:dyDescent="0.25">
      <c r="B28" t="s">
        <v>21</v>
      </c>
      <c r="C28" s="3">
        <v>0.08</v>
      </c>
      <c r="D28" t="s">
        <v>5</v>
      </c>
    </row>
    <row r="29" spans="1:4" x14ac:dyDescent="0.25">
      <c r="B29" t="s">
        <v>22</v>
      </c>
      <c r="C29">
        <v>2</v>
      </c>
      <c r="D29" t="s">
        <v>23</v>
      </c>
    </row>
    <row r="31" spans="1:4" x14ac:dyDescent="0.25">
      <c r="B31" t="s">
        <v>24</v>
      </c>
      <c r="C31" s="8">
        <f>(C25/C26*C27)/(C28/C29)*(1-1/(1+C28/C29)^(C17*C26))</f>
        <v>1288.9310770001409</v>
      </c>
    </row>
    <row r="32" spans="1:4" x14ac:dyDescent="0.25">
      <c r="B32" t="s">
        <v>25</v>
      </c>
      <c r="C32" s="8">
        <f>C31*(1+C28/C29)^(C17*C26)</f>
        <v>9160.0250194174823</v>
      </c>
    </row>
    <row r="34" spans="1:5" x14ac:dyDescent="0.25">
      <c r="B34" t="s">
        <v>26</v>
      </c>
      <c r="C34" s="9">
        <f>C32+C27</f>
        <v>10160.025019417482</v>
      </c>
    </row>
    <row r="36" spans="1:5" x14ac:dyDescent="0.25">
      <c r="A36" t="s">
        <v>27</v>
      </c>
      <c r="B36" t="s">
        <v>28</v>
      </c>
      <c r="C36" s="8">
        <v>1429.644</v>
      </c>
    </row>
    <row r="37" spans="1:5" x14ac:dyDescent="0.25">
      <c r="B37" t="s">
        <v>29</v>
      </c>
      <c r="C37" s="8">
        <f>C36*(1+C28/C29)^(C29*C17)</f>
        <v>10160.027205906725</v>
      </c>
    </row>
    <row r="39" spans="1:5" x14ac:dyDescent="0.25">
      <c r="B39" t="s">
        <v>30</v>
      </c>
    </row>
    <row r="41" spans="1:5" x14ac:dyDescent="0.25">
      <c r="A41" s="2" t="s">
        <v>31</v>
      </c>
    </row>
    <row r="43" spans="1:5" x14ac:dyDescent="0.25">
      <c r="B43" t="s">
        <v>32</v>
      </c>
      <c r="C43" t="s">
        <v>33</v>
      </c>
      <c r="D43" t="s">
        <v>34</v>
      </c>
    </row>
    <row r="44" spans="1:5" x14ac:dyDescent="0.25">
      <c r="B44" t="s">
        <v>35</v>
      </c>
      <c r="C44" s="8">
        <v>500</v>
      </c>
      <c r="D44" s="8">
        <f>C44</f>
        <v>500</v>
      </c>
    </row>
    <row r="45" spans="1:5" x14ac:dyDescent="0.25">
      <c r="B45" t="s">
        <v>36</v>
      </c>
      <c r="C45" s="8">
        <v>10000</v>
      </c>
      <c r="D45" s="8">
        <f>C45</f>
        <v>10000</v>
      </c>
    </row>
    <row r="46" spans="1:5" x14ac:dyDescent="0.25">
      <c r="B46" t="s">
        <v>6</v>
      </c>
      <c r="C46" s="3">
        <v>0.08</v>
      </c>
      <c r="D46" s="3">
        <f>C46</f>
        <v>0.08</v>
      </c>
    </row>
    <row r="47" spans="1:5" x14ac:dyDescent="0.25">
      <c r="B47" t="s">
        <v>2</v>
      </c>
      <c r="C47">
        <v>5</v>
      </c>
      <c r="D47">
        <v>10</v>
      </c>
      <c r="E47" t="s">
        <v>3</v>
      </c>
    </row>
    <row r="49" spans="1:4" x14ac:dyDescent="0.25">
      <c r="B49" t="s">
        <v>28</v>
      </c>
      <c r="C49" s="9">
        <f>C44/C46*(1-1/(1+C46)^C47)+C45/(1+C46)^C47</f>
        <v>8802.1869888765741</v>
      </c>
      <c r="D49" s="9">
        <f>D44/D46*(1-1/(1+D46)^D47)+D45/(1+D46)^D47</f>
        <v>7986.9755803175658</v>
      </c>
    </row>
    <row r="51" spans="1:4" x14ac:dyDescent="0.25">
      <c r="A51" s="2" t="s">
        <v>37</v>
      </c>
    </row>
    <row r="53" spans="1:4" x14ac:dyDescent="0.25">
      <c r="B53" t="s">
        <v>36</v>
      </c>
      <c r="C53">
        <v>1000</v>
      </c>
    </row>
    <row r="54" spans="1:4" x14ac:dyDescent="0.25">
      <c r="B54" t="s">
        <v>4</v>
      </c>
      <c r="C54" s="3">
        <v>0.08</v>
      </c>
      <c r="D54" t="s">
        <v>5</v>
      </c>
    </row>
    <row r="55" spans="1:4" x14ac:dyDescent="0.25">
      <c r="B55" t="s">
        <v>38</v>
      </c>
      <c r="C55">
        <v>2</v>
      </c>
    </row>
    <row r="57" spans="1:4" x14ac:dyDescent="0.25">
      <c r="B57" t="s">
        <v>34</v>
      </c>
    </row>
    <row r="58" spans="1:4" x14ac:dyDescent="0.25">
      <c r="B58" t="s">
        <v>2</v>
      </c>
      <c r="C58">
        <v>5.5</v>
      </c>
      <c r="D58" t="s">
        <v>3</v>
      </c>
    </row>
    <row r="59" spans="1:4" x14ac:dyDescent="0.25">
      <c r="B59" t="s">
        <v>4</v>
      </c>
      <c r="C59" s="3">
        <v>0.06</v>
      </c>
      <c r="D59" t="s">
        <v>5</v>
      </c>
    </row>
    <row r="60" spans="1:4" x14ac:dyDescent="0.25">
      <c r="B60" t="s">
        <v>38</v>
      </c>
      <c r="C60">
        <v>1</v>
      </c>
    </row>
    <row r="61" spans="1:4" x14ac:dyDescent="0.25">
      <c r="B61" t="s">
        <v>39</v>
      </c>
      <c r="C61">
        <v>1000</v>
      </c>
    </row>
    <row r="62" spans="1:4" x14ac:dyDescent="0.25">
      <c r="B62" t="s">
        <v>40</v>
      </c>
      <c r="C62">
        <v>0.5</v>
      </c>
      <c r="D62" t="s">
        <v>41</v>
      </c>
    </row>
    <row r="64" spans="1:4" x14ac:dyDescent="0.25">
      <c r="A64" t="s">
        <v>8</v>
      </c>
      <c r="B64" t="s">
        <v>10</v>
      </c>
      <c r="C64" s="3">
        <f>C54</f>
        <v>0.08</v>
      </c>
    </row>
    <row r="66" spans="1:3" x14ac:dyDescent="0.25">
      <c r="A66" t="s">
        <v>42</v>
      </c>
      <c r="B66" t="s">
        <v>44</v>
      </c>
      <c r="C66" s="6">
        <f>(1+C54/C55)^C55-1</f>
        <v>8.1600000000000117E-2</v>
      </c>
    </row>
    <row r="67" spans="1:3" x14ac:dyDescent="0.25">
      <c r="B67" t="s">
        <v>43</v>
      </c>
      <c r="C67" s="8">
        <f>C59*C61/C66*(1-1/(1+C66)^(INT(C58+1)))+C61/(1+C66)^(INT(C58+1))</f>
        <v>900.62863077119323</v>
      </c>
    </row>
    <row r="69" spans="1:3" x14ac:dyDescent="0.25">
      <c r="B69" t="s">
        <v>45</v>
      </c>
      <c r="C69" s="8">
        <f>C67*(1+C66)^(1-C62)</f>
        <v>936.65377600204101</v>
      </c>
    </row>
    <row r="71" spans="1:3" x14ac:dyDescent="0.25">
      <c r="A71" s="2" t="s">
        <v>46</v>
      </c>
    </row>
    <row r="73" spans="1:3" x14ac:dyDescent="0.25">
      <c r="A73" t="s">
        <v>8</v>
      </c>
      <c r="B73" t="s">
        <v>47</v>
      </c>
    </row>
    <row r="75" spans="1:3" x14ac:dyDescent="0.25">
      <c r="A75" t="s">
        <v>42</v>
      </c>
      <c r="B75" t="s">
        <v>48</v>
      </c>
    </row>
    <row r="76" spans="1:3" x14ac:dyDescent="0.25">
      <c r="B76" t="s">
        <v>49</v>
      </c>
    </row>
    <row r="77" spans="1:3" x14ac:dyDescent="0.25">
      <c r="B77" t="s">
        <v>50</v>
      </c>
    </row>
    <row r="79" spans="1:3" x14ac:dyDescent="0.25">
      <c r="A79" t="s">
        <v>51</v>
      </c>
      <c r="B79" t="s">
        <v>52</v>
      </c>
    </row>
    <row r="81" spans="1:4" x14ac:dyDescent="0.25">
      <c r="A81" t="s">
        <v>53</v>
      </c>
      <c r="B81" t="s">
        <v>54</v>
      </c>
    </row>
    <row r="82" spans="1:4" x14ac:dyDescent="0.25">
      <c r="B82" t="s">
        <v>55</v>
      </c>
    </row>
    <row r="84" spans="1:4" x14ac:dyDescent="0.25">
      <c r="A84" s="2" t="s">
        <v>56</v>
      </c>
    </row>
    <row r="86" spans="1:4" x14ac:dyDescent="0.25">
      <c r="B86" t="s">
        <v>2</v>
      </c>
      <c r="C86">
        <v>25</v>
      </c>
      <c r="D86" t="s">
        <v>3</v>
      </c>
    </row>
    <row r="87" spans="1:4" x14ac:dyDescent="0.25">
      <c r="B87" t="s">
        <v>4</v>
      </c>
      <c r="C87" s="3">
        <v>0.1</v>
      </c>
      <c r="D87" t="s">
        <v>5</v>
      </c>
    </row>
    <row r="88" spans="1:4" x14ac:dyDescent="0.25">
      <c r="B88" t="s">
        <v>38</v>
      </c>
      <c r="C88">
        <v>2</v>
      </c>
    </row>
    <row r="89" spans="1:4" x14ac:dyDescent="0.25">
      <c r="B89" t="s">
        <v>6</v>
      </c>
      <c r="C89" s="3">
        <v>7.0000000000000007E-2</v>
      </c>
      <c r="D89" t="s">
        <v>5</v>
      </c>
    </row>
    <row r="90" spans="1:4" x14ac:dyDescent="0.25">
      <c r="B90" t="s">
        <v>7</v>
      </c>
      <c r="C90" s="4">
        <v>10000</v>
      </c>
    </row>
    <row r="91" spans="1:4" x14ac:dyDescent="0.25">
      <c r="B91" t="s">
        <v>57</v>
      </c>
      <c r="C91">
        <v>5</v>
      </c>
      <c r="D91" t="s">
        <v>3</v>
      </c>
    </row>
    <row r="92" spans="1:4" x14ac:dyDescent="0.25">
      <c r="B92" t="s">
        <v>58</v>
      </c>
    </row>
    <row r="93" spans="1:4" x14ac:dyDescent="0.25">
      <c r="B93" t="s">
        <v>59</v>
      </c>
    </row>
    <row r="95" spans="1:4" x14ac:dyDescent="0.25">
      <c r="B95" t="s">
        <v>60</v>
      </c>
      <c r="C95" s="3">
        <f>C89</f>
        <v>7.0000000000000007E-2</v>
      </c>
    </row>
    <row r="96" spans="1:4" x14ac:dyDescent="0.25">
      <c r="B96" t="s">
        <v>61</v>
      </c>
      <c r="C96">
        <v>2</v>
      </c>
      <c r="D96" t="s">
        <v>23</v>
      </c>
    </row>
    <row r="97" spans="2:3" x14ac:dyDescent="0.25">
      <c r="B97" t="s">
        <v>62</v>
      </c>
    </row>
    <row r="99" spans="2:3" x14ac:dyDescent="0.25">
      <c r="B99" t="s">
        <v>63</v>
      </c>
    </row>
    <row r="101" spans="2:3" x14ac:dyDescent="0.25">
      <c r="B101" t="s">
        <v>64</v>
      </c>
      <c r="C101" s="8">
        <f>(C90*C87/C88)/(C89/C88)*(1-1/(1+C89/C88)^(C86*C88))+C90/(1+C89/C88)^(C86*C88)</f>
        <v>13518.342680593189</v>
      </c>
    </row>
    <row r="103" spans="2:3" x14ac:dyDescent="0.25">
      <c r="B103" t="s">
        <v>65</v>
      </c>
      <c r="C103" s="8">
        <f>(C90*C87/C88)/(C89/C88)*(1-1/(1+C89/C88)^((C86-C91)*C88))+C90/(1+C89/C88)^((C86-C91)*C88)</f>
        <v>13203.260850594626</v>
      </c>
    </row>
    <row r="104" spans="2:3" x14ac:dyDescent="0.25">
      <c r="B104" t="s">
        <v>24</v>
      </c>
      <c r="C104" s="8">
        <f>(C90*C87/C88)/(C89/C88)*(1-1/(1+C89/C88)^(C91*C88))</f>
        <v>4158.3026612889689</v>
      </c>
    </row>
    <row r="105" spans="2:3" x14ac:dyDescent="0.25">
      <c r="B105" t="s">
        <v>25</v>
      </c>
      <c r="C105" s="8">
        <f>C104*(1+C89/C88)^(C91*C88)</f>
        <v>5865.6965803017283</v>
      </c>
    </row>
    <row r="106" spans="2:3" x14ac:dyDescent="0.25">
      <c r="C106" s="8"/>
    </row>
    <row r="107" spans="2:3" x14ac:dyDescent="0.25">
      <c r="B107" t="s">
        <v>66</v>
      </c>
      <c r="C107" s="8">
        <f>C105+C103</f>
        <v>19068.957430896357</v>
      </c>
    </row>
    <row r="109" spans="2:3" x14ac:dyDescent="0.25">
      <c r="B109" t="s">
        <v>60</v>
      </c>
      <c r="C109" s="6">
        <f>(C107-C101)/C101</f>
        <v>0.41059876062112116</v>
      </c>
    </row>
    <row r="110" spans="2:3" x14ac:dyDescent="0.25">
      <c r="B110" t="s">
        <v>67</v>
      </c>
      <c r="C110" s="6">
        <f>(1+C109)^(1/(C91*C96))-1</f>
        <v>3.499999999999992E-2</v>
      </c>
    </row>
    <row r="112" spans="2:3" x14ac:dyDescent="0.25">
      <c r="B112" t="s">
        <v>68</v>
      </c>
      <c r="C112" s="6">
        <f>C110*C113</f>
        <v>6.999999999999984E-2</v>
      </c>
    </row>
    <row r="113" spans="2:4" x14ac:dyDescent="0.25">
      <c r="B113" t="s">
        <v>22</v>
      </c>
      <c r="C113">
        <v>2</v>
      </c>
      <c r="D113" t="s">
        <v>23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Business Administration, SFU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Zitron</dc:creator>
  <cp:lastModifiedBy>RonZitron</cp:lastModifiedBy>
  <dcterms:created xsi:type="dcterms:W3CDTF">2001-03-19T18:09:53Z</dcterms:created>
  <dcterms:modified xsi:type="dcterms:W3CDTF">2014-07-06T15:50:14Z</dcterms:modified>
</cp:coreProperties>
</file>